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e.local\perfil\ONE\ismael.bautista\Desktop\PORTAL TRANSPARENCIA AGOSTO\"/>
    </mc:Choice>
  </mc:AlternateContent>
  <bookViews>
    <workbookView xWindow="0" yWindow="0" windowWidth="19200" windowHeight="11595"/>
  </bookViews>
  <sheets>
    <sheet name="New Text Document" sheetId="1" r:id="rId1"/>
  </sheets>
  <definedNames>
    <definedName name="_xlnm.Print_Area" localSheetId="0">'New Text Document'!$A$1:$K$496</definedName>
    <definedName name="_xlnm.Print_Titles" localSheetId="0">'New Text Document'!$1:$8</definedName>
  </definedNames>
  <calcPr calcId="152511" fullPrecision="0"/>
</workbook>
</file>

<file path=xl/calcChain.xml><?xml version="1.0" encoding="utf-8"?>
<calcChain xmlns="http://schemas.openxmlformats.org/spreadsheetml/2006/main">
  <c r="E72" i="1" l="1"/>
  <c r="F457" i="1"/>
  <c r="H457" i="1"/>
  <c r="J457" i="1" s="1"/>
  <c r="K457" i="1" s="1"/>
  <c r="J239" i="1"/>
  <c r="K198" i="1"/>
  <c r="E287" i="1" l="1"/>
  <c r="J399" i="1" l="1"/>
  <c r="J198" i="1"/>
  <c r="I247" i="1"/>
  <c r="I198" i="1"/>
  <c r="I24" i="1"/>
  <c r="J23" i="1"/>
  <c r="K23" i="1" s="1"/>
  <c r="G48" i="1" l="1"/>
  <c r="G247" i="1" l="1"/>
  <c r="G241" i="1"/>
  <c r="G24" i="1"/>
  <c r="B473" i="1"/>
  <c r="K463" i="1"/>
  <c r="J463" i="1"/>
  <c r="I463" i="1"/>
  <c r="H463" i="1"/>
  <c r="G463" i="1"/>
  <c r="F463" i="1"/>
  <c r="E463" i="1"/>
  <c r="K427" i="1"/>
  <c r="E247" i="1"/>
  <c r="E198" i="1"/>
  <c r="E24" i="1"/>
  <c r="J413" i="1" l="1"/>
  <c r="J102" i="1"/>
  <c r="G364" i="1"/>
  <c r="F402" i="1"/>
  <c r="I34" i="1"/>
  <c r="G34" i="1"/>
  <c r="E34" i="1"/>
  <c r="E182" i="1"/>
  <c r="K44" i="1" l="1"/>
  <c r="J44" i="1"/>
  <c r="I44" i="1"/>
  <c r="G44" i="1"/>
  <c r="E44" i="1"/>
  <c r="K167" i="1" l="1"/>
  <c r="J266" i="1"/>
  <c r="E458" i="1"/>
  <c r="I458" i="1"/>
  <c r="G458" i="1"/>
  <c r="H458" i="1"/>
  <c r="K364" i="1"/>
  <c r="J364" i="1"/>
  <c r="I364" i="1"/>
  <c r="F364" i="1"/>
  <c r="E364" i="1"/>
  <c r="J167" i="1"/>
  <c r="I167" i="1"/>
  <c r="G167" i="1"/>
  <c r="E167" i="1"/>
  <c r="K458" i="1" l="1"/>
  <c r="F458" i="1"/>
  <c r="J458" i="1"/>
  <c r="J438" i="1"/>
  <c r="J433" i="1"/>
  <c r="K433" i="1" s="1"/>
  <c r="J430" i="1"/>
  <c r="K430" i="1" s="1"/>
  <c r="J367" i="1"/>
  <c r="K367" i="1" s="1"/>
  <c r="J335" i="1"/>
  <c r="K335" i="1" s="1"/>
  <c r="J307" i="1"/>
  <c r="J308" i="1"/>
  <c r="J306" i="1"/>
  <c r="K306" i="1" s="1"/>
  <c r="J298" i="1"/>
  <c r="K298" i="1" s="1"/>
  <c r="J299" i="1"/>
  <c r="K299" i="1" s="1"/>
  <c r="J301" i="1"/>
  <c r="K301" i="1" s="1"/>
  <c r="J240" i="1"/>
  <c r="K240" i="1" s="1"/>
  <c r="J171" i="1"/>
  <c r="J135" i="1"/>
  <c r="K135" i="1" s="1"/>
  <c r="K109" i="1"/>
  <c r="K99" i="1"/>
  <c r="K100" i="1"/>
  <c r="K101" i="1"/>
  <c r="K98" i="1"/>
  <c r="K52" i="1"/>
  <c r="K51" i="1"/>
  <c r="J15" i="1"/>
  <c r="K15" i="1" s="1"/>
  <c r="J16" i="1"/>
  <c r="K16" i="1" s="1"/>
  <c r="J19" i="1"/>
  <c r="K19" i="1" s="1"/>
  <c r="J20" i="1"/>
  <c r="K20" i="1" s="1"/>
  <c r="J21" i="1"/>
  <c r="K21" i="1" s="1"/>
  <c r="J22" i="1"/>
  <c r="K22" i="1" s="1"/>
  <c r="K102" i="1" l="1"/>
  <c r="I106" i="1"/>
  <c r="J230" i="1" l="1"/>
  <c r="K230" i="1" s="1"/>
  <c r="I427" i="1"/>
  <c r="G427" i="1"/>
  <c r="E427" i="1"/>
  <c r="F426" i="1"/>
  <c r="H426" i="1"/>
  <c r="J294" i="1"/>
  <c r="I294" i="1"/>
  <c r="H294" i="1"/>
  <c r="G294" i="1"/>
  <c r="E294" i="1"/>
  <c r="E172" i="1"/>
  <c r="I172" i="1"/>
  <c r="G172" i="1"/>
  <c r="I39" i="1" l="1"/>
  <c r="F176" i="1" l="1"/>
  <c r="F382" i="1"/>
  <c r="F282" i="1"/>
  <c r="F48" i="1"/>
  <c r="F28" i="1"/>
  <c r="G470" i="1"/>
  <c r="I470" i="1"/>
  <c r="E470" i="1"/>
  <c r="I450" i="1"/>
  <c r="G450" i="1"/>
  <c r="E450" i="1"/>
  <c r="G439" i="1"/>
  <c r="I439" i="1"/>
  <c r="E439" i="1"/>
  <c r="I434" i="1"/>
  <c r="F434" i="1"/>
  <c r="E434" i="1"/>
  <c r="F368" i="1"/>
  <c r="G309" i="1"/>
  <c r="H309" i="1"/>
  <c r="I309" i="1"/>
  <c r="J309" i="1"/>
  <c r="K309" i="1"/>
  <c r="F309" i="1"/>
  <c r="E309" i="1"/>
  <c r="I268" i="1"/>
  <c r="E268" i="1"/>
  <c r="I241" i="1"/>
  <c r="E241" i="1"/>
  <c r="J224" i="1"/>
  <c r="K224" i="1" s="1"/>
  <c r="J225" i="1"/>
  <c r="K225" i="1" s="1"/>
  <c r="J229" i="1"/>
  <c r="K229" i="1" s="1"/>
  <c r="J231" i="1"/>
  <c r="K231" i="1" s="1"/>
  <c r="J232" i="1"/>
  <c r="K232" i="1" s="1"/>
  <c r="I233" i="1"/>
  <c r="E102" i="1" l="1"/>
  <c r="F86" i="1"/>
  <c r="E233" i="1" l="1"/>
  <c r="G233" i="1"/>
  <c r="H154" i="1"/>
  <c r="H56" i="1"/>
  <c r="K48" i="1"/>
  <c r="K37" i="1" l="1"/>
  <c r="E277" i="1" l="1"/>
  <c r="G277" i="1"/>
  <c r="I277" i="1"/>
  <c r="J277" i="1"/>
  <c r="E263" i="1"/>
  <c r="H263" i="1"/>
  <c r="I263" i="1"/>
  <c r="J263" i="1"/>
  <c r="G263" i="1"/>
  <c r="F262" i="1"/>
  <c r="J48" i="1"/>
  <c r="I48" i="1"/>
  <c r="H48" i="1"/>
  <c r="E48" i="1"/>
  <c r="F448" i="1"/>
  <c r="G434" i="1"/>
  <c r="F425" i="1"/>
  <c r="H425" i="1"/>
  <c r="I413" i="1"/>
  <c r="G413" i="1"/>
  <c r="E413" i="1"/>
  <c r="K399" i="1"/>
  <c r="K382" i="1"/>
  <c r="J382" i="1"/>
  <c r="I382" i="1"/>
  <c r="H382" i="1"/>
  <c r="G382" i="1"/>
  <c r="E382" i="1"/>
  <c r="I358" i="1"/>
  <c r="H357" i="1"/>
  <c r="G358" i="1"/>
  <c r="E358" i="1"/>
  <c r="F320" i="1"/>
  <c r="H320" i="1"/>
  <c r="I287" i="1"/>
  <c r="G287" i="1"/>
  <c r="K282" i="1"/>
  <c r="J282" i="1"/>
  <c r="I282" i="1"/>
  <c r="H282" i="1"/>
  <c r="G282" i="1"/>
  <c r="E282" i="1"/>
  <c r="F228" i="1"/>
  <c r="H228" i="1"/>
  <c r="F227" i="1"/>
  <c r="H227" i="1"/>
  <c r="K176" i="1"/>
  <c r="J176" i="1"/>
  <c r="I176" i="1"/>
  <c r="H176" i="1"/>
  <c r="G176" i="1"/>
  <c r="E176" i="1"/>
  <c r="J228" i="1" l="1"/>
  <c r="K228" i="1" s="1"/>
  <c r="J227" i="1"/>
  <c r="K227" i="1" s="1"/>
  <c r="E158" i="1" l="1"/>
  <c r="I158" i="1"/>
  <c r="G158" i="1"/>
  <c r="F157" i="1"/>
  <c r="H157" i="1"/>
  <c r="F156" i="1"/>
  <c r="H156" i="1"/>
  <c r="F155" i="1"/>
  <c r="J155" i="1" s="1"/>
  <c r="K155" i="1" s="1"/>
  <c r="F154" i="1"/>
  <c r="J154" i="1" s="1"/>
  <c r="K154" i="1" s="1"/>
  <c r="F153" i="1"/>
  <c r="H153" i="1"/>
  <c r="F152" i="1"/>
  <c r="H152" i="1"/>
  <c r="J152" i="1" l="1"/>
  <c r="K152" i="1" s="1"/>
  <c r="J153" i="1"/>
  <c r="K153" i="1" s="1"/>
  <c r="J156" i="1"/>
  <c r="K156" i="1" s="1"/>
  <c r="J157" i="1"/>
  <c r="K157" i="1" s="1"/>
  <c r="I143" i="1"/>
  <c r="G143" i="1"/>
  <c r="F142" i="1"/>
  <c r="H142" i="1"/>
  <c r="F141" i="1"/>
  <c r="H141" i="1"/>
  <c r="F139" i="1"/>
  <c r="J139" i="1" s="1"/>
  <c r="K139" i="1" s="1"/>
  <c r="I130" i="1"/>
  <c r="E130" i="1"/>
  <c r="F122" i="1"/>
  <c r="H122" i="1"/>
  <c r="F121" i="1"/>
  <c r="H121" i="1"/>
  <c r="F120" i="1"/>
  <c r="H120" i="1"/>
  <c r="F118" i="1"/>
  <c r="G130" i="1"/>
  <c r="F129" i="1"/>
  <c r="H129" i="1"/>
  <c r="E143" i="1"/>
  <c r="J141" i="1" l="1"/>
  <c r="K141" i="1" s="1"/>
  <c r="J142" i="1"/>
  <c r="K142" i="1" s="1"/>
  <c r="G102" i="1"/>
  <c r="I102" i="1"/>
  <c r="K86" i="1" l="1"/>
  <c r="J86" i="1"/>
  <c r="I86" i="1"/>
  <c r="H86" i="1"/>
  <c r="G86" i="1"/>
  <c r="E86" i="1"/>
  <c r="I82" i="1"/>
  <c r="G82" i="1"/>
  <c r="E82" i="1"/>
  <c r="H80" i="1"/>
  <c r="H81" i="1"/>
  <c r="F79" i="1"/>
  <c r="H79" i="1"/>
  <c r="I72" i="1"/>
  <c r="E28" i="1"/>
  <c r="K28" i="1"/>
  <c r="J28" i="1"/>
  <c r="I28" i="1"/>
  <c r="H28" i="1"/>
  <c r="G28" i="1"/>
  <c r="I303" i="1" l="1"/>
  <c r="G303" i="1"/>
  <c r="E303" i="1"/>
  <c r="J112" i="1"/>
  <c r="I112" i="1"/>
  <c r="G112" i="1"/>
  <c r="K111" i="1"/>
  <c r="K112" i="1" s="1"/>
  <c r="E112" i="1"/>
  <c r="G351" i="1" l="1"/>
  <c r="I343" i="1"/>
  <c r="G343" i="1"/>
  <c r="E343" i="1"/>
  <c r="F342" i="1"/>
  <c r="J342" i="1" s="1"/>
  <c r="K342" i="1" s="1"/>
  <c r="F292" i="1"/>
  <c r="K292" i="1"/>
  <c r="K368" i="1" l="1"/>
  <c r="J368" i="1"/>
  <c r="I368" i="1"/>
  <c r="H368" i="1"/>
  <c r="G368" i="1"/>
  <c r="E368" i="1"/>
  <c r="I419" i="1" l="1"/>
  <c r="G419" i="1"/>
  <c r="E419" i="1"/>
  <c r="F220" i="1" l="1"/>
  <c r="H220" i="1"/>
  <c r="F226" i="1"/>
  <c r="H226" i="1"/>
  <c r="G198" i="1"/>
  <c r="J53" i="1"/>
  <c r="I53" i="1"/>
  <c r="F53" i="1"/>
  <c r="E53" i="1"/>
  <c r="J226" i="1" l="1"/>
  <c r="K226" i="1" s="1"/>
  <c r="J220" i="1"/>
  <c r="K220" i="1" s="1"/>
  <c r="F42" i="1"/>
  <c r="F44" i="1" s="1"/>
  <c r="F206" i="1" l="1"/>
  <c r="K70" i="1"/>
  <c r="H70" i="1"/>
  <c r="F70" i="1"/>
  <c r="K53" i="1"/>
  <c r="F424" i="1" l="1"/>
  <c r="H424" i="1"/>
  <c r="G378" i="1"/>
  <c r="I192" i="1" l="1"/>
  <c r="G192" i="1"/>
  <c r="E192" i="1"/>
  <c r="F191" i="1"/>
  <c r="J191" i="1" s="1"/>
  <c r="K191" i="1" s="1"/>
  <c r="F398" i="1" l="1"/>
  <c r="H410" i="1"/>
  <c r="F410" i="1"/>
  <c r="H412" i="1"/>
  <c r="F412" i="1"/>
  <c r="H411" i="1"/>
  <c r="F411" i="1"/>
  <c r="H406" i="1"/>
  <c r="F406" i="1"/>
  <c r="H405" i="1"/>
  <c r="F405" i="1"/>
  <c r="H408" i="1"/>
  <c r="F408" i="1"/>
  <c r="H403" i="1"/>
  <c r="F403" i="1"/>
  <c r="H404" i="1"/>
  <c r="F404" i="1"/>
  <c r="H407" i="1"/>
  <c r="F407" i="1"/>
  <c r="H409" i="1"/>
  <c r="F409" i="1"/>
  <c r="H392" i="1"/>
  <c r="F392" i="1"/>
  <c r="H393" i="1"/>
  <c r="F393" i="1"/>
  <c r="H395" i="1"/>
  <c r="F395" i="1"/>
  <c r="H397" i="1"/>
  <c r="F397" i="1"/>
  <c r="F413" i="1" l="1"/>
  <c r="H413" i="1"/>
  <c r="K411" i="1"/>
  <c r="I399" i="1" l="1"/>
  <c r="G399" i="1"/>
  <c r="E399" i="1"/>
  <c r="H391" i="1"/>
  <c r="F391" i="1"/>
  <c r="F390" i="1"/>
  <c r="H394" i="1"/>
  <c r="F394" i="1"/>
  <c r="H396" i="1"/>
  <c r="F396" i="1"/>
  <c r="G387" i="1"/>
  <c r="I387" i="1"/>
  <c r="E387" i="1"/>
  <c r="I378" i="1"/>
  <c r="E378" i="1"/>
  <c r="G455" i="1"/>
  <c r="I455" i="1"/>
  <c r="E455" i="1"/>
  <c r="H447" i="1"/>
  <c r="F447" i="1"/>
  <c r="F444" i="1"/>
  <c r="H445" i="1"/>
  <c r="F445" i="1"/>
  <c r="H442" i="1"/>
  <c r="F442" i="1"/>
  <c r="H443" i="1"/>
  <c r="F443" i="1"/>
  <c r="F446" i="1"/>
  <c r="H285" i="1"/>
  <c r="H287" i="1" s="1"/>
  <c r="F285" i="1"/>
  <c r="F287" i="1" s="1"/>
  <c r="H189" i="1"/>
  <c r="F189" i="1"/>
  <c r="H109" i="1"/>
  <c r="F109" i="1"/>
  <c r="G58" i="1"/>
  <c r="I58" i="1"/>
  <c r="E58" i="1"/>
  <c r="G53" i="1"/>
  <c r="H51" i="1"/>
  <c r="H53" i="1" s="1"/>
  <c r="F18" i="1"/>
  <c r="J18" i="1" s="1"/>
  <c r="K18" i="1" s="1"/>
  <c r="F17" i="1"/>
  <c r="J17" i="1" s="1"/>
  <c r="K17" i="1" s="1"/>
  <c r="J189" i="1" l="1"/>
  <c r="K189" i="1" s="1"/>
  <c r="K413" i="1"/>
  <c r="H399" i="1"/>
  <c r="J443" i="1"/>
  <c r="J445" i="1"/>
  <c r="J447" i="1"/>
  <c r="K447" i="1" s="1"/>
  <c r="F399" i="1"/>
  <c r="J287" i="1"/>
  <c r="H432" i="1"/>
  <c r="J432" i="1" s="1"/>
  <c r="K432" i="1" s="1"/>
  <c r="K443" i="1" l="1"/>
  <c r="K285" i="1"/>
  <c r="K287" i="1" s="1"/>
  <c r="H340" i="1" l="1"/>
  <c r="F340" i="1"/>
  <c r="E325" i="1"/>
  <c r="G313" i="1"/>
  <c r="I313" i="1"/>
  <c r="E313" i="1"/>
  <c r="H210" i="1"/>
  <c r="F210" i="1"/>
  <c r="H206" i="1"/>
  <c r="J206" i="1" s="1"/>
  <c r="K206" i="1" s="1"/>
  <c r="G268" i="1"/>
  <c r="H69" i="1"/>
  <c r="F69" i="1"/>
  <c r="H186" i="1"/>
  <c r="F186" i="1"/>
  <c r="G72" i="1"/>
  <c r="J186" i="1" l="1"/>
  <c r="K186" i="1" s="1"/>
  <c r="J340" i="1"/>
  <c r="K340" i="1" s="1"/>
  <c r="J210" i="1"/>
  <c r="K210" i="1" s="1"/>
  <c r="K69" i="1"/>
  <c r="F469" i="1"/>
  <c r="H469" i="1"/>
  <c r="J469" i="1" l="1"/>
  <c r="K469" i="1" s="1"/>
  <c r="F32" i="1" l="1"/>
  <c r="H32" i="1"/>
  <c r="H362" i="1"/>
  <c r="H364" i="1" s="1"/>
  <c r="J32" i="1" l="1"/>
  <c r="H350" i="1"/>
  <c r="F350" i="1"/>
  <c r="G325" i="1"/>
  <c r="K32" i="1" l="1"/>
  <c r="J34" i="1"/>
  <c r="J350" i="1"/>
  <c r="F115" i="1" l="1"/>
  <c r="F116" i="1"/>
  <c r="F117" i="1"/>
  <c r="F119" i="1"/>
  <c r="H201" i="1"/>
  <c r="H202" i="1"/>
  <c r="H203" i="1"/>
  <c r="H204" i="1"/>
  <c r="H205" i="1"/>
  <c r="H207" i="1"/>
  <c r="H208" i="1"/>
  <c r="H211" i="1"/>
  <c r="H212" i="1"/>
  <c r="H213" i="1"/>
  <c r="J213" i="1" s="1"/>
  <c r="K213" i="1" s="1"/>
  <c r="H214" i="1"/>
  <c r="J214" i="1" s="1"/>
  <c r="K214" i="1" s="1"/>
  <c r="H215" i="1"/>
  <c r="J215" i="1" s="1"/>
  <c r="K215" i="1" s="1"/>
  <c r="H216" i="1"/>
  <c r="H217" i="1"/>
  <c r="H218" i="1"/>
  <c r="H219" i="1"/>
  <c r="H221" i="1"/>
  <c r="H222" i="1"/>
  <c r="H223" i="1"/>
  <c r="F201" i="1"/>
  <c r="F202" i="1"/>
  <c r="F203" i="1"/>
  <c r="F204" i="1"/>
  <c r="F205" i="1"/>
  <c r="F207" i="1"/>
  <c r="F208" i="1"/>
  <c r="F211" i="1"/>
  <c r="F212" i="1"/>
  <c r="F216" i="1"/>
  <c r="F217" i="1"/>
  <c r="F218" i="1"/>
  <c r="F219" i="1"/>
  <c r="F221" i="1"/>
  <c r="F222" i="1"/>
  <c r="F223" i="1"/>
  <c r="I252" i="1"/>
  <c r="E252" i="1"/>
  <c r="G272" i="1"/>
  <c r="I272" i="1"/>
  <c r="E272" i="1"/>
  <c r="H105" i="1"/>
  <c r="F105" i="1"/>
  <c r="H64" i="1"/>
  <c r="H65" i="1"/>
  <c r="H66" i="1"/>
  <c r="H68" i="1"/>
  <c r="F64" i="1"/>
  <c r="F65" i="1"/>
  <c r="F66" i="1"/>
  <c r="F67" i="1"/>
  <c r="F68" i="1"/>
  <c r="H57" i="1"/>
  <c r="G39" i="1"/>
  <c r="E39" i="1"/>
  <c r="J222" i="1" l="1"/>
  <c r="K222" i="1" s="1"/>
  <c r="J219" i="1"/>
  <c r="K219" i="1" s="1"/>
  <c r="J221" i="1"/>
  <c r="K221" i="1" s="1"/>
  <c r="J218" i="1"/>
  <c r="K218" i="1" s="1"/>
  <c r="J217" i="1"/>
  <c r="K217" i="1" s="1"/>
  <c r="J216" i="1"/>
  <c r="K216" i="1" s="1"/>
  <c r="J223" i="1"/>
  <c r="K223" i="1" s="1"/>
  <c r="J208" i="1"/>
  <c r="K208" i="1" s="1"/>
  <c r="J205" i="1"/>
  <c r="K205" i="1" s="1"/>
  <c r="J207" i="1"/>
  <c r="K207" i="1" s="1"/>
  <c r="J201" i="1"/>
  <c r="K201" i="1" s="1"/>
  <c r="J203" i="1"/>
  <c r="K203" i="1" s="1"/>
  <c r="J212" i="1"/>
  <c r="K212" i="1" s="1"/>
  <c r="J204" i="1"/>
  <c r="K204" i="1" s="1"/>
  <c r="J211" i="1"/>
  <c r="K211" i="1" s="1"/>
  <c r="J202" i="1"/>
  <c r="K202" i="1" s="1"/>
  <c r="F416" i="1"/>
  <c r="I351" i="1"/>
  <c r="E351" i="1"/>
  <c r="H316" i="1"/>
  <c r="H317" i="1"/>
  <c r="H318" i="1"/>
  <c r="H319" i="1"/>
  <c r="H321" i="1"/>
  <c r="H322" i="1"/>
  <c r="H323" i="1"/>
  <c r="H324" i="1"/>
  <c r="H170" i="1"/>
  <c r="H172" i="1" s="1"/>
  <c r="F170" i="1"/>
  <c r="G182" i="1"/>
  <c r="I182" i="1"/>
  <c r="G90" i="1"/>
  <c r="I90" i="1"/>
  <c r="E90" i="1"/>
  <c r="H89" i="1"/>
  <c r="F89" i="1"/>
  <c r="F172" i="1" l="1"/>
  <c r="J170" i="1"/>
  <c r="K90" i="1"/>
  <c r="K170" i="1" l="1"/>
  <c r="K172" i="1" s="1"/>
  <c r="J172" i="1"/>
  <c r="H245" i="1"/>
  <c r="F245" i="1"/>
  <c r="H275" i="1"/>
  <c r="H277" i="1" s="1"/>
  <c r="F275" i="1"/>
  <c r="F277" i="1" s="1"/>
  <c r="F57" i="1"/>
  <c r="K57" i="1" s="1"/>
  <c r="K275" i="1" l="1"/>
  <c r="K277" i="1" s="1"/>
  <c r="J245" i="1"/>
  <c r="H42" i="1"/>
  <c r="H44" i="1" s="1"/>
  <c r="H58" i="1"/>
  <c r="F56" i="1"/>
  <c r="F38" i="1"/>
  <c r="H38" i="1"/>
  <c r="H37" i="1"/>
  <c r="F37" i="1"/>
  <c r="J58" i="1" l="1"/>
  <c r="F58" i="1"/>
  <c r="K245" i="1"/>
  <c r="H39" i="1"/>
  <c r="F39" i="1"/>
  <c r="H31" i="1"/>
  <c r="H34" i="1" s="1"/>
  <c r="F31" i="1"/>
  <c r="F34" i="1" s="1"/>
  <c r="K31" i="1" l="1"/>
  <c r="K34" i="1" s="1"/>
  <c r="F313" i="1" l="1"/>
  <c r="H313" i="1"/>
  <c r="H166" i="1"/>
  <c r="H167" i="1" s="1"/>
  <c r="H11" i="1"/>
  <c r="H150" i="1"/>
  <c r="F166" i="1"/>
  <c r="F11" i="1"/>
  <c r="F150" i="1"/>
  <c r="H98" i="1"/>
  <c r="H99" i="1"/>
  <c r="H100" i="1"/>
  <c r="F98" i="1"/>
  <c r="F99" i="1"/>
  <c r="F100" i="1"/>
  <c r="H78" i="1"/>
  <c r="F78" i="1"/>
  <c r="J150" i="1" l="1"/>
  <c r="J11" i="1"/>
  <c r="F167" i="1"/>
  <c r="F102" i="1"/>
  <c r="H102" i="1"/>
  <c r="K78" i="1"/>
  <c r="F13" i="1"/>
  <c r="K11" i="1" l="1"/>
  <c r="H355" i="1"/>
  <c r="H356" i="1"/>
  <c r="H354" i="1"/>
  <c r="F355" i="1"/>
  <c r="F356" i="1"/>
  <c r="F354" i="1"/>
  <c r="H328" i="1"/>
  <c r="F328" i="1"/>
  <c r="H347" i="1"/>
  <c r="H348" i="1"/>
  <c r="H346" i="1"/>
  <c r="F347" i="1"/>
  <c r="F346" i="1"/>
  <c r="F358" i="1" l="1"/>
  <c r="J328" i="1"/>
  <c r="H358" i="1"/>
  <c r="F351" i="1"/>
  <c r="H351" i="1"/>
  <c r="H467" i="1"/>
  <c r="H468" i="1"/>
  <c r="H466" i="1"/>
  <c r="F467" i="1"/>
  <c r="F468" i="1"/>
  <c r="F466" i="1"/>
  <c r="H453" i="1"/>
  <c r="H454" i="1"/>
  <c r="F453" i="1"/>
  <c r="F454" i="1"/>
  <c r="H437" i="1"/>
  <c r="H439" i="1" s="1"/>
  <c r="H449" i="1"/>
  <c r="H450" i="1" s="1"/>
  <c r="H373" i="1"/>
  <c r="F437" i="1"/>
  <c r="F449" i="1"/>
  <c r="F450" i="1" s="1"/>
  <c r="F373" i="1"/>
  <c r="H431" i="1"/>
  <c r="H385" i="1"/>
  <c r="F385" i="1"/>
  <c r="H376" i="1"/>
  <c r="H377" i="1"/>
  <c r="H374" i="1"/>
  <c r="H375" i="1"/>
  <c r="F376" i="1"/>
  <c r="F377" i="1"/>
  <c r="F374" i="1"/>
  <c r="F375" i="1"/>
  <c r="H422" i="1"/>
  <c r="H423" i="1"/>
  <c r="H417" i="1"/>
  <c r="H110" i="1"/>
  <c r="H112" i="1" s="1"/>
  <c r="F422" i="1"/>
  <c r="F423" i="1"/>
  <c r="F417" i="1"/>
  <c r="F419" i="1" s="1"/>
  <c r="F110" i="1"/>
  <c r="F112" i="1" s="1"/>
  <c r="H386" i="1"/>
  <c r="H372" i="1"/>
  <c r="H416" i="1"/>
  <c r="F386" i="1"/>
  <c r="F372" i="1"/>
  <c r="H244" i="1"/>
  <c r="H247" i="1" s="1"/>
  <c r="H371" i="1"/>
  <c r="F244" i="1"/>
  <c r="F247" i="1" s="1"/>
  <c r="F371" i="1"/>
  <c r="H333" i="1"/>
  <c r="H334" i="1"/>
  <c r="H336" i="1"/>
  <c r="H337" i="1"/>
  <c r="H338" i="1"/>
  <c r="H339" i="1"/>
  <c r="H332" i="1"/>
  <c r="F333" i="1"/>
  <c r="F334" i="1"/>
  <c r="F336" i="1"/>
  <c r="F337" i="1"/>
  <c r="F338" i="1"/>
  <c r="F339" i="1"/>
  <c r="F341" i="1"/>
  <c r="J341" i="1" s="1"/>
  <c r="K341" i="1" s="1"/>
  <c r="F332" i="1"/>
  <c r="J332" i="1" s="1"/>
  <c r="K332" i="1" s="1"/>
  <c r="F316" i="1"/>
  <c r="F317" i="1"/>
  <c r="F318" i="1"/>
  <c r="F319" i="1"/>
  <c r="F321" i="1"/>
  <c r="F322" i="1"/>
  <c r="F323" i="1"/>
  <c r="F324" i="1"/>
  <c r="H148" i="1"/>
  <c r="H151" i="1"/>
  <c r="H146" i="1"/>
  <c r="F147" i="1"/>
  <c r="J147" i="1" s="1"/>
  <c r="K147" i="1" s="1"/>
  <c r="F148" i="1"/>
  <c r="J148" i="1" s="1"/>
  <c r="F149" i="1"/>
  <c r="J149" i="1" s="1"/>
  <c r="K149" i="1" s="1"/>
  <c r="F151" i="1"/>
  <c r="F146" i="1"/>
  <c r="H133" i="1"/>
  <c r="H134" i="1"/>
  <c r="H136" i="1"/>
  <c r="H137" i="1"/>
  <c r="H138" i="1"/>
  <c r="H140" i="1"/>
  <c r="H123" i="1"/>
  <c r="H125" i="1"/>
  <c r="H128" i="1"/>
  <c r="F133" i="1"/>
  <c r="F134" i="1"/>
  <c r="F136" i="1"/>
  <c r="F137" i="1"/>
  <c r="F138" i="1"/>
  <c r="F140" i="1"/>
  <c r="F123" i="1"/>
  <c r="F125" i="1"/>
  <c r="F126" i="1"/>
  <c r="F127" i="1"/>
  <c r="F128" i="1"/>
  <c r="J116" i="1"/>
  <c r="H117" i="1"/>
  <c r="H119" i="1"/>
  <c r="H13" i="1"/>
  <c r="J13" i="1" s="1"/>
  <c r="K13" i="1" s="1"/>
  <c r="H14" i="1"/>
  <c r="F14" i="1"/>
  <c r="H12" i="1"/>
  <c r="F12" i="1"/>
  <c r="F24" i="1" s="1"/>
  <c r="H76" i="1"/>
  <c r="H77" i="1"/>
  <c r="H75" i="1"/>
  <c r="F76" i="1"/>
  <c r="F77" i="1"/>
  <c r="F75" i="1"/>
  <c r="H267" i="1"/>
  <c r="F267" i="1"/>
  <c r="H61" i="1"/>
  <c r="H72" i="1" s="1"/>
  <c r="H297" i="1"/>
  <c r="F61" i="1"/>
  <c r="F72" i="1" s="1"/>
  <c r="F290" i="1"/>
  <c r="F294" i="1" s="1"/>
  <c r="F297" i="1"/>
  <c r="H271" i="1"/>
  <c r="F271" i="1"/>
  <c r="H300" i="1"/>
  <c r="J300" i="1" s="1"/>
  <c r="K300" i="1" s="1"/>
  <c r="H302" i="1"/>
  <c r="F302" i="1"/>
  <c r="H209" i="1"/>
  <c r="H233" i="1" s="1"/>
  <c r="F209" i="1"/>
  <c r="F233" i="1" s="1"/>
  <c r="H236" i="1"/>
  <c r="H237" i="1"/>
  <c r="J237" i="1" s="1"/>
  <c r="K237" i="1" s="1"/>
  <c r="H238" i="1"/>
  <c r="J238" i="1" s="1"/>
  <c r="K238" i="1" s="1"/>
  <c r="F236" i="1"/>
  <c r="F250" i="1"/>
  <c r="F260" i="1"/>
  <c r="F261" i="1"/>
  <c r="F259" i="1"/>
  <c r="H251" i="1"/>
  <c r="F251" i="1"/>
  <c r="H93" i="1"/>
  <c r="H94" i="1"/>
  <c r="F93" i="1"/>
  <c r="F94" i="1"/>
  <c r="H181" i="1"/>
  <c r="H179" i="1"/>
  <c r="F181" i="1"/>
  <c r="F179" i="1"/>
  <c r="H195" i="1"/>
  <c r="H198" i="1" s="1"/>
  <c r="H187" i="1"/>
  <c r="H188" i="1"/>
  <c r="H190" i="1"/>
  <c r="F187" i="1"/>
  <c r="F188" i="1"/>
  <c r="J188" i="1" s="1"/>
  <c r="K188" i="1" s="1"/>
  <c r="F190" i="1"/>
  <c r="F185" i="1"/>
  <c r="J185" i="1" s="1"/>
  <c r="K185" i="1" s="1"/>
  <c r="F195" i="1"/>
  <c r="F198" i="1" s="1"/>
  <c r="J190" i="1" l="1"/>
  <c r="K190" i="1" s="1"/>
  <c r="J187" i="1"/>
  <c r="K187" i="1" s="1"/>
  <c r="H24" i="1"/>
  <c r="H427" i="1"/>
  <c r="J267" i="1"/>
  <c r="K267" i="1" s="1"/>
  <c r="K268" i="1" s="1"/>
  <c r="J302" i="1"/>
  <c r="K302" i="1" s="1"/>
  <c r="J12" i="1"/>
  <c r="J14" i="1"/>
  <c r="J138" i="1"/>
  <c r="K138" i="1" s="1"/>
  <c r="J136" i="1"/>
  <c r="K136" i="1" s="1"/>
  <c r="J133" i="1"/>
  <c r="K133" i="1" s="1"/>
  <c r="J146" i="1"/>
  <c r="K146" i="1" s="1"/>
  <c r="J339" i="1"/>
  <c r="K339" i="1" s="1"/>
  <c r="J337" i="1"/>
  <c r="K337" i="1" s="1"/>
  <c r="J334" i="1"/>
  <c r="K334" i="1" s="1"/>
  <c r="J297" i="1"/>
  <c r="K297" i="1" s="1"/>
  <c r="J140" i="1"/>
  <c r="K140" i="1" s="1"/>
  <c r="J137" i="1"/>
  <c r="K137" i="1" s="1"/>
  <c r="J134" i="1"/>
  <c r="K134" i="1" s="1"/>
  <c r="J151" i="1"/>
  <c r="K151" i="1" s="1"/>
  <c r="J338" i="1"/>
  <c r="K338" i="1" s="1"/>
  <c r="J336" i="1"/>
  <c r="K336" i="1" s="1"/>
  <c r="J333" i="1"/>
  <c r="K333" i="1" s="1"/>
  <c r="F427" i="1"/>
  <c r="K12" i="1"/>
  <c r="H434" i="1"/>
  <c r="J431" i="1"/>
  <c r="K431" i="1" s="1"/>
  <c r="F241" i="1"/>
  <c r="J236" i="1"/>
  <c r="K236" i="1" s="1"/>
  <c r="K241" i="1" s="1"/>
  <c r="J268" i="1"/>
  <c r="F439" i="1"/>
  <c r="J437" i="1"/>
  <c r="J439" i="1" s="1"/>
  <c r="F470" i="1"/>
  <c r="H470" i="1"/>
  <c r="H343" i="1"/>
  <c r="H241" i="1"/>
  <c r="H268" i="1"/>
  <c r="J209" i="1"/>
  <c r="F82" i="1"/>
  <c r="F263" i="1"/>
  <c r="F158" i="1"/>
  <c r="H158" i="1"/>
  <c r="H143" i="1"/>
  <c r="F130" i="1"/>
  <c r="H130" i="1"/>
  <c r="H82" i="1"/>
  <c r="H303" i="1"/>
  <c r="F303" i="1"/>
  <c r="F343" i="1"/>
  <c r="H419" i="1"/>
  <c r="F192" i="1"/>
  <c r="H192" i="1"/>
  <c r="J94" i="1"/>
  <c r="F387" i="1"/>
  <c r="H387" i="1"/>
  <c r="F378" i="1"/>
  <c r="H378" i="1"/>
  <c r="F455" i="1"/>
  <c r="H455" i="1"/>
  <c r="F90" i="1"/>
  <c r="H90" i="1"/>
  <c r="F268" i="1"/>
  <c r="K61" i="1"/>
  <c r="F252" i="1"/>
  <c r="F272" i="1"/>
  <c r="H252" i="1"/>
  <c r="H272" i="1"/>
  <c r="H182" i="1"/>
  <c r="F182" i="1"/>
  <c r="J303" i="1" l="1"/>
  <c r="K14" i="1"/>
  <c r="K24" i="1" s="1"/>
  <c r="J24" i="1"/>
  <c r="K209" i="1"/>
  <c r="K233" i="1" s="1"/>
  <c r="J233" i="1"/>
  <c r="K294" i="1"/>
  <c r="K192" i="1"/>
  <c r="J192" i="1"/>
  <c r="J72" i="1"/>
  <c r="K303" i="1" l="1"/>
  <c r="K181" i="1"/>
  <c r="K66" i="1"/>
  <c r="K375" i="1"/>
  <c r="J241" i="1" l="1"/>
  <c r="J467" i="1" l="1"/>
  <c r="K467" i="1" s="1"/>
  <c r="J466" i="1"/>
  <c r="K466" i="1" s="1"/>
  <c r="K261" i="1"/>
  <c r="J422" i="1" l="1"/>
  <c r="J427" i="1" s="1"/>
  <c r="J128" i="1"/>
  <c r="J130" i="1" s="1"/>
  <c r="K376" i="1"/>
  <c r="J322" i="1"/>
  <c r="K128" i="1" l="1"/>
  <c r="K68" i="1"/>
  <c r="F143" i="1"/>
  <c r="K126" i="1"/>
  <c r="K470" i="1"/>
  <c r="K378" i="1"/>
  <c r="J179" i="1"/>
  <c r="K179" i="1" l="1"/>
  <c r="F95" i="1"/>
  <c r="G95" i="1"/>
  <c r="H95" i="1"/>
  <c r="I95" i="1"/>
  <c r="E95" i="1"/>
  <c r="J244" i="1" l="1"/>
  <c r="J247" i="1" s="1"/>
  <c r="J323" i="1"/>
  <c r="K323" i="1" s="1"/>
  <c r="E329" i="1"/>
  <c r="F329" i="1"/>
  <c r="G329" i="1"/>
  <c r="H329" i="1"/>
  <c r="I329" i="1"/>
  <c r="F325" i="1"/>
  <c r="H325" i="1"/>
  <c r="I325" i="1"/>
  <c r="G106" i="1"/>
  <c r="H106" i="1"/>
  <c r="F106" i="1"/>
  <c r="E106" i="1"/>
  <c r="K67" i="1"/>
  <c r="K65" i="1"/>
  <c r="K150" i="1"/>
  <c r="K148" i="1"/>
  <c r="J434" i="1"/>
  <c r="J470" i="1"/>
  <c r="J454" i="1"/>
  <c r="K454" i="1" s="1"/>
  <c r="J449" i="1"/>
  <c r="J450" i="1" s="1"/>
  <c r="J416" i="1"/>
  <c r="J356" i="1"/>
  <c r="K356" i="1" s="1"/>
  <c r="J355" i="1"/>
  <c r="K355" i="1" s="1"/>
  <c r="J354" i="1"/>
  <c r="J346" i="1"/>
  <c r="K328" i="1"/>
  <c r="K329" i="1" s="1"/>
  <c r="K93" i="1"/>
  <c r="J251" i="1"/>
  <c r="K251" i="1" s="1"/>
  <c r="J250" i="1"/>
  <c r="J271" i="1"/>
  <c r="J90" i="1"/>
  <c r="K105" i="1"/>
  <c r="K106" i="1" s="1"/>
  <c r="J38" i="1"/>
  <c r="K38" i="1" s="1"/>
  <c r="K130" i="1"/>
  <c r="I473" i="1" l="1"/>
  <c r="H473" i="1"/>
  <c r="F473" i="1"/>
  <c r="G473" i="1"/>
  <c r="E473" i="1"/>
  <c r="K449" i="1"/>
  <c r="K450" i="1" s="1"/>
  <c r="K354" i="1"/>
  <c r="K358" i="1" s="1"/>
  <c r="J358" i="1"/>
  <c r="J343" i="1"/>
  <c r="J143" i="1"/>
  <c r="J158" i="1"/>
  <c r="K76" i="1"/>
  <c r="K82" i="1" s="1"/>
  <c r="J82" i="1"/>
  <c r="J325" i="1"/>
  <c r="K143" i="1"/>
  <c r="K416" i="1"/>
  <c r="K419" i="1" s="1"/>
  <c r="J419" i="1"/>
  <c r="J455" i="1"/>
  <c r="J378" i="1"/>
  <c r="K387" i="1"/>
  <c r="J387" i="1"/>
  <c r="K437" i="1"/>
  <c r="K439" i="1" s="1"/>
  <c r="K434" i="1"/>
  <c r="K56" i="1"/>
  <c r="K58" i="1" s="1"/>
  <c r="J313" i="1"/>
  <c r="K244" i="1"/>
  <c r="K247" i="1" s="1"/>
  <c r="J272" i="1"/>
  <c r="K250" i="1"/>
  <c r="K252" i="1" s="1"/>
  <c r="J252" i="1"/>
  <c r="K39" i="1"/>
  <c r="J39" i="1"/>
  <c r="K346" i="1"/>
  <c r="K351" i="1" s="1"/>
  <c r="J351" i="1"/>
  <c r="K317" i="1"/>
  <c r="J182" i="1"/>
  <c r="J95" i="1"/>
  <c r="K259" i="1"/>
  <c r="K263" i="1" s="1"/>
  <c r="K272" i="1"/>
  <c r="J329" i="1"/>
  <c r="J106" i="1"/>
  <c r="K71" i="1"/>
  <c r="K72" i="1" s="1"/>
  <c r="K94" i="1"/>
  <c r="J473" i="1" l="1"/>
  <c r="K158" i="1"/>
  <c r="K325" i="1"/>
  <c r="K343" i="1"/>
  <c r="K455" i="1"/>
  <c r="K313" i="1"/>
  <c r="K182" i="1"/>
  <c r="K95" i="1"/>
  <c r="K473" i="1" l="1"/>
</calcChain>
</file>

<file path=xl/sharedStrings.xml><?xml version="1.0" encoding="utf-8"?>
<sst xmlns="http://schemas.openxmlformats.org/spreadsheetml/2006/main" count="1263" uniqueCount="496">
  <si>
    <t>Cargo</t>
  </si>
  <si>
    <t>AFP</t>
  </si>
  <si>
    <t>ISR</t>
  </si>
  <si>
    <t>SFS</t>
  </si>
  <si>
    <t>Otros Desc.</t>
  </si>
  <si>
    <t>Total Desc.</t>
  </si>
  <si>
    <t>Neto</t>
  </si>
  <si>
    <t>OFICINA NACIONAL DE ESTADISTICAS- ONE</t>
  </si>
  <si>
    <t>ARACELY MEDINA PEREZ</t>
  </si>
  <si>
    <t>SECRETARIO (A)</t>
  </si>
  <si>
    <t>CECILIA MERCEDES BELLIARD VARGAS</t>
  </si>
  <si>
    <t>DIRECTOR (A)</t>
  </si>
  <si>
    <t xml:space="preserve">Subtotal </t>
  </si>
  <si>
    <t>DIVISION DE RELACIONES INTERNACIONALES - ONE</t>
  </si>
  <si>
    <t>TECNICO</t>
  </si>
  <si>
    <t>KENIA ORQUIDEA SANCHEZ FELIX</t>
  </si>
  <si>
    <t>ENCARGADO (A)</t>
  </si>
  <si>
    <t>DEPARTAMENTO DE PLANIFICACION Y DESARROLLO- ONE</t>
  </si>
  <si>
    <t>AUXILIAR ADMINISTRATIVO II</t>
  </si>
  <si>
    <t>MIGUELINA LORENZO MARTINEZ</t>
  </si>
  <si>
    <t>SECRETARIA</t>
  </si>
  <si>
    <t>GISELLE LICELOT CORDERO BALBUENA</t>
  </si>
  <si>
    <t>DIGITADOR (A)</t>
  </si>
  <si>
    <t>ANA YUDELKA MATEO MATEO</t>
  </si>
  <si>
    <t>ANYELA MELODY DE LEON MEJIA</t>
  </si>
  <si>
    <t>SERYIRA JOSEFINA DURAN ORTIZ</t>
  </si>
  <si>
    <t>JULISSA AIMEE CANARIO ACOSTA</t>
  </si>
  <si>
    <t>WENDOLIS MICELI GARCIA</t>
  </si>
  <si>
    <t>DEPARTAMENTO JURIDICO - ONE</t>
  </si>
  <si>
    <t>HECTOR DANILO DUARTE MERCEDES</t>
  </si>
  <si>
    <t>ROBERT ANTONIO CUSTODIO BAEZ</t>
  </si>
  <si>
    <t>ADMINISTRADOR DE REDES</t>
  </si>
  <si>
    <t>JULIO IVAN PERALTA GUZMAN</t>
  </si>
  <si>
    <t>SOPORTE INFORMATICO</t>
  </si>
  <si>
    <t>SOPORTE TECNICO</t>
  </si>
  <si>
    <t>ERNESTO ANTONIO MONTERO</t>
  </si>
  <si>
    <t>SOPORTE TECNICO DE REDES Y CO</t>
  </si>
  <si>
    <t>DANNY ALMONTE MORA</t>
  </si>
  <si>
    <t>SOPORTE TECNICO DE SISTEMAS</t>
  </si>
  <si>
    <t>DANIEL PACHECO TAVAREZ</t>
  </si>
  <si>
    <t>NESTOR CLAUDIO PEREYRA SANTOS</t>
  </si>
  <si>
    <t>ROBERTO ARGELIS SORIANO SEGURA</t>
  </si>
  <si>
    <t>NEUTA NELSA RAMOS MADERA</t>
  </si>
  <si>
    <t>BELLANIRIS ALTAGRACIA HILARIO SANCH</t>
  </si>
  <si>
    <t>DAYRA MAGDALENA FERRERAS FOLCH</t>
  </si>
  <si>
    <t>ELBA LUCIDENIS MEDRANO FORTUNA</t>
  </si>
  <si>
    <t>DOMINGO ANTONIO VARGAS RODRIGUEZ</t>
  </si>
  <si>
    <t>MENSAJERO INTERNO</t>
  </si>
  <si>
    <t>ALICIA GERMOSEN MATEO</t>
  </si>
  <si>
    <t>AUXILIAR CONTABILIDAD</t>
  </si>
  <si>
    <t>AUSTRIA OVIEDO SANCHEZ</t>
  </si>
  <si>
    <t>AUXILIAR DE CONTABILIDAD</t>
  </si>
  <si>
    <t>RAFAEL AUGUSTO RODRIGUEZ PARRA</t>
  </si>
  <si>
    <t>AUXILIAR</t>
  </si>
  <si>
    <t>SECCION DE TESORERIA- ONE</t>
  </si>
  <si>
    <t>AURA GREGORIA POLANCO JEREZ DE FISC</t>
  </si>
  <si>
    <t>FIOR D' ALIZA DEL CARMEN ROSARIO PA</t>
  </si>
  <si>
    <t>ROMARIS GARCIA JAVIER</t>
  </si>
  <si>
    <t>SECCION DE CORRESPONDENCIA- ONE</t>
  </si>
  <si>
    <t>HIRMA ISABEL APONTE CHAPMAN</t>
  </si>
  <si>
    <t>FOTOCOPIADOR</t>
  </si>
  <si>
    <t>CARLOS LEANDRO PUELLO</t>
  </si>
  <si>
    <t>MENSAJERO EXTERNO</t>
  </si>
  <si>
    <t>BERKIS ROSARIO SANTANA</t>
  </si>
  <si>
    <t>AUXILIAR ARCHIVO Y CORRESPOND</t>
  </si>
  <si>
    <t>DIOSELINA MOQUETE GARCIA</t>
  </si>
  <si>
    <t>AUXILIAR ADMINISTRATIVO I</t>
  </si>
  <si>
    <t>RECEPCIONISTA</t>
  </si>
  <si>
    <t>ANGEL LUIS GOMEZ SANTOS</t>
  </si>
  <si>
    <t>CONSERJE</t>
  </si>
  <si>
    <t>MARTA YRIS AGESTA ROSARIO</t>
  </si>
  <si>
    <t>EZEQUIEL SEGURA PEREZ</t>
  </si>
  <si>
    <t>LUZ MARIA MERCEDES REYNOSO</t>
  </si>
  <si>
    <t>LUCIA ANTONIA ACOSTA ABREU</t>
  </si>
  <si>
    <t>SUPERVISOR ALMACEN</t>
  </si>
  <si>
    <t>CARLOS MANUEL NOVARRO MENDEZ</t>
  </si>
  <si>
    <t>AYUDANTE MANTENIMIENTO</t>
  </si>
  <si>
    <t>CANDIDA VALDEZ SANCHEZ</t>
  </si>
  <si>
    <t>ANTONIA LUCIANO</t>
  </si>
  <si>
    <t>TOMAS AQUINO FANINI MOREL</t>
  </si>
  <si>
    <t>CHOFER I</t>
  </si>
  <si>
    <t>MARIA LOURDES RAMIREZ</t>
  </si>
  <si>
    <t>ANACLETO TAVERAS Y VASQUEZ</t>
  </si>
  <si>
    <t>NAITSABES MERCEDES ROSARIO PIMENTEL</t>
  </si>
  <si>
    <t>FRANCISCO ANTONIO ARIAS MARTINEZ</t>
  </si>
  <si>
    <t>CHOFER</t>
  </si>
  <si>
    <t>ESCUELA NACIONAL DE ESTADISTICA- ONE</t>
  </si>
  <si>
    <t>PAOLA GISSEL LAMA SANCHEZ</t>
  </si>
  <si>
    <t>RICARDO ERNESTO SUNCAR REYES</t>
  </si>
  <si>
    <t>FRANCISCO IRENEO CACERES UREﾑA</t>
  </si>
  <si>
    <t>DIRECTOR DE CENSOS Y ENCUESTA</t>
  </si>
  <si>
    <t>DIRECCION DE CENSOS Y ENCUESTAS- ONE</t>
  </si>
  <si>
    <t>COORDINADOR DE LOGISTICA</t>
  </si>
  <si>
    <t>DEPARTAMENTO DE CENSOS- ONE</t>
  </si>
  <si>
    <t>TECNICO ANALISTA</t>
  </si>
  <si>
    <t>LUIS DARIO FELIZ SANTANA</t>
  </si>
  <si>
    <t>SHELILA E DEL C DE JESUS RUIZ SILVE</t>
  </si>
  <si>
    <t>ENCARGADO DIV. DE CENSOS DE P</t>
  </si>
  <si>
    <t>BRAUDILIA MICELANIA GARCIA VICENTE</t>
  </si>
  <si>
    <t>AUXILIAR ESTADISTICA</t>
  </si>
  <si>
    <t>MARIA RITA PARRA CASTILLO</t>
  </si>
  <si>
    <t>DEPARTAMENTO DE ENCUESTAS- ONE</t>
  </si>
  <si>
    <t>MARY RODRIGUEZ DE OLEO</t>
  </si>
  <si>
    <t>COORDINADOR (A)</t>
  </si>
  <si>
    <t>JOSE ANIBAL JIMENEZ GUILLEN</t>
  </si>
  <si>
    <t>JOSEFINA ALTAGRACIA ESPINAL MATEO</t>
  </si>
  <si>
    <t>ENCARGADO DIVISION DE OPERACI</t>
  </si>
  <si>
    <t>RAFAELA CRISANTA JIMENEZ ROSARIO</t>
  </si>
  <si>
    <t>ANGELA ANTONIA CARRASCO SOSA</t>
  </si>
  <si>
    <t>ANALISTA</t>
  </si>
  <si>
    <t>BIRMANIA ALTAGRACIA SANCHEZ ROSARIO</t>
  </si>
  <si>
    <t>DARWIN ERIAM ENCARNACION RODRIGUEZ</t>
  </si>
  <si>
    <t>ANALISTA DE METODOLOGIA</t>
  </si>
  <si>
    <t>CLARA INES GUERRERO PEREZ</t>
  </si>
  <si>
    <t>DIGITADOR</t>
  </si>
  <si>
    <t>ELIECIN ESTEBAN HERRERA SOTO</t>
  </si>
  <si>
    <t>FRANCISCO JAVIER FERMIN VILLAR</t>
  </si>
  <si>
    <t>TECNICO DE ESTADISTICAS ESTRU</t>
  </si>
  <si>
    <t>YENSY MERCEDES MARTINEZ MEDINA</t>
  </si>
  <si>
    <t>ANALISTA DE ESTADISTICAS ESTR</t>
  </si>
  <si>
    <t>ALTAGRACIA MARIA PINALES SUAREZ</t>
  </si>
  <si>
    <t>ANA MARIA PEREZ PEREZ</t>
  </si>
  <si>
    <t>ENMANUEL DE JESUS MADERA LOPEZ</t>
  </si>
  <si>
    <t>SUPERVISORA</t>
  </si>
  <si>
    <t>LEONARDO ANTONIO PEREZ SUERO</t>
  </si>
  <si>
    <t>LUZ SAGRARIO MOREL DE JESUS</t>
  </si>
  <si>
    <t>MATILDE GUZMAN HENRIQUEZ</t>
  </si>
  <si>
    <t>NELLY MERCEDES</t>
  </si>
  <si>
    <t>SIOMARA ARIAS HERRERA</t>
  </si>
  <si>
    <t>YRIS PEGUERO VELOZ</t>
  </si>
  <si>
    <t>CECILIA ROSADO GALVA</t>
  </si>
  <si>
    <t>TECNICO I</t>
  </si>
  <si>
    <t>ELBA ALTAGRACIA DE LANCER REYES</t>
  </si>
  <si>
    <t>MARIANA DE LEON DE LEON</t>
  </si>
  <si>
    <t>PATRIA MINERVA SANTANA RAMIREZ</t>
  </si>
  <si>
    <t>JOSE AMPARO PEREZ</t>
  </si>
  <si>
    <t>AUXILIAR II</t>
  </si>
  <si>
    <t>MIDALIA BELLO EUSEBIO</t>
  </si>
  <si>
    <t>RAFAEL FRANCISCO ROSARIO MENDEZ</t>
  </si>
  <si>
    <t>ENCUESTADORA</t>
  </si>
  <si>
    <t>ANA ROSA SANTANA</t>
  </si>
  <si>
    <t>CODIFICADORA</t>
  </si>
  <si>
    <t>CARLOS ANTONIO HERNANDEZ SANTIAGO</t>
  </si>
  <si>
    <t>CARMEN ALTAGRACIA MARINEZ QUEZADA</t>
  </si>
  <si>
    <t>CARMEN JULIA MEJIA TORRES</t>
  </si>
  <si>
    <t>JORGE RAUL MARTINEZ VASQUEZ</t>
  </si>
  <si>
    <t>SUPERVISOR (A)</t>
  </si>
  <si>
    <t>MARIA MAGDALENA LIZARDO GUZMAN DE B</t>
  </si>
  <si>
    <t>MILAGROS DE LEON DE CORDERO</t>
  </si>
  <si>
    <t>RAFAELINA GOMEZ VALDEZ</t>
  </si>
  <si>
    <t>BELKIS CAMINERO GUILAMO</t>
  </si>
  <si>
    <t>ENMANUEL ALEXANDER HERNANDEZ REYNOS</t>
  </si>
  <si>
    <t>FRANCISCO FLORENCIO SOLIS</t>
  </si>
  <si>
    <t>ANALISTA DE ESTADISTICAS SOCI</t>
  </si>
  <si>
    <t>BENITA PILAR RODRIGUEZ</t>
  </si>
  <si>
    <t>COORDINADOR DE OFICINA PROVIN</t>
  </si>
  <si>
    <t>APOLONIA ENRIQUETA PEREZ DIAZ</t>
  </si>
  <si>
    <t>HERODITA HERRERA RODRIGUEZ</t>
  </si>
  <si>
    <t>MARIA ALTAGRACIA SANTOS LOPEZ</t>
  </si>
  <si>
    <t>ZENOBIA HORACIO GARCIA</t>
  </si>
  <si>
    <t>TECNICO EN OPERACIONES GEOEST</t>
  </si>
  <si>
    <t>NIURKA MILAURIS FIGUEREO LUCIANO</t>
  </si>
  <si>
    <t>ADMINISTRADOR DE GEODATABASE</t>
  </si>
  <si>
    <t>CRISMARY GARCIA RAMIREZ</t>
  </si>
  <si>
    <t>JOSE ELIAS RODRIGUEZ JIMENEZ</t>
  </si>
  <si>
    <t>COORDINADOR DE LIMITES Y LIND</t>
  </si>
  <si>
    <t>PATRICIA CASTRO ESPINAL</t>
  </si>
  <si>
    <t>TECNICO EN GEOMATICA</t>
  </si>
  <si>
    <t>TECNICO DE LIMITES Y LINDEROS</t>
  </si>
  <si>
    <t>ANTONIO MANUEL ALMONTE</t>
  </si>
  <si>
    <t>FRANCISCO DE LA ROSA ADAMES</t>
  </si>
  <si>
    <t>JAQUELINE HENRIQUEZ CAMPUSANO</t>
  </si>
  <si>
    <t>JOSE RODOLFO MERCEDES BROWN</t>
  </si>
  <si>
    <t>MACARIA CANDELARIO RAMOS</t>
  </si>
  <si>
    <t>OLIVER ENMANUEL SANCHEZ DESENA</t>
  </si>
  <si>
    <t>DIVISION DE GEOMATICA- ONE</t>
  </si>
  <si>
    <t>DELVYS EMILIO POLANCO MONTERO</t>
  </si>
  <si>
    <t>EDWARD ODALIS CHALA BAUTISTA</t>
  </si>
  <si>
    <t>EDITOR DE PLANOS</t>
  </si>
  <si>
    <t>DIGITALIZADOR</t>
  </si>
  <si>
    <t>LUIS ALBERTI ACEVEDO ZABALA</t>
  </si>
  <si>
    <t>ROBERTICO JIMENEZ CONTRERAS</t>
  </si>
  <si>
    <t>SANTA GRISSELL ARIAS TEJEDA</t>
  </si>
  <si>
    <t>ENCARGADO DIVISION GEOMATICA</t>
  </si>
  <si>
    <t>DEPARTAMENTO DE COMUNICACIONES- ONE</t>
  </si>
  <si>
    <t>DIAFANA ELIZABETH SOTO BAEZ</t>
  </si>
  <si>
    <t>SECRETARIA EJECUTIVA</t>
  </si>
  <si>
    <t>DOWLAY HUMBALH CASTILLO PEREZ</t>
  </si>
  <si>
    <t>ISAURA MARIA ABREU DIAZ</t>
  </si>
  <si>
    <t>COORDINADORA DE EVENTOS</t>
  </si>
  <si>
    <t>AUXILIAR RELACIONES PUBLICAS</t>
  </si>
  <si>
    <t>CARMEN CECILIA CABANES MENDEZ</t>
  </si>
  <si>
    <t>JENNIFER TEJEDA CUESTA</t>
  </si>
  <si>
    <t>MIGUEL EDUARDO LUCIANO SANTANA</t>
  </si>
  <si>
    <t>RAYSA HERNANDEZ GARCIA</t>
  </si>
  <si>
    <t>Sueldo Bruto</t>
  </si>
  <si>
    <t xml:space="preserve">Total general: </t>
  </si>
  <si>
    <t>OFICINA NACIONAL DE ESTADÍSTICA</t>
  </si>
  <si>
    <t>Santo Domingo, República Dominicana</t>
  </si>
  <si>
    <t>SONIA LUISANA CRISTO SANTOS</t>
  </si>
  <si>
    <t>DEPARTAMENTO DE RECURSOS HUMANOS- ONE</t>
  </si>
  <si>
    <t>GRESY MARIBEL BAEZ DE LOS SANTOS</t>
  </si>
  <si>
    <t>KISORIS ELOISA SANCHEZ PEÑA</t>
  </si>
  <si>
    <t>EMMANUEL DAVID GATON PEÑA</t>
  </si>
  <si>
    <t>MAYORDOMO</t>
  </si>
  <si>
    <t>NELSON GUILLERMO APONTE SOTO</t>
  </si>
  <si>
    <t>WANDA PASCUAL RICHIEZ</t>
  </si>
  <si>
    <t>ALFIDA IBELKA SANCHEZ SERRANO</t>
  </si>
  <si>
    <t xml:space="preserve">XIOMARA C DE LOS ANGELES ESPAILLAT </t>
  </si>
  <si>
    <t>JOHN EDUARD ROSA MARTE</t>
  </si>
  <si>
    <t>GEORGE MIGUEL DIAZ MEJIA</t>
  </si>
  <si>
    <t>TECNICO DE COMPRAS</t>
  </si>
  <si>
    <t>SOPORTE ADMINISTRATIVO</t>
  </si>
  <si>
    <t>ANALISTA CONTROL Y EVALUACION</t>
  </si>
  <si>
    <t>COORDINADOR DE CAMPO</t>
  </si>
  <si>
    <t>ANALISTA DE ESTADISTICAS DEM</t>
  </si>
  <si>
    <t>ANALISTA DE MERCADEO Y PUBLIC</t>
  </si>
  <si>
    <t>XIOMARA DIAZ JIMENEZ</t>
  </si>
  <si>
    <t>RAMONA MELLA MATOS</t>
  </si>
  <si>
    <t>FAUSTO ZAPICO LANDIM</t>
  </si>
  <si>
    <t>ANALISTA EXPLOTACION DE INFOR</t>
  </si>
  <si>
    <t>TORIBIA MONTERO MONTERO</t>
  </si>
  <si>
    <t>THEODORE ALEXANDER QUANT MATOS</t>
  </si>
  <si>
    <t>BIANKIS RUSELIS BELLO CARRION</t>
  </si>
  <si>
    <t>ORQUELINA MERAN CASTRO</t>
  </si>
  <si>
    <t>PARQUEADOR</t>
  </si>
  <si>
    <t>DIRECCION DE ESTADISTICAS ECONOMICAS- ONE</t>
  </si>
  <si>
    <t>ENCARGADO</t>
  </si>
  <si>
    <t>ANALISTA DE COMERCIO EXTERIOR</t>
  </si>
  <si>
    <t>MINISTERIO DE ECONOMÍA, PLANIFICACIÓN Y DESARROLLO</t>
  </si>
  <si>
    <t>ADELA NIKAURY PIÑEIRO MATOS</t>
  </si>
  <si>
    <t>DELFIA MELADYS DE JESUS TORIBIO MEZ</t>
  </si>
  <si>
    <t>CARLOS WILSON SANTANA TRINIDAD</t>
  </si>
  <si>
    <t>NANCY MERCEDES</t>
  </si>
  <si>
    <t>EDISON MARTIRES ARIAS TEJEDA</t>
  </si>
  <si>
    <t>MARLEN DE ARMAS HILTON</t>
  </si>
  <si>
    <t>MILCIADES ALEJANDRO SILVEN</t>
  </si>
  <si>
    <t>SHNEIDDER DIEUDONNE RODRIGUEZ</t>
  </si>
  <si>
    <t>DALI JOSE RAMOS DISLA</t>
  </si>
  <si>
    <t>ROBERT ANTONIO LEON RODRIGUEZ</t>
  </si>
  <si>
    <t>ROBERTO ANTONIO CASTILLO BRITO</t>
  </si>
  <si>
    <t>SUGEIDY PACHECO</t>
  </si>
  <si>
    <t>EDDIE AMABLE CARVAJAR OVIEDO</t>
  </si>
  <si>
    <t>CARRERA ADM.</t>
  </si>
  <si>
    <t>CARRERA DAM.</t>
  </si>
  <si>
    <t>FIJO</t>
  </si>
  <si>
    <t>IVAN ALBERTO OTTENWALDER NUÑEZ</t>
  </si>
  <si>
    <t>BISMARCK ANTONIO GARCIA OLIVO</t>
  </si>
  <si>
    <t>AUXILIAR ADMINISTRATIVO (A)</t>
  </si>
  <si>
    <t>ARCHIVISTA</t>
  </si>
  <si>
    <t>DALINA ALTAGRACIA ALMONTE</t>
  </si>
  <si>
    <t>YINEIRI GONZALEZ PEREZ</t>
  </si>
  <si>
    <t>MARIANELIS GUERRERO</t>
  </si>
  <si>
    <t>LUIS HENRY GUZMAN CORDERO</t>
  </si>
  <si>
    <t>JOSE ANTONIO CAMPAÑA MARTIN BOUGH</t>
  </si>
  <si>
    <t>ACTUALIZADOR CARTOGRAFICO</t>
  </si>
  <si>
    <t>DENNIS CHRISTOPHER POLANCO</t>
  </si>
  <si>
    <t>JULIO CESAR DEL CARMEN SORIANO</t>
  </si>
  <si>
    <t>CORRECTOR (A) DE ESTILO</t>
  </si>
  <si>
    <t>MARIA ALICIA DELGADO MESTRES</t>
  </si>
  <si>
    <t>ELECTRICISTA</t>
  </si>
  <si>
    <t>ANDRES ANIBAL MEDINA CUEVA</t>
  </si>
  <si>
    <t>YANIRA CRISTINA DE LA CRUZ PERALTA</t>
  </si>
  <si>
    <t>JEORGE LEONARDO SANCHEZ BONILLA</t>
  </si>
  <si>
    <t>JOSE NICOLAS TAVERAS MONTAS</t>
  </si>
  <si>
    <t>WINSTON ANTONIO VALDEZ RUMALDO</t>
  </si>
  <si>
    <t>MARIA CRISTINA SANTIAGO TAVARES</t>
  </si>
  <si>
    <t>COORDINADOR DE DIGITACION</t>
  </si>
  <si>
    <t>JHENSY JAFRINEO SANDOVAL MORAN</t>
  </si>
  <si>
    <t>VIVIAN NATHALY SANCHEZ</t>
  </si>
  <si>
    <t>FIORDALIZA MATEO LANDA</t>
  </si>
  <si>
    <t>DINANYELI DE REGLA CRUZ GUERRERO</t>
  </si>
  <si>
    <t>JACQUELINE MERCEDES VALLEJO NOBOA</t>
  </si>
  <si>
    <t>ENCUESTADOR</t>
  </si>
  <si>
    <t>MIGUEL ANTONIO MARTINEZ ASENCIO</t>
  </si>
  <si>
    <t>EMIRCI ANTONIA MEDINA CUEVAS</t>
  </si>
  <si>
    <t>GABRIELA FERREIRAS HARGUINDEGUY</t>
  </si>
  <si>
    <t>CATTY SELMO CANDELARIO</t>
  </si>
  <si>
    <t>OLGA LIDIA GUZMAN FRIAS</t>
  </si>
  <si>
    <t>MARTINA HERNANDEZ MORENO</t>
  </si>
  <si>
    <t>MARIA MARGARITA MARRERO MARTINEZ</t>
  </si>
  <si>
    <t>JUANA DOMINGA LEBRON RIVERAS</t>
  </si>
  <si>
    <t>HOLY LEIDY GARCIA CASTILLO</t>
  </si>
  <si>
    <t>JOHAN MARCOS SEGURA CHARLES</t>
  </si>
  <si>
    <t>JHONNY RAFAEL PERDOMO BASILIO</t>
  </si>
  <si>
    <t>ROBERT IVAN PEREZ RODRIGUEZ</t>
  </si>
  <si>
    <t>MARIANELA BELTRE GARCES</t>
  </si>
  <si>
    <t>WILMA ALEXANDER ARIAS CASTRO</t>
  </si>
  <si>
    <t xml:space="preserve">ENCARGADO (A) </t>
  </si>
  <si>
    <t>PERCIO ANTONIO SANCHEZ SANCHEZ</t>
  </si>
  <si>
    <t>VICTOR LEONARDO RODRIGUEZ MEDINA</t>
  </si>
  <si>
    <t>AYUDANTE DE MANTENIMIENTO</t>
  </si>
  <si>
    <t>ANDRES ROJAS RUSSELL</t>
  </si>
  <si>
    <t>CHEFER</t>
  </si>
  <si>
    <t>CARLOS ALBERTO ORTIZ BAEZ</t>
  </si>
  <si>
    <t>Estatus</t>
  </si>
  <si>
    <t>Nombre</t>
  </si>
  <si>
    <t>WENDY YOKASTA CABRERA CONTRERAS</t>
  </si>
  <si>
    <t>YOMARYS JIMENEZ GONZALEZ</t>
  </si>
  <si>
    <t>MARIO EMILIO FERNANDEZ CEPEDA</t>
  </si>
  <si>
    <t>ADMINISTRADOR BASE DE DATOS</t>
  </si>
  <si>
    <t>LUIS GUILLERMO SUED BAEZ</t>
  </si>
  <si>
    <t>AUXILIAR ADMINISTRATIVO</t>
  </si>
  <si>
    <t>JORGE LUIS BERIGUETE BARRIENTO</t>
  </si>
  <si>
    <t>SARIELA SANCHEZ</t>
  </si>
  <si>
    <t>SANTIAGO ALMADA</t>
  </si>
  <si>
    <t>NANCY BETHANIA SILVERIO MEDINA</t>
  </si>
  <si>
    <t>VICTORIA TAPIA PEREZ</t>
  </si>
  <si>
    <t>GISELLE MARIA RODRIGUEZ CANDELIER</t>
  </si>
  <si>
    <t>JOSE RAFAEL AQUINO BALBUENA</t>
  </si>
  <si>
    <t>DAQUEILIN ENCARNACION PEÑA</t>
  </si>
  <si>
    <t>SOMMER ANTONIO MENA SOSA</t>
  </si>
  <si>
    <t>ENMANUEL ALBERTO DE LEON REYES</t>
  </si>
  <si>
    <t>TECNICO DE CONTABILIDAD</t>
  </si>
  <si>
    <t>EDDY FLOIRAN LANTIGUA SANCHEZ</t>
  </si>
  <si>
    <t>THEANY MARIE MAGO ACEVEDO</t>
  </si>
  <si>
    <t>LUIS MIGUEL SORIANO</t>
  </si>
  <si>
    <t>XIOMARA SEGURA</t>
  </si>
  <si>
    <t>DIVISION DE DISEÑO Y ANALISIS- ONE</t>
  </si>
  <si>
    <t>FARAH MICHELLE PAREDES VIERA</t>
  </si>
  <si>
    <t>EDDY ODALIX TEJEDA DIAZ</t>
  </si>
  <si>
    <t>MERCEDES REYES VICTORIANO</t>
  </si>
  <si>
    <t>ASESOR (A)</t>
  </si>
  <si>
    <t>MILAGROS SENA QUEZADA</t>
  </si>
  <si>
    <t>AUXILIAR ADMINISTRATIVO(A)</t>
  </si>
  <si>
    <t>PARALEGAL</t>
  </si>
  <si>
    <t>MERIBEL RAMOS CONCEPCION</t>
  </si>
  <si>
    <t>MIOSOTIS MERCELIA RIVAS PIÑA</t>
  </si>
  <si>
    <t>GESTOR DE REDES SOCIALES</t>
  </si>
  <si>
    <t>TECNICO DE RECURSOS HUMANOS</t>
  </si>
  <si>
    <t>ANA VIRGINIA DE LEON GOMEZ</t>
  </si>
  <si>
    <t>ANDREA BAVESTRELLO DIAZ</t>
  </si>
  <si>
    <t>JUAN CARLOS SALAS SANCHEZ</t>
  </si>
  <si>
    <t>AUXILIAR ALMACEN Y SUMINSTR</t>
  </si>
  <si>
    <t>SANTIAGO ORTIZ SANTANA</t>
  </si>
  <si>
    <t>AYUDANTE MANTENIMINETO</t>
  </si>
  <si>
    <t>YASELY GONZALEZ MOREL</t>
  </si>
  <si>
    <t>TECNICO ADMINISTRATIVO</t>
  </si>
  <si>
    <t>VICTOR ARLEN ROMERO SOLER</t>
  </si>
  <si>
    <t>JUNIOR DARIAN VARGAS ALMONTE</t>
  </si>
  <si>
    <t>DEPARTAMENTO DE VINCULACIONES - ONE</t>
  </si>
  <si>
    <t>DIVISION DE COMUNICACIONES INTERNAS Y EXTERNAS ONE</t>
  </si>
  <si>
    <t>DIVISION DE DISEÑO Y PUBLICACIONES-ONE</t>
  </si>
  <si>
    <t>DIVISION DE RECLUTAMIENTO Y SELECCIÓN Y ORGANIZACIÓN DEL TRABAJO- ONE</t>
  </si>
  <si>
    <t>DIVISION DE EVALUACION DEL DESEMPEÑO Y CAPACITACION- ONE</t>
  </si>
  <si>
    <t>DIVISION DE RELACIONES LABORALES Y SOCIALES- ONE</t>
  </si>
  <si>
    <t>DEPARTAMENTO DE GEOESTADISTICAS- ONE</t>
  </si>
  <si>
    <t>DIVISION DE OPERACIONES GEOESTADISTICAS- ONE</t>
  </si>
  <si>
    <t>DEPARTAMENTO ADMINISTRATIVO- ONE</t>
  </si>
  <si>
    <t>KISSAYRI REYES MATEO</t>
  </si>
  <si>
    <t>CRISTIAN ANTONIO GUZMAN ROSARIO</t>
  </si>
  <si>
    <t>DEPARTAMENTO FINANCIERO- ONE</t>
  </si>
  <si>
    <t>DIVISION DE CONTABILIDAD- ONE</t>
  </si>
  <si>
    <t>DIRECCION DE TECNOLOGIAS DE LA INFORMACION Y COMUNICACION- ONE</t>
  </si>
  <si>
    <t>DIVISION DE ADMINISTRACION DE SERVICIOS TIC- ONE</t>
  </si>
  <si>
    <t>DEPARTAMENTO DE DESARROLLO E IMPLEMENTACION DE SISTEMAS- ONE</t>
  </si>
  <si>
    <t>DIVISION DE ADMINISTRACION DE SISTEMAS- ONE</t>
  </si>
  <si>
    <t>DIVISION DE ADMINISTRACION DE REDES Y COMUNICACIONES- ONE</t>
  </si>
  <si>
    <t>DEPARTAMENTO DE PROCESAMIENTO DE DATOS- ONE</t>
  </si>
  <si>
    <t>DIRECCION DE ESTADISTICAS DEMOGRAFICAS, SOCIALES Y AMBIENTALES- ONE</t>
  </si>
  <si>
    <t>DEPARTAMENTO DE ESTADISTICAS DEMOGRAFICAS Y SOCIALES- ONE</t>
  </si>
  <si>
    <t>DIVISION DE ESTADISTICAS DEMOGRAFICAS- ONE</t>
  </si>
  <si>
    <t>DIVISION DE INDICES DE PRODUCCION-ONE</t>
  </si>
  <si>
    <t>DEPARTAMENTO DE ESTADISTICAS ESTRUCTURALES- ONE</t>
  </si>
  <si>
    <t>DIVISION DIRECTORIOS- ONE</t>
  </si>
  <si>
    <t>DIVISION ENCUESTA ACRIVIDAD ECONOMICA- ONE</t>
  </si>
  <si>
    <t>DIVISION DE ESTADISTICAS DE COMERCIO EXTERIOR- ONE</t>
  </si>
  <si>
    <t>DIVISION DE ESTADISTICAS SECTORIALES- ONE- ONE</t>
  </si>
  <si>
    <t>F</t>
  </si>
  <si>
    <t>M</t>
  </si>
  <si>
    <t>DAURIN MACKENLY PEREZ CONTRERAS</t>
  </si>
  <si>
    <t xml:space="preserve">FIJO </t>
  </si>
  <si>
    <t xml:space="preserve">GUILLERMINA ELIZABETH ACEVEDO </t>
  </si>
  <si>
    <t xml:space="preserve">OTTO ISAIAS ROJAS REYES </t>
  </si>
  <si>
    <t>MAGNOLIA ESTHER JEREZ MARMOLEJOS</t>
  </si>
  <si>
    <t xml:space="preserve">LAURA JULISSA PEREYRA SENCION </t>
  </si>
  <si>
    <t xml:space="preserve">LONGINA MATEO VALDEZ </t>
  </si>
  <si>
    <t xml:space="preserve">      F</t>
  </si>
  <si>
    <t>PARALEGAL ll</t>
  </si>
  <si>
    <t xml:space="preserve">LUZ MARIA DE LEON CASTILLO </t>
  </si>
  <si>
    <t>GESTOR DE PROTOCOLO</t>
  </si>
  <si>
    <t>TECNICO DE NOMINAS</t>
  </si>
  <si>
    <t xml:space="preserve">JUANA YVELISE SALDAÑA DE LEON </t>
  </si>
  <si>
    <t>LIDIA SANTA RIVAS UREÑA</t>
  </si>
  <si>
    <t xml:space="preserve">RAUL DARISME ACOSTA </t>
  </si>
  <si>
    <t>ANALISTA DE DISEÑO COCEPTUAL</t>
  </si>
  <si>
    <t>MARIA ELIZABETH NIN PEÑA</t>
  </si>
  <si>
    <t>SECRETARIA l</t>
  </si>
  <si>
    <t>DEPARTAMENTO DE ARTICULACION DEL SISTEMA ESTADISTICO NACIONAL- ONE</t>
  </si>
  <si>
    <t>ZOLAINA CASTILLO PEREZ</t>
  </si>
  <si>
    <t>MARGARITA LARA LARA</t>
  </si>
  <si>
    <t>Genero</t>
  </si>
  <si>
    <t>DEAPARTAMENTO DE ESTADISTICAS COYUNTURALES-ONE</t>
  </si>
  <si>
    <t xml:space="preserve">CELEDONIA MONTERO MONTERO </t>
  </si>
  <si>
    <t xml:space="preserve">CYNTHIA ELOISA REYES LANTIGUA </t>
  </si>
  <si>
    <t xml:space="preserve">VICTOR ANTONIO LEREAUX BENZAN </t>
  </si>
  <si>
    <t>ADMINISTRADOR DE SISTEMAS</t>
  </si>
  <si>
    <t xml:space="preserve">JORGE LUIS HEREDIA MANCEBO </t>
  </si>
  <si>
    <t xml:space="preserve">ANTONY ENCARNACION CESAR </t>
  </si>
  <si>
    <t>ADRIANA HENRIQUEZ CAMPUSANO</t>
  </si>
  <si>
    <t xml:space="preserve">TECNICO DE DATOS ESTADISTICOS </t>
  </si>
  <si>
    <t>ENCARGADA INTERINA</t>
  </si>
  <si>
    <t>NORVIA LORENA MARTINEZ FERNANDEZ</t>
  </si>
  <si>
    <t>Nómina de Empleados Fijos</t>
  </si>
  <si>
    <t>DIVISION DE ACCESO A LA INFORMACION PUBLICA</t>
  </si>
  <si>
    <t>HUASCAR ESTEBAN VANDERHORST</t>
  </si>
  <si>
    <t>DISEÑADOR GRAFICO</t>
  </si>
  <si>
    <t>DIANA ABUJAROUR PEÑA</t>
  </si>
  <si>
    <t xml:space="preserve">JOSE MIGUEL PEREZ DEL CARMEN </t>
  </si>
  <si>
    <t xml:space="preserve">TECNICO </t>
  </si>
  <si>
    <t xml:space="preserve">CLENDIS PAULINO BRITO </t>
  </si>
  <si>
    <t>INGRID SORAYA CASTILLO NUÑUEZ</t>
  </si>
  <si>
    <t>TECNICO ACTUALIZACION CATOGR</t>
  </si>
  <si>
    <t xml:space="preserve">GIAN CARLO PEZZOTTI SARANGELO </t>
  </si>
  <si>
    <t>MIGUELINA ALTAGRACIA VELEZ SATOS</t>
  </si>
  <si>
    <t>ANALISTA DE OPERACIONES GEOEST</t>
  </si>
  <si>
    <t>MARCELL BIENVENIDO EUSEBIO SAVIÑON</t>
  </si>
  <si>
    <t>ANALISTA DEOPERACIONES GEOES</t>
  </si>
  <si>
    <t xml:space="preserve">YEFFRY STARLING MEJIA LA PAEZ </t>
  </si>
  <si>
    <t>TECNICO DE OPERACIONES GEOEST</t>
  </si>
  <si>
    <t xml:space="preserve">EDGAR LORENZO JASQUEZ GUILLEN </t>
  </si>
  <si>
    <t>DIVISION DE CENTROS SERVICIO INFORMACION-ONE</t>
  </si>
  <si>
    <t xml:space="preserve">RAMONA MERCEDES PERALTA TAVERAS </t>
  </si>
  <si>
    <t xml:space="preserve">ENC.CENTRO DE DOCUMENTACION </t>
  </si>
  <si>
    <t xml:space="preserve">ANGELICA MARIA PARRA CORSINO </t>
  </si>
  <si>
    <t xml:space="preserve">AUXILIAR DE DOCUMENTACION </t>
  </si>
  <si>
    <t>JOSE LUIS LOZANO RODRIGUEZ</t>
  </si>
  <si>
    <t xml:space="preserve">JULIA FIOR D ALIZA DEL ORBE BAEZ </t>
  </si>
  <si>
    <t>TECNICO II</t>
  </si>
  <si>
    <t>ROSANNA ALTAGRACIA PEREZ GARCIA</t>
  </si>
  <si>
    <t>DIVISION DE INVESTIGACIONES- ONE</t>
  </si>
  <si>
    <t xml:space="preserve">GENOLIA  ALEXANDRA GOMEZ CESPEDES </t>
  </si>
  <si>
    <t xml:space="preserve">ANALISTA DE INVESTIGACIONES </t>
  </si>
  <si>
    <t>DIVICION DE PLANIFICACION ACADEMICA-ONE</t>
  </si>
  <si>
    <t xml:space="preserve">JUAN DE LA CRUZ RODRIGUEZ ABREU </t>
  </si>
  <si>
    <t>JORGE POLANCO PERDOMO</t>
  </si>
  <si>
    <t>DEPARTAMENTO DE OPERACIONES TIC-ONE</t>
  </si>
  <si>
    <t>ADAN EMMANUEL PEREZ QUEZADA</t>
  </si>
  <si>
    <t xml:space="preserve">JULIO JIMENEZ PEREZ </t>
  </si>
  <si>
    <t>DIVISION DE INDICES DE PRECIOS MINORISTAS-ONE</t>
  </si>
  <si>
    <t>HECTOR RADMES PIMENTEL AQUINO</t>
  </si>
  <si>
    <t xml:space="preserve">ANALISTA SECTORIAL </t>
  </si>
  <si>
    <t>MILDRED GRABIELA MARTINEZ MEJIA</t>
  </si>
  <si>
    <t>AUXILIAR ADMINISTRATIVA</t>
  </si>
  <si>
    <t xml:space="preserve">FRANCISCO ABREU FLORES </t>
  </si>
  <si>
    <t>DIVISION DE FORMULACION, MONITOREO Y EVALUACIONES DE PLANES, PROGRAMAS Y PROYECTOS-ONE</t>
  </si>
  <si>
    <t>JOSE MIGUEL NUÑEZ SOLANO</t>
  </si>
  <si>
    <t xml:space="preserve">MARIA ANTONIA BRIÑO LEONIDAS </t>
  </si>
  <si>
    <t xml:space="preserve">DANIEL MEJIA CARABALLO </t>
  </si>
  <si>
    <t>SECCION DE ARCHIVO CENTRAL- ONE</t>
  </si>
  <si>
    <t>MARCIA JOSEFINA CONTRERAS TEJEDA</t>
  </si>
  <si>
    <t>ENRIQUE BATISTA DE LA CRUZ</t>
  </si>
  <si>
    <t xml:space="preserve">YARELYIS ALTAGRACIA ESPINAL LOPEZ </t>
  </si>
  <si>
    <t>LEONEL SANLANTE CARRASCO</t>
  </si>
  <si>
    <t>OLGA CELESTE MUÑOZ PEÑA</t>
  </si>
  <si>
    <t>SECCION DE REGISTRO, CONTROL Y NOMINAS- ONE</t>
  </si>
  <si>
    <t>RICHARD BLANCO</t>
  </si>
  <si>
    <t>DIVISION DE PRESUPUESTO-ONE</t>
  </si>
  <si>
    <t>KATY MORENO CHARLES</t>
  </si>
  <si>
    <t>ANALISTA PRESUPUESTO</t>
  </si>
  <si>
    <t>Sutotal</t>
  </si>
  <si>
    <t>CARRERA ADM</t>
  </si>
  <si>
    <t>JOSE IVAN RODRIGUEZ RAY</t>
  </si>
  <si>
    <t>SOPORTE TENICO DE REDES Y CO</t>
  </si>
  <si>
    <t>DIVISION DE SERVICIOS GENERALES- ONE</t>
  </si>
  <si>
    <t>DIRECCION DE NORMATIVAS Y METODOLOGIA-ONE</t>
  </si>
  <si>
    <t>DIVISION DE ESTADISTICAS SOCIALES- ONE</t>
  </si>
  <si>
    <t xml:space="preserve">TECNICO DE PLANIFICACION </t>
  </si>
  <si>
    <t>DIVISION DE DESARROLLO INSTITUCIONAL YCALIDAD EN LA GESTION-ONE</t>
  </si>
  <si>
    <t>ANALISTA DE MEDIO</t>
  </si>
  <si>
    <t>P. PROBATORIO</t>
  </si>
  <si>
    <t>HERMINIA ERCIRA DOTEL SANCHEZ</t>
  </si>
  <si>
    <t>DESARROLLADOR DE SISTEMAS II</t>
  </si>
  <si>
    <t>WILLY NEY OTAÑEZ REYES</t>
  </si>
  <si>
    <t xml:space="preserve">ENCARGADO </t>
  </si>
  <si>
    <t>SANTIAGO JOSE DE PEÑA</t>
  </si>
  <si>
    <t>ANA LUISA FELIX FELIPE</t>
  </si>
  <si>
    <t>ANALISTA LEGAL</t>
  </si>
  <si>
    <t>Mes de AGOSTO 2022</t>
  </si>
  <si>
    <t>COORDINADORA EJECUTIVA</t>
  </si>
  <si>
    <t>OFICIAL DE ACCESO A LA INFORM</t>
  </si>
  <si>
    <t>ANALISTA CALIDAD EN LA GESTION</t>
  </si>
  <si>
    <t xml:space="preserve">ENC. DIV. DESARROLLO HUMANO </t>
  </si>
  <si>
    <t>MANUEL ADELSO CRUZ AMEZQUITA</t>
  </si>
  <si>
    <t>DEPARTAMENTO DE METODOLOGIAS-ONE</t>
  </si>
  <si>
    <t xml:space="preserve">JOSEFINA DE LOS ANGELES MANZUETA </t>
  </si>
  <si>
    <t>ANA ELIZABETH RODRIGUEZ PEREZ</t>
  </si>
  <si>
    <t xml:space="preserve">ANALISTA DE METODOLOGIA                    </t>
  </si>
  <si>
    <t>DEPARTAMENTO DE COMPRAS Y CONTRATACIONES- ONE</t>
  </si>
  <si>
    <t xml:space="preserve">COORDINADORA ADMINISTRATIVA </t>
  </si>
  <si>
    <t>ANALISTA FINANCIERO</t>
  </si>
  <si>
    <t xml:space="preserve">TECNICO CONTROL DE BIENES </t>
  </si>
  <si>
    <t xml:space="preserve">COORDINADOR DE CAMPO </t>
  </si>
  <si>
    <t>ANALISTA SECTORIAL</t>
  </si>
  <si>
    <t>DIVISION DE OPERACIONES ENCUESTAS- ONE</t>
  </si>
  <si>
    <t>DIVISION DE OPERACIONES DE CENSOS- 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</si>
</sst>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#,##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24"/>
      <color theme="0"/>
      <name val="Arial"/>
      <family val="2"/>
    </font>
    <font>
      <b/>
      <sz val="18"/>
      <color theme="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5">
    <xf numFmtId="0" fontId="0" fillId="0" borderId="0" xfId="0"/>
    <xf numFmtId="4" fontId="0" fillId="0" borderId="0" xfId="0" applyNumberFormat="1"/>
    <xf numFmtId="0" fontId="16" fillId="0" borderId="0" xfId="0" applyFont="1"/>
    <xf numFmtId="0" fontId="16" fillId="33" borderId="0" xfId="0" applyFont="1" applyFill="1"/>
    <xf numFmtId="4" fontId="16" fillId="33" borderId="0" xfId="0" applyNumberFormat="1" applyFont="1" applyFill="1"/>
    <xf numFmtId="0" fontId="0" fillId="0" borderId="0" xfId="0" applyFill="1"/>
    <xf numFmtId="0" fontId="16" fillId="0" borderId="0" xfId="0" applyFont="1" applyFill="1"/>
    <xf numFmtId="0" fontId="19" fillId="35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4" fontId="19" fillId="0" borderId="0" xfId="0" applyNumberFormat="1" applyFont="1" applyFill="1" applyAlignment="1">
      <alignment vertical="center"/>
    </xf>
    <xf numFmtId="0" fontId="16" fillId="0" borderId="0" xfId="0" applyFont="1" applyAlignment="1">
      <alignment horizontal="left" vertical="center"/>
    </xf>
    <xf numFmtId="0" fontId="0" fillId="0" borderId="0" xfId="0" applyNumberFormat="1"/>
    <xf numFmtId="0" fontId="16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/>
    <xf numFmtId="4" fontId="0" fillId="0" borderId="0" xfId="0" applyNumberFormat="1" applyFont="1"/>
    <xf numFmtId="14" fontId="0" fillId="0" borderId="0" xfId="0" applyNumberFormat="1"/>
    <xf numFmtId="0" fontId="0" fillId="0" borderId="0" xfId="0" applyBorder="1" applyAlignment="1">
      <alignment horizontal="left" vertical="center"/>
    </xf>
    <xf numFmtId="0" fontId="0" fillId="0" borderId="0" xfId="0" applyNumberFormat="1" applyAlignment="1">
      <alignment horizontal="left"/>
    </xf>
    <xf numFmtId="14" fontId="0" fillId="0" borderId="0" xfId="0" applyNumberFormat="1" applyBorder="1" applyAlignment="1">
      <alignment horizontal="left" vertic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164" fontId="19" fillId="35" borderId="0" xfId="0" applyNumberFormat="1" applyFont="1" applyFill="1" applyAlignment="1">
      <alignment vertical="center"/>
    </xf>
    <xf numFmtId="0" fontId="16" fillId="0" borderId="0" xfId="0" applyFont="1" applyAlignment="1">
      <alignment horizontal="left" vertical="center"/>
    </xf>
    <xf numFmtId="0" fontId="16" fillId="37" borderId="0" xfId="0" applyFont="1" applyFill="1"/>
    <xf numFmtId="4" fontId="16" fillId="37" borderId="0" xfId="0" applyNumberFormat="1" applyFont="1" applyFill="1"/>
    <xf numFmtId="0" fontId="0" fillId="37" borderId="0" xfId="0" applyFill="1"/>
    <xf numFmtId="0" fontId="22" fillId="0" borderId="0" xfId="0" applyFont="1" applyFill="1"/>
    <xf numFmtId="4" fontId="0" fillId="0" borderId="0" xfId="0" applyNumberFormat="1" applyFill="1"/>
    <xf numFmtId="0" fontId="16" fillId="0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16" fillId="33" borderId="0" xfId="0" applyFont="1" applyFill="1" applyAlignment="1">
      <alignment horizontal="center"/>
    </xf>
    <xf numFmtId="0" fontId="16" fillId="37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16" fillId="0" borderId="0" xfId="0" applyFont="1" applyFill="1" applyAlignment="1">
      <alignment horizontal="center"/>
    </xf>
    <xf numFmtId="0" fontId="19" fillId="35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2" fillId="37" borderId="0" xfId="0" applyFont="1" applyFill="1"/>
    <xf numFmtId="0" fontId="22" fillId="37" borderId="0" xfId="0" applyFont="1" applyFill="1" applyAlignment="1">
      <alignment horizontal="center"/>
    </xf>
    <xf numFmtId="4" fontId="22" fillId="37" borderId="0" xfId="0" applyNumberFormat="1" applyFont="1" applyFill="1"/>
    <xf numFmtId="0" fontId="0" fillId="0" borderId="0" xfId="0" applyFont="1" applyFill="1" applyBorder="1" applyAlignment="1">
      <alignment horizontal="left" vertical="center"/>
    </xf>
    <xf numFmtId="4" fontId="22" fillId="0" borderId="0" xfId="0" applyNumberFormat="1" applyFont="1" applyFill="1"/>
    <xf numFmtId="4" fontId="16" fillId="0" borderId="0" xfId="0" applyNumberFormat="1" applyFont="1" applyFill="1"/>
    <xf numFmtId="0" fontId="22" fillId="0" borderId="0" xfId="0" applyFont="1"/>
    <xf numFmtId="0" fontId="2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43" fontId="1" fillId="0" borderId="0" xfId="1" applyFont="1" applyAlignment="1">
      <alignment horizontal="left" vertical="center"/>
    </xf>
    <xf numFmtId="43" fontId="0" fillId="0" borderId="0" xfId="1" applyFont="1" applyAlignment="1">
      <alignment vertical="center"/>
    </xf>
    <xf numFmtId="43" fontId="0" fillId="0" borderId="0" xfId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0" xfId="0" applyNumberFormat="1" applyFill="1"/>
    <xf numFmtId="0" fontId="0" fillId="0" borderId="0" xfId="0" applyNumberFormat="1" applyFill="1" applyAlignment="1">
      <alignment horizontal="center"/>
    </xf>
    <xf numFmtId="14" fontId="0" fillId="0" borderId="0" xfId="0" applyNumberFormat="1" applyFill="1"/>
    <xf numFmtId="0" fontId="0" fillId="0" borderId="0" xfId="0" applyFill="1" applyBorder="1" applyAlignment="1">
      <alignment horizontal="left" vertical="center"/>
    </xf>
    <xf numFmtId="0" fontId="0" fillId="0" borderId="0" xfId="0" applyFont="1" applyFill="1"/>
    <xf numFmtId="0" fontId="0" fillId="0" borderId="0" xfId="0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left" vertical="center"/>
    </xf>
    <xf numFmtId="0" fontId="16" fillId="38" borderId="0" xfId="0" applyFont="1" applyFill="1"/>
    <xf numFmtId="0" fontId="16" fillId="38" borderId="0" xfId="0" applyFont="1" applyFill="1" applyAlignment="1">
      <alignment horizontal="center"/>
    </xf>
    <xf numFmtId="4" fontId="16" fillId="38" borderId="0" xfId="0" applyNumberFormat="1" applyFont="1" applyFill="1"/>
    <xf numFmtId="0" fontId="0" fillId="38" borderId="0" xfId="0" applyFill="1"/>
    <xf numFmtId="0" fontId="0" fillId="0" borderId="0" xfId="0" applyFont="1" applyFill="1" applyAlignment="1">
      <alignment horizontal="center"/>
    </xf>
    <xf numFmtId="4" fontId="0" fillId="0" borderId="0" xfId="0" applyNumberFormat="1" applyFont="1" applyFill="1"/>
    <xf numFmtId="0" fontId="0" fillId="33" borderId="0" xfId="0" applyFill="1"/>
    <xf numFmtId="0" fontId="0" fillId="0" borderId="0" xfId="0" applyFill="1" applyBorder="1"/>
    <xf numFmtId="0" fontId="0" fillId="37" borderId="0" xfId="0" applyFill="1" applyBorder="1"/>
    <xf numFmtId="0" fontId="0" fillId="0" borderId="0" xfId="0" applyBorder="1"/>
    <xf numFmtId="0" fontId="16" fillId="0" borderId="0" xfId="0" applyFont="1" applyFill="1" applyAlignment="1">
      <alignment horizontal="left" vertical="center"/>
    </xf>
    <xf numFmtId="0" fontId="0" fillId="38" borderId="0" xfId="0" applyFont="1" applyFill="1" applyAlignment="1">
      <alignment horizontal="center"/>
    </xf>
    <xf numFmtId="0" fontId="16" fillId="39" borderId="0" xfId="0" applyFont="1" applyFill="1"/>
    <xf numFmtId="0" fontId="0" fillId="39" borderId="0" xfId="0" applyFill="1"/>
    <xf numFmtId="4" fontId="16" fillId="0" borderId="0" xfId="0" applyNumberFormat="1" applyFont="1"/>
    <xf numFmtId="0" fontId="22" fillId="0" borderId="0" xfId="0" applyFont="1" applyFill="1" applyAlignment="1">
      <alignment horizontal="center"/>
    </xf>
    <xf numFmtId="0" fontId="23" fillId="38" borderId="0" xfId="0" applyFont="1" applyFill="1"/>
    <xf numFmtId="0" fontId="23" fillId="38" borderId="0" xfId="0" applyFont="1" applyFill="1" applyAlignment="1">
      <alignment horizontal="center"/>
    </xf>
    <xf numFmtId="4" fontId="23" fillId="38" borderId="0" xfId="0" applyNumberFormat="1" applyFont="1" applyFill="1"/>
    <xf numFmtId="0" fontId="23" fillId="0" borderId="0" xfId="0" applyFont="1" applyFill="1"/>
    <xf numFmtId="0" fontId="23" fillId="0" borderId="0" xfId="0" applyFont="1" applyFill="1" applyAlignment="1">
      <alignment horizontal="center"/>
    </xf>
    <xf numFmtId="4" fontId="23" fillId="0" borderId="0" xfId="0" applyNumberFormat="1" applyFont="1" applyFill="1"/>
    <xf numFmtId="43" fontId="1" fillId="0" borderId="0" xfId="1" applyFont="1" applyAlignment="1">
      <alignment vertical="center"/>
    </xf>
    <xf numFmtId="43" fontId="1" fillId="0" borderId="0" xfId="1" applyFont="1" applyAlignment="1">
      <alignment horizontal="right" vertical="center"/>
    </xf>
    <xf numFmtId="0" fontId="0" fillId="37" borderId="0" xfId="0" applyFont="1" applyFill="1" applyAlignment="1">
      <alignment horizontal="left" vertical="center"/>
    </xf>
    <xf numFmtId="43" fontId="0" fillId="0" borderId="0" xfId="1" applyFont="1" applyAlignment="1"/>
    <xf numFmtId="0" fontId="0" fillId="37" borderId="0" xfId="0" applyFill="1" applyAlignment="1">
      <alignment horizontal="center"/>
    </xf>
    <xf numFmtId="4" fontId="0" fillId="37" borderId="0" xfId="0" applyNumberFormat="1" applyFill="1"/>
    <xf numFmtId="0" fontId="0" fillId="37" borderId="0" xfId="0" applyFont="1" applyFill="1"/>
    <xf numFmtId="0" fontId="0" fillId="38" borderId="0" xfId="0" applyFont="1" applyFill="1"/>
    <xf numFmtId="4" fontId="0" fillId="37" borderId="0" xfId="0" applyNumberFormat="1" applyFont="1" applyFill="1"/>
    <xf numFmtId="0" fontId="0" fillId="37" borderId="0" xfId="0" applyFont="1" applyFill="1" applyAlignment="1">
      <alignment horizontal="center"/>
    </xf>
    <xf numFmtId="165" fontId="0" fillId="0" borderId="0" xfId="0" applyNumberFormat="1"/>
    <xf numFmtId="43" fontId="0" fillId="0" borderId="0" xfId="1" applyFont="1"/>
    <xf numFmtId="165" fontId="0" fillId="0" borderId="0" xfId="0" applyNumberFormat="1" applyFont="1" applyFill="1"/>
    <xf numFmtId="0" fontId="0" fillId="37" borderId="23" xfId="0" applyFill="1" applyBorder="1"/>
    <xf numFmtId="0" fontId="16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16" fillId="37" borderId="0" xfId="0" applyFont="1" applyFill="1" applyAlignment="1">
      <alignment horizontal="left" vertical="center"/>
    </xf>
    <xf numFmtId="0" fontId="17" fillId="36" borderId="19" xfId="0" applyFont="1" applyFill="1" applyBorder="1" applyAlignment="1">
      <alignment horizontal="center"/>
    </xf>
    <xf numFmtId="0" fontId="17" fillId="36" borderId="20" xfId="0" applyFont="1" applyFill="1" applyBorder="1" applyAlignment="1">
      <alignment horizontal="center"/>
    </xf>
    <xf numFmtId="0" fontId="17" fillId="36" borderId="21" xfId="0" applyFont="1" applyFill="1" applyBorder="1" applyAlignment="1">
      <alignment horizontal="center"/>
    </xf>
    <xf numFmtId="0" fontId="20" fillId="36" borderId="10" xfId="0" applyFont="1" applyFill="1" applyBorder="1" applyAlignment="1">
      <alignment horizontal="center"/>
    </xf>
    <xf numFmtId="0" fontId="20" fillId="36" borderId="0" xfId="0" applyFont="1" applyFill="1" applyBorder="1" applyAlignment="1">
      <alignment horizontal="center"/>
    </xf>
    <xf numFmtId="0" fontId="20" fillId="36" borderId="22" xfId="0" applyFont="1" applyFill="1" applyBorder="1" applyAlignment="1">
      <alignment horizontal="center"/>
    </xf>
    <xf numFmtId="0" fontId="21" fillId="36" borderId="10" xfId="0" applyFont="1" applyFill="1" applyBorder="1" applyAlignment="1">
      <alignment horizontal="center"/>
    </xf>
    <xf numFmtId="0" fontId="21" fillId="36" borderId="0" xfId="0" applyFont="1" applyFill="1" applyBorder="1" applyAlignment="1">
      <alignment horizontal="center"/>
    </xf>
    <xf numFmtId="0" fontId="21" fillId="36" borderId="22" xfId="0" applyFont="1" applyFill="1" applyBorder="1" applyAlignment="1">
      <alignment horizontal="center"/>
    </xf>
    <xf numFmtId="43" fontId="18" fillId="34" borderId="11" xfId="1" applyFont="1" applyFill="1" applyBorder="1" applyAlignment="1">
      <alignment horizontal="center" vertical="center"/>
    </xf>
    <xf numFmtId="43" fontId="18" fillId="34" borderId="15" xfId="1" applyFont="1" applyFill="1" applyBorder="1" applyAlignment="1">
      <alignment horizontal="center" vertical="center"/>
    </xf>
    <xf numFmtId="43" fontId="18" fillId="34" borderId="12" xfId="1" applyFont="1" applyFill="1" applyBorder="1" applyAlignment="1">
      <alignment horizontal="center" vertical="center"/>
    </xf>
    <xf numFmtId="43" fontId="18" fillId="34" borderId="16" xfId="1" applyFont="1" applyFill="1" applyBorder="1" applyAlignment="1">
      <alignment horizontal="center" vertical="center"/>
    </xf>
    <xf numFmtId="4" fontId="18" fillId="34" borderId="12" xfId="1" applyNumberFormat="1" applyFont="1" applyFill="1" applyBorder="1" applyAlignment="1">
      <alignment horizontal="center" vertical="center"/>
    </xf>
    <xf numFmtId="4" fontId="18" fillId="34" borderId="16" xfId="1" applyNumberFormat="1" applyFont="1" applyFill="1" applyBorder="1" applyAlignment="1">
      <alignment horizontal="center" vertical="center"/>
    </xf>
    <xf numFmtId="4" fontId="18" fillId="34" borderId="13" xfId="1" applyNumberFormat="1" applyFont="1" applyFill="1" applyBorder="1" applyAlignment="1">
      <alignment horizontal="center" vertical="center"/>
    </xf>
    <xf numFmtId="4" fontId="18" fillId="34" borderId="17" xfId="1" applyNumberFormat="1" applyFont="1" applyFill="1" applyBorder="1" applyAlignment="1">
      <alignment horizontal="center" vertical="center"/>
    </xf>
    <xf numFmtId="4" fontId="18" fillId="34" borderId="14" xfId="1" applyNumberFormat="1" applyFont="1" applyFill="1" applyBorder="1" applyAlignment="1">
      <alignment horizontal="center" vertical="center"/>
    </xf>
    <xf numFmtId="4" fontId="18" fillId="34" borderId="18" xfId="1" applyNumberFormat="1" applyFont="1" applyFill="1" applyBorder="1" applyAlignment="1">
      <alignment horizontal="center" vertical="center"/>
    </xf>
    <xf numFmtId="43" fontId="18" fillId="34" borderId="13" xfId="1" applyFont="1" applyFill="1" applyBorder="1" applyAlignment="1">
      <alignment horizontal="center" vertical="center" wrapText="1"/>
    </xf>
    <xf numFmtId="43" fontId="18" fillId="34" borderId="17" xfId="1" applyFont="1" applyFill="1" applyBorder="1" applyAlignment="1">
      <alignment horizontal="center" vertical="center" wrapText="1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355600</xdr:colOff>
      <xdr:row>1</xdr:row>
      <xdr:rowOff>41275</xdr:rowOff>
    </xdr:from>
    <xdr:to>
      <xdr:col>0</xdr:col>
      <xdr:colOff>1765300</xdr:colOff>
      <xdr:row>5</xdr:row>
      <xdr:rowOff>96499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600" y="231775"/>
          <a:ext cx="1409700" cy="1420474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9</xdr:col>
      <xdr:colOff>517524</xdr:colOff>
      <xdr:row>1</xdr:row>
      <xdr:rowOff>77787</xdr:rowOff>
    </xdr:from>
    <xdr:to>
      <xdr:col>10</xdr:col>
      <xdr:colOff>1119804</xdr:colOff>
      <xdr:row>5</xdr:row>
      <xdr:rowOff>11993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05274" y="268287"/>
          <a:ext cx="2380280" cy="1299456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</xdr:col>
      <xdr:colOff>1454536</xdr:colOff>
      <xdr:row>478</xdr:row>
      <xdr:rowOff>66441</xdr:rowOff>
    </xdr:from>
    <xdr:to>
      <xdr:col>8</xdr:col>
      <xdr:colOff>1023581</xdr:colOff>
      <xdr:row>500</xdr:row>
      <xdr:rowOff>19557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5286" y="96348316"/>
          <a:ext cx="10856170" cy="42711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492"/>
  <sheetViews>
    <sheetView tabSelected="1" topLeftCell="A339" zoomScale="60" zoomScaleNormal="60" zoomScaleSheetLayoutView="75" zoomScalePageLayoutView="40" workbookViewId="0">
      <selection activeCell="D349" sqref="D349"/>
    </sheetView>
  </sheetViews>
  <sheetFormatPr baseColWidth="10" defaultRowHeight="15" x14ac:dyDescent="0.25"/>
  <cols>
    <col min="1" max="1" width="51.85546875" customWidth="1"/>
    <col min="2" max="2" width="44.28515625" customWidth="1"/>
    <col min="3" max="3" width="8.140625" style="32" customWidth="1"/>
    <col min="4" max="4" width="20.85546875" customWidth="1"/>
    <col min="5" max="5" width="26.140625" style="1" customWidth="1"/>
    <col min="6" max="6" width="23.140625" style="1" customWidth="1"/>
    <col min="7" max="7" width="22.85546875" style="1" customWidth="1"/>
    <col min="8" max="8" width="23.7109375" style="1" customWidth="1"/>
    <col min="9" max="9" width="23" style="1" customWidth="1"/>
    <col min="10" max="10" width="26.7109375" style="1" customWidth="1"/>
    <col min="11" max="11" width="25.42578125" style="1" bestFit="1" customWidth="1"/>
    <col min="12" max="126" width="11.42578125" style="5"/>
  </cols>
  <sheetData>
    <row r="1" spans="1:126" x14ac:dyDescent="0.25">
      <c r="A1" s="104"/>
      <c r="B1" s="105"/>
      <c r="C1" s="105"/>
      <c r="D1" s="105"/>
      <c r="E1" s="105"/>
      <c r="F1" s="105"/>
      <c r="G1" s="105"/>
      <c r="H1" s="105"/>
      <c r="I1" s="105"/>
      <c r="J1" s="105"/>
      <c r="K1" s="106"/>
    </row>
    <row r="2" spans="1:126" ht="30" x14ac:dyDescent="0.4">
      <c r="A2" s="107" t="s">
        <v>229</v>
      </c>
      <c r="B2" s="108"/>
      <c r="C2" s="108"/>
      <c r="D2" s="108"/>
      <c r="E2" s="108"/>
      <c r="F2" s="108"/>
      <c r="G2" s="108"/>
      <c r="H2" s="108"/>
      <c r="I2" s="108"/>
      <c r="J2" s="108"/>
      <c r="K2" s="109"/>
    </row>
    <row r="3" spans="1:126" ht="30" x14ac:dyDescent="0.4">
      <c r="A3" s="107" t="s">
        <v>197</v>
      </c>
      <c r="B3" s="108"/>
      <c r="C3" s="108"/>
      <c r="D3" s="108"/>
      <c r="E3" s="108"/>
      <c r="F3" s="108"/>
      <c r="G3" s="108"/>
      <c r="H3" s="108"/>
      <c r="I3" s="108"/>
      <c r="J3" s="108"/>
      <c r="K3" s="109"/>
    </row>
    <row r="4" spans="1:126" ht="23.25" x14ac:dyDescent="0.35">
      <c r="A4" s="110" t="s">
        <v>198</v>
      </c>
      <c r="B4" s="111"/>
      <c r="C4" s="111"/>
      <c r="D4" s="111"/>
      <c r="E4" s="111"/>
      <c r="F4" s="111"/>
      <c r="G4" s="111"/>
      <c r="H4" s="111"/>
      <c r="I4" s="111"/>
      <c r="J4" s="111"/>
      <c r="K4" s="112"/>
    </row>
    <row r="5" spans="1:126" ht="23.25" x14ac:dyDescent="0.35">
      <c r="A5" s="110" t="s">
        <v>403</v>
      </c>
      <c r="B5" s="111"/>
      <c r="C5" s="111"/>
      <c r="D5" s="111"/>
      <c r="E5" s="111"/>
      <c r="F5" s="111"/>
      <c r="G5" s="111"/>
      <c r="H5" s="111"/>
      <c r="I5" s="111"/>
      <c r="J5" s="111"/>
      <c r="K5" s="112"/>
    </row>
    <row r="6" spans="1:126" ht="24" thickBot="1" x14ac:dyDescent="0.4">
      <c r="A6" s="110" t="s">
        <v>478</v>
      </c>
      <c r="B6" s="111"/>
      <c r="C6" s="111"/>
      <c r="D6" s="111"/>
      <c r="E6" s="111"/>
      <c r="F6" s="111"/>
      <c r="G6" s="111"/>
      <c r="H6" s="111"/>
      <c r="I6" s="111"/>
      <c r="J6" s="111"/>
      <c r="K6" s="112"/>
    </row>
    <row r="7" spans="1:126" x14ac:dyDescent="0.25">
      <c r="A7" s="113" t="s">
        <v>296</v>
      </c>
      <c r="B7" s="115" t="s">
        <v>0</v>
      </c>
      <c r="C7" s="115" t="s">
        <v>391</v>
      </c>
      <c r="D7" s="123" t="s">
        <v>295</v>
      </c>
      <c r="E7" s="117" t="s">
        <v>195</v>
      </c>
      <c r="F7" s="119" t="s">
        <v>1</v>
      </c>
      <c r="G7" s="117" t="s">
        <v>2</v>
      </c>
      <c r="H7" s="119" t="s">
        <v>3</v>
      </c>
      <c r="I7" s="117" t="s">
        <v>4</v>
      </c>
      <c r="J7" s="117" t="s">
        <v>5</v>
      </c>
      <c r="K7" s="121" t="s">
        <v>6</v>
      </c>
    </row>
    <row r="8" spans="1:126" ht="15.75" thickBot="1" x14ac:dyDescent="0.3">
      <c r="A8" s="114"/>
      <c r="B8" s="116"/>
      <c r="C8" s="116"/>
      <c r="D8" s="124"/>
      <c r="E8" s="118"/>
      <c r="F8" s="120"/>
      <c r="G8" s="118"/>
      <c r="H8" s="120"/>
      <c r="I8" s="118"/>
      <c r="J8" s="118"/>
      <c r="K8" s="122"/>
    </row>
    <row r="10" spans="1:126" x14ac:dyDescent="0.25">
      <c r="A10" s="100" t="s">
        <v>7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</row>
    <row r="11" spans="1:126" x14ac:dyDescent="0.25">
      <c r="A11" s="28" t="s">
        <v>208</v>
      </c>
      <c r="B11" t="s">
        <v>322</v>
      </c>
      <c r="C11" s="32" t="s">
        <v>368</v>
      </c>
      <c r="D11" t="s">
        <v>245</v>
      </c>
      <c r="E11" s="1">
        <v>110000</v>
      </c>
      <c r="F11" s="1">
        <f>E11*0.0287</f>
        <v>3157</v>
      </c>
      <c r="G11" s="1">
        <v>14457.62</v>
      </c>
      <c r="H11" s="30">
        <f>E11*0.0304</f>
        <v>3344</v>
      </c>
      <c r="I11" s="1">
        <v>25</v>
      </c>
      <c r="J11" s="1">
        <f>+F11+G11+H11+I11</f>
        <v>20983.62</v>
      </c>
      <c r="K11" s="1">
        <f>+E11-J11</f>
        <v>89016.38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</row>
    <row r="12" spans="1:126" x14ac:dyDescent="0.25">
      <c r="A12" s="28" t="s">
        <v>185</v>
      </c>
      <c r="B12" t="s">
        <v>186</v>
      </c>
      <c r="C12" s="32" t="s">
        <v>368</v>
      </c>
      <c r="D12" t="s">
        <v>245</v>
      </c>
      <c r="E12" s="1">
        <v>60000</v>
      </c>
      <c r="F12" s="1">
        <f>E12*0.0287</f>
        <v>1722</v>
      </c>
      <c r="G12" s="1">
        <v>3486.68</v>
      </c>
      <c r="H12" s="30">
        <f>E12*0.0304</f>
        <v>1824</v>
      </c>
      <c r="I12" s="1">
        <v>7262.17</v>
      </c>
      <c r="J12" s="1">
        <f t="shared" ref="J12:J23" si="0">+F12+G12+H12+I12</f>
        <v>14294.85</v>
      </c>
      <c r="K12" s="1">
        <f t="shared" ref="K12:K23" si="1">+E12-J12</f>
        <v>45705.15</v>
      </c>
    </row>
    <row r="13" spans="1:126" x14ac:dyDescent="0.25">
      <c r="A13" s="28" t="s">
        <v>10</v>
      </c>
      <c r="B13" t="s">
        <v>9</v>
      </c>
      <c r="C13" s="32" t="s">
        <v>368</v>
      </c>
      <c r="D13" t="s">
        <v>243</v>
      </c>
      <c r="E13" s="1">
        <v>85000</v>
      </c>
      <c r="F13" s="1">
        <f>E13*0.0287</f>
        <v>2439.5</v>
      </c>
      <c r="G13" s="1">
        <v>7564.4</v>
      </c>
      <c r="H13" s="30">
        <f t="shared" ref="H13:H14" si="2">E13*0.0304</f>
        <v>2584</v>
      </c>
      <c r="I13" s="1">
        <v>4365.3599999999997</v>
      </c>
      <c r="J13" s="1">
        <f t="shared" si="0"/>
        <v>16953.259999999998</v>
      </c>
      <c r="K13" s="1">
        <f t="shared" si="1"/>
        <v>68046.740000000005</v>
      </c>
    </row>
    <row r="14" spans="1:126" x14ac:dyDescent="0.25">
      <c r="A14" s="28" t="s">
        <v>261</v>
      </c>
      <c r="B14" s="11" t="s">
        <v>204</v>
      </c>
      <c r="C14" s="33" t="s">
        <v>369</v>
      </c>
      <c r="D14" t="s">
        <v>245</v>
      </c>
      <c r="E14" s="1">
        <v>23000</v>
      </c>
      <c r="F14" s="1">
        <f t="shared" ref="F14" si="3">E14*0.0287</f>
        <v>660.1</v>
      </c>
      <c r="G14" s="1">
        <v>0</v>
      </c>
      <c r="H14" s="30">
        <f t="shared" si="2"/>
        <v>699.2</v>
      </c>
      <c r="I14" s="1">
        <v>6191.95</v>
      </c>
      <c r="J14" s="1">
        <f t="shared" si="0"/>
        <v>7551.25</v>
      </c>
      <c r="K14" s="1">
        <f t="shared" si="1"/>
        <v>15448.75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</row>
    <row r="15" spans="1:126" x14ac:dyDescent="0.25">
      <c r="A15" s="28" t="s">
        <v>327</v>
      </c>
      <c r="B15" t="s">
        <v>11</v>
      </c>
      <c r="C15" s="33" t="s">
        <v>368</v>
      </c>
      <c r="D15" t="s">
        <v>245</v>
      </c>
      <c r="E15" s="1">
        <v>240000</v>
      </c>
      <c r="F15" s="1">
        <v>6888</v>
      </c>
      <c r="G15" s="1">
        <v>45624.92</v>
      </c>
      <c r="H15" s="30">
        <v>4943.8</v>
      </c>
      <c r="I15" s="1">
        <v>25</v>
      </c>
      <c r="J15" s="1">
        <f t="shared" si="0"/>
        <v>57481.72</v>
      </c>
      <c r="K15" s="1">
        <f t="shared" si="1"/>
        <v>182518.28</v>
      </c>
    </row>
    <row r="16" spans="1:126" x14ac:dyDescent="0.25">
      <c r="A16" s="28" t="s">
        <v>330</v>
      </c>
      <c r="B16" t="s">
        <v>322</v>
      </c>
      <c r="C16" s="33" t="s">
        <v>368</v>
      </c>
      <c r="D16" t="s">
        <v>245</v>
      </c>
      <c r="E16" s="1">
        <v>80000</v>
      </c>
      <c r="F16" s="1">
        <v>2296</v>
      </c>
      <c r="G16" s="1">
        <v>7400.87</v>
      </c>
      <c r="H16" s="30">
        <v>2432</v>
      </c>
      <c r="I16" s="1">
        <v>25</v>
      </c>
      <c r="J16" s="1">
        <f t="shared" si="0"/>
        <v>12153.87</v>
      </c>
      <c r="K16" s="1">
        <f t="shared" si="1"/>
        <v>67846.13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</row>
    <row r="17" spans="1:126" x14ac:dyDescent="0.25">
      <c r="A17" s="28" t="s">
        <v>29</v>
      </c>
      <c r="B17" t="s">
        <v>322</v>
      </c>
      <c r="C17" s="33" t="s">
        <v>369</v>
      </c>
      <c r="D17" t="s">
        <v>245</v>
      </c>
      <c r="E17" s="1">
        <v>165000</v>
      </c>
      <c r="F17" s="1">
        <f>E17*0.0287</f>
        <v>4735.5</v>
      </c>
      <c r="G17" s="1">
        <v>27413.040000000001</v>
      </c>
      <c r="H17" s="30">
        <v>4943.8</v>
      </c>
      <c r="I17" s="1">
        <v>25</v>
      </c>
      <c r="J17" s="1">
        <f t="shared" si="0"/>
        <v>37117.339999999997</v>
      </c>
      <c r="K17" s="1">
        <f t="shared" si="1"/>
        <v>127882.66</v>
      </c>
    </row>
    <row r="18" spans="1:126" x14ac:dyDescent="0.25">
      <c r="A18" s="28" t="s">
        <v>205</v>
      </c>
      <c r="B18" t="s">
        <v>204</v>
      </c>
      <c r="C18" s="33" t="s">
        <v>369</v>
      </c>
      <c r="D18" t="s">
        <v>245</v>
      </c>
      <c r="E18" s="1">
        <v>26250</v>
      </c>
      <c r="F18" s="1">
        <f t="shared" ref="F18" si="4">E18*0.0287</f>
        <v>753.38</v>
      </c>
      <c r="G18" s="1">
        <v>0</v>
      </c>
      <c r="H18" s="30">
        <v>798</v>
      </c>
      <c r="I18" s="1">
        <v>1262.5</v>
      </c>
      <c r="J18" s="1">
        <f t="shared" si="0"/>
        <v>2813.88</v>
      </c>
      <c r="K18" s="1">
        <f t="shared" si="1"/>
        <v>23436.12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</row>
    <row r="19" spans="1:126" x14ac:dyDescent="0.25">
      <c r="A19" s="28" t="s">
        <v>338</v>
      </c>
      <c r="B19" t="s">
        <v>322</v>
      </c>
      <c r="C19" s="33" t="s">
        <v>369</v>
      </c>
      <c r="D19" t="s">
        <v>245</v>
      </c>
      <c r="E19" s="1">
        <v>165000</v>
      </c>
      <c r="F19" s="1">
        <v>4735.5</v>
      </c>
      <c r="G19" s="1">
        <v>27413.040000000001</v>
      </c>
      <c r="H19" s="30">
        <v>4943.8</v>
      </c>
      <c r="I19" s="1">
        <v>25</v>
      </c>
      <c r="J19" s="1">
        <f t="shared" si="0"/>
        <v>37117.339999999997</v>
      </c>
      <c r="K19" s="1">
        <f t="shared" si="1"/>
        <v>127882.66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</row>
    <row r="20" spans="1:126" x14ac:dyDescent="0.25">
      <c r="A20" s="28" t="s">
        <v>339</v>
      </c>
      <c r="B20" t="s">
        <v>322</v>
      </c>
      <c r="C20" s="33" t="s">
        <v>369</v>
      </c>
      <c r="D20" t="s">
        <v>245</v>
      </c>
      <c r="E20" s="1">
        <v>125000</v>
      </c>
      <c r="F20" s="1">
        <v>3587.5</v>
      </c>
      <c r="G20" s="1">
        <v>17985.990000000002</v>
      </c>
      <c r="H20" s="30">
        <v>3800</v>
      </c>
      <c r="I20" s="1">
        <v>25</v>
      </c>
      <c r="J20" s="1">
        <f t="shared" si="0"/>
        <v>25398.49</v>
      </c>
      <c r="K20" s="1">
        <f t="shared" si="1"/>
        <v>99601.51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</row>
    <row r="21" spans="1:126" x14ac:dyDescent="0.25">
      <c r="A21" s="28" t="s">
        <v>370</v>
      </c>
      <c r="B21" t="s">
        <v>322</v>
      </c>
      <c r="C21" s="33" t="s">
        <v>369</v>
      </c>
      <c r="D21" t="s">
        <v>245</v>
      </c>
      <c r="E21" s="1">
        <v>91000</v>
      </c>
      <c r="F21" s="1">
        <v>2611.6999999999998</v>
      </c>
      <c r="G21" s="1">
        <v>9988.34</v>
      </c>
      <c r="H21" s="30">
        <v>2766.4</v>
      </c>
      <c r="I21" s="1">
        <v>2850</v>
      </c>
      <c r="J21" s="1">
        <f t="shared" si="0"/>
        <v>18216.439999999999</v>
      </c>
      <c r="K21" s="1">
        <f t="shared" si="1"/>
        <v>72783.56</v>
      </c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</row>
    <row r="22" spans="1:126" x14ac:dyDescent="0.25">
      <c r="A22" s="28" t="s">
        <v>39</v>
      </c>
      <c r="B22" t="s">
        <v>322</v>
      </c>
      <c r="C22" s="33" t="s">
        <v>368</v>
      </c>
      <c r="D22" t="s">
        <v>245</v>
      </c>
      <c r="E22" s="1">
        <v>105000</v>
      </c>
      <c r="F22" s="1">
        <v>3013.5</v>
      </c>
      <c r="G22" s="1">
        <v>12943.96</v>
      </c>
      <c r="H22" s="30">
        <v>3192</v>
      </c>
      <c r="I22" s="1">
        <v>1625.12</v>
      </c>
      <c r="J22" s="1">
        <f t="shared" si="0"/>
        <v>20774.580000000002</v>
      </c>
      <c r="K22" s="1">
        <f t="shared" si="1"/>
        <v>84225.42</v>
      </c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</row>
    <row r="23" spans="1:126" x14ac:dyDescent="0.25">
      <c r="A23" s="28" t="s">
        <v>307</v>
      </c>
      <c r="B23" t="s">
        <v>479</v>
      </c>
      <c r="C23" s="33" t="s">
        <v>368</v>
      </c>
      <c r="D23" t="s">
        <v>245</v>
      </c>
      <c r="E23" s="1">
        <v>133000</v>
      </c>
      <c r="F23" s="1">
        <v>3817.1</v>
      </c>
      <c r="G23" s="1">
        <v>19867.79</v>
      </c>
      <c r="H23" s="30">
        <v>4043.2</v>
      </c>
      <c r="I23" s="1">
        <v>175</v>
      </c>
      <c r="J23" s="1">
        <f t="shared" si="0"/>
        <v>27903.09</v>
      </c>
      <c r="K23" s="1">
        <f t="shared" si="1"/>
        <v>105096.91</v>
      </c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</row>
    <row r="24" spans="1:126" x14ac:dyDescent="0.25">
      <c r="A24" s="3" t="s">
        <v>12</v>
      </c>
      <c r="B24" s="3">
        <v>13</v>
      </c>
      <c r="C24" s="34"/>
      <c r="D24" s="3"/>
      <c r="E24" s="4">
        <f t="shared" ref="E24:K24" si="5">SUM(E11:E23)</f>
        <v>1408250</v>
      </c>
      <c r="F24" s="4">
        <f t="shared" si="5"/>
        <v>40416.78</v>
      </c>
      <c r="G24" s="4">
        <f t="shared" si="5"/>
        <v>194146.65</v>
      </c>
      <c r="H24" s="4">
        <f t="shared" si="5"/>
        <v>40314.199999999997</v>
      </c>
      <c r="I24" s="4">
        <f t="shared" si="5"/>
        <v>23882.1</v>
      </c>
      <c r="J24" s="4">
        <f t="shared" si="5"/>
        <v>298759.73</v>
      </c>
      <c r="K24" s="4">
        <f t="shared" si="5"/>
        <v>1109490.27</v>
      </c>
    </row>
    <row r="25" spans="1:126" s="5" customFormat="1" x14ac:dyDescent="0.25">
      <c r="A25" s="6"/>
      <c r="B25" s="6"/>
      <c r="C25" s="40"/>
      <c r="D25" s="6"/>
      <c r="E25" s="49"/>
      <c r="F25" s="49"/>
      <c r="G25" s="49"/>
      <c r="H25" s="49"/>
      <c r="I25" s="49"/>
      <c r="J25" s="49"/>
      <c r="K25" s="49"/>
    </row>
    <row r="26" spans="1:126" s="28" customFormat="1" x14ac:dyDescent="0.25">
      <c r="A26" s="6" t="s">
        <v>404</v>
      </c>
      <c r="B26" s="6"/>
      <c r="C26" s="40"/>
      <c r="D26" s="6"/>
      <c r="E26" s="49"/>
      <c r="F26" s="49"/>
      <c r="G26" s="49"/>
      <c r="H26" s="49"/>
      <c r="I26" s="49"/>
      <c r="J26" s="49"/>
      <c r="K26" s="49"/>
    </row>
    <row r="27" spans="1:126" s="61" customFormat="1" x14ac:dyDescent="0.25">
      <c r="A27" s="61" t="s">
        <v>27</v>
      </c>
      <c r="B27" s="61" t="s">
        <v>480</v>
      </c>
      <c r="C27" s="68" t="s">
        <v>368</v>
      </c>
      <c r="D27" s="61" t="s">
        <v>243</v>
      </c>
      <c r="E27" s="69">
        <v>56000</v>
      </c>
      <c r="F27" s="69">
        <v>1607.2</v>
      </c>
      <c r="G27" s="69">
        <v>1069.49</v>
      </c>
      <c r="H27" s="69">
        <v>1702.4</v>
      </c>
      <c r="I27" s="69">
        <v>1625.12</v>
      </c>
      <c r="J27" s="69">
        <v>6004.21</v>
      </c>
      <c r="K27" s="69">
        <v>49995.79</v>
      </c>
    </row>
    <row r="28" spans="1:126" s="28" customFormat="1" x14ac:dyDescent="0.25">
      <c r="A28" s="64" t="s">
        <v>12</v>
      </c>
      <c r="B28" s="64">
        <v>1</v>
      </c>
      <c r="C28" s="75"/>
      <c r="D28" s="64"/>
      <c r="E28" s="66">
        <f>E27</f>
        <v>56000</v>
      </c>
      <c r="F28" s="66">
        <f>SUM(F27)</f>
        <v>1607.2</v>
      </c>
      <c r="G28" s="66">
        <f>G27</f>
        <v>1069.49</v>
      </c>
      <c r="H28" s="66">
        <f>H27</f>
        <v>1702.4</v>
      </c>
      <c r="I28" s="66">
        <f>I27</f>
        <v>1625.12</v>
      </c>
      <c r="J28" s="66">
        <f>J27</f>
        <v>6004.21</v>
      </c>
      <c r="K28" s="66">
        <f>K27</f>
        <v>49995.79</v>
      </c>
    </row>
    <row r="30" spans="1:126" x14ac:dyDescent="0.25">
      <c r="A30" s="100" t="s">
        <v>28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</row>
    <row r="31" spans="1:126" x14ac:dyDescent="0.25">
      <c r="A31" t="s">
        <v>21</v>
      </c>
      <c r="B31" t="s">
        <v>378</v>
      </c>
      <c r="C31" s="32" t="s">
        <v>368</v>
      </c>
      <c r="D31" t="s">
        <v>243</v>
      </c>
      <c r="E31" s="1">
        <v>45000</v>
      </c>
      <c r="F31" s="1">
        <f t="shared" ref="F31" si="6">E31*0.0287</f>
        <v>1291.5</v>
      </c>
      <c r="G31" s="1">
        <v>0</v>
      </c>
      <c r="H31" s="1">
        <f t="shared" ref="H31" si="7">E31*0.0304</f>
        <v>1368</v>
      </c>
      <c r="I31" s="1">
        <v>1375.12</v>
      </c>
      <c r="J31" s="1">
        <v>4034.62</v>
      </c>
      <c r="K31" s="1">
        <f t="shared" ref="K31" si="8">E31-J31</f>
        <v>40965.379999999997</v>
      </c>
    </row>
    <row r="32" spans="1:126" x14ac:dyDescent="0.25">
      <c r="A32" t="s">
        <v>326</v>
      </c>
      <c r="B32" t="s">
        <v>325</v>
      </c>
      <c r="C32" s="32" t="s">
        <v>368</v>
      </c>
      <c r="D32" t="s">
        <v>245</v>
      </c>
      <c r="E32" s="1">
        <v>23500</v>
      </c>
      <c r="F32" s="1">
        <f t="shared" ref="F32" si="9">E32*0.0287</f>
        <v>674.45</v>
      </c>
      <c r="G32" s="1">
        <v>0</v>
      </c>
      <c r="H32" s="1">
        <f t="shared" ref="H32" si="10">E32*0.0304</f>
        <v>714.4</v>
      </c>
      <c r="I32" s="1">
        <v>25</v>
      </c>
      <c r="J32" s="1">
        <f t="shared" ref="J32" si="11">F32+G32+H32+I32</f>
        <v>1413.85</v>
      </c>
      <c r="K32" s="1">
        <f t="shared" ref="K32" si="12">E32-J32</f>
        <v>22086.15</v>
      </c>
    </row>
    <row r="33" spans="1:126" x14ac:dyDescent="0.25">
      <c r="A33" t="s">
        <v>476</v>
      </c>
      <c r="B33" t="s">
        <v>477</v>
      </c>
      <c r="C33" s="32" t="s">
        <v>368</v>
      </c>
      <c r="D33" t="s">
        <v>470</v>
      </c>
      <c r="E33" s="1">
        <v>56000</v>
      </c>
      <c r="F33" s="1">
        <v>1607.2</v>
      </c>
      <c r="G33" s="1">
        <v>2733.96</v>
      </c>
      <c r="H33" s="1">
        <v>1702.4</v>
      </c>
      <c r="I33" s="1">
        <v>25</v>
      </c>
      <c r="J33" s="1">
        <v>6068.56</v>
      </c>
      <c r="K33" s="1">
        <v>49931.44</v>
      </c>
    </row>
    <row r="34" spans="1:126" x14ac:dyDescent="0.25">
      <c r="A34" s="3" t="s">
        <v>12</v>
      </c>
      <c r="B34" s="3">
        <v>3</v>
      </c>
      <c r="C34" s="34"/>
      <c r="D34" s="3"/>
      <c r="E34" s="4">
        <f t="shared" ref="E34:K34" si="13">SUM(E31:E32)+E33</f>
        <v>124500</v>
      </c>
      <c r="F34" s="4">
        <f t="shared" si="13"/>
        <v>3573.15</v>
      </c>
      <c r="G34" s="4">
        <f t="shared" si="13"/>
        <v>2733.96</v>
      </c>
      <c r="H34" s="4">
        <f t="shared" si="13"/>
        <v>3784.8</v>
      </c>
      <c r="I34" s="4">
        <f t="shared" si="13"/>
        <v>1425.12</v>
      </c>
      <c r="J34" s="4">
        <f t="shared" si="13"/>
        <v>11517.03</v>
      </c>
      <c r="K34" s="4">
        <f t="shared" si="13"/>
        <v>112982.97</v>
      </c>
    </row>
    <row r="35" spans="1:126" x14ac:dyDescent="0.25">
      <c r="A35" s="26"/>
      <c r="B35" s="26"/>
      <c r="C35" s="35"/>
      <c r="D35" s="26"/>
      <c r="E35" s="27"/>
      <c r="F35" s="27"/>
      <c r="G35" s="27"/>
      <c r="H35" s="27"/>
      <c r="I35" s="27"/>
      <c r="J35" s="27"/>
      <c r="K35" s="27"/>
    </row>
    <row r="36" spans="1:126" x14ac:dyDescent="0.25">
      <c r="A36" s="100" t="s">
        <v>17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</row>
    <row r="37" spans="1:126" x14ac:dyDescent="0.25">
      <c r="A37" t="s">
        <v>19</v>
      </c>
      <c r="B37" t="s">
        <v>18</v>
      </c>
      <c r="C37" s="32" t="s">
        <v>368</v>
      </c>
      <c r="D37" t="s">
        <v>243</v>
      </c>
      <c r="E37" s="1">
        <v>36000</v>
      </c>
      <c r="F37" s="1">
        <f>E37*0.0287</f>
        <v>1033.2</v>
      </c>
      <c r="G37" s="1">
        <v>0</v>
      </c>
      <c r="H37" s="1">
        <f>E37*0.0304</f>
        <v>1094.4000000000001</v>
      </c>
      <c r="I37" s="1">
        <v>2875.24</v>
      </c>
      <c r="J37" s="1">
        <v>5002.84</v>
      </c>
      <c r="K37" s="1">
        <f>E37-J37</f>
        <v>30997.16</v>
      </c>
    </row>
    <row r="38" spans="1:126" s="28" customFormat="1" x14ac:dyDescent="0.25">
      <c r="A38" t="s">
        <v>199</v>
      </c>
      <c r="B38" t="s">
        <v>467</v>
      </c>
      <c r="C38" s="32" t="s">
        <v>368</v>
      </c>
      <c r="D38" t="s">
        <v>243</v>
      </c>
      <c r="E38" s="1">
        <v>41000</v>
      </c>
      <c r="F38" s="1">
        <f>E38*0.0287</f>
        <v>1176.7</v>
      </c>
      <c r="G38" s="1">
        <v>0</v>
      </c>
      <c r="H38" s="1">
        <f>E38*0.0304</f>
        <v>1246.4000000000001</v>
      </c>
      <c r="I38" s="1">
        <v>175</v>
      </c>
      <c r="J38" s="1">
        <f>F38+G38+H38+I38</f>
        <v>2598.1</v>
      </c>
      <c r="K38" s="1">
        <f>E38-J38</f>
        <v>38401.9</v>
      </c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</row>
    <row r="39" spans="1:126" x14ac:dyDescent="0.25">
      <c r="A39" s="3" t="s">
        <v>12</v>
      </c>
      <c r="B39" s="3">
        <v>2</v>
      </c>
      <c r="C39" s="34"/>
      <c r="D39" s="3"/>
      <c r="E39" s="4">
        <f t="shared" ref="E39:K39" si="14">SUM(E37:E38)</f>
        <v>77000</v>
      </c>
      <c r="F39" s="4">
        <f t="shared" si="14"/>
        <v>2209.9</v>
      </c>
      <c r="G39" s="4">
        <f t="shared" si="14"/>
        <v>0</v>
      </c>
      <c r="H39" s="4">
        <f t="shared" si="14"/>
        <v>2340.8000000000002</v>
      </c>
      <c r="I39" s="4">
        <f>SUM(I37:I38)</f>
        <v>3050.24</v>
      </c>
      <c r="J39" s="4">
        <f t="shared" si="14"/>
        <v>7600.94</v>
      </c>
      <c r="K39" s="4">
        <f t="shared" si="14"/>
        <v>69399.06</v>
      </c>
    </row>
    <row r="40" spans="1:126" x14ac:dyDescent="0.25">
      <c r="A40" s="26"/>
      <c r="B40" s="26"/>
      <c r="C40" s="35"/>
      <c r="D40" s="26"/>
      <c r="E40" s="27"/>
      <c r="F40" s="27"/>
      <c r="G40" s="27"/>
      <c r="H40" s="27"/>
      <c r="I40" s="27"/>
      <c r="J40" s="27"/>
      <c r="K40" s="27"/>
    </row>
    <row r="41" spans="1:126" x14ac:dyDescent="0.25">
      <c r="A41" s="100" t="s">
        <v>468</v>
      </c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</row>
    <row r="42" spans="1:126" x14ac:dyDescent="0.25">
      <c r="A42" s="50" t="s">
        <v>23</v>
      </c>
      <c r="B42" t="s">
        <v>481</v>
      </c>
      <c r="C42" s="32" t="s">
        <v>368</v>
      </c>
      <c r="D42" t="s">
        <v>245</v>
      </c>
      <c r="E42" s="1">
        <v>56000</v>
      </c>
      <c r="F42" s="1">
        <f t="shared" ref="F42" si="15">E42*0.0287</f>
        <v>1607.2</v>
      </c>
      <c r="G42" s="1">
        <v>1385.37</v>
      </c>
      <c r="H42" s="1">
        <f t="shared" ref="H42" si="16">E42*0.0304</f>
        <v>1702.4</v>
      </c>
      <c r="I42" s="1">
        <v>25</v>
      </c>
      <c r="J42" s="1">
        <v>4719.97</v>
      </c>
      <c r="K42" s="1">
        <v>51280.03</v>
      </c>
    </row>
    <row r="43" spans="1:126" x14ac:dyDescent="0.25">
      <c r="A43" s="50" t="s">
        <v>390</v>
      </c>
      <c r="B43" t="s">
        <v>16</v>
      </c>
      <c r="C43" s="32" t="s">
        <v>368</v>
      </c>
      <c r="D43" t="s">
        <v>243</v>
      </c>
      <c r="E43" s="1">
        <v>89500</v>
      </c>
      <c r="F43" s="1">
        <v>2568.65</v>
      </c>
      <c r="G43" s="1">
        <v>8960.4500000000007</v>
      </c>
      <c r="H43" s="1">
        <v>2720.8</v>
      </c>
      <c r="I43" s="1">
        <v>2725.24</v>
      </c>
      <c r="J43" s="1">
        <v>16975.14</v>
      </c>
      <c r="K43" s="1">
        <v>72524.86</v>
      </c>
    </row>
    <row r="44" spans="1:126" x14ac:dyDescent="0.25">
      <c r="A44" s="3" t="s">
        <v>12</v>
      </c>
      <c r="B44" s="3">
        <v>2</v>
      </c>
      <c r="C44" s="34"/>
      <c r="D44" s="3"/>
      <c r="E44" s="4">
        <f t="shared" ref="E44:K44" si="17">+E42+E43</f>
        <v>145500</v>
      </c>
      <c r="F44" s="4">
        <f t="shared" si="17"/>
        <v>4175.8500000000004</v>
      </c>
      <c r="G44" s="4">
        <f t="shared" si="17"/>
        <v>10345.82</v>
      </c>
      <c r="H44" s="4">
        <f t="shared" si="17"/>
        <v>4423.2</v>
      </c>
      <c r="I44" s="4">
        <f t="shared" si="17"/>
        <v>2750.24</v>
      </c>
      <c r="J44" s="4">
        <f t="shared" si="17"/>
        <v>21695.11</v>
      </c>
      <c r="K44" s="4">
        <f t="shared" si="17"/>
        <v>123804.89</v>
      </c>
    </row>
    <row r="46" spans="1:126" x14ac:dyDescent="0.25">
      <c r="A46" s="6" t="s">
        <v>445</v>
      </c>
      <c r="B46" s="6"/>
      <c r="C46" s="40"/>
      <c r="D46" s="6"/>
      <c r="E46" s="49"/>
      <c r="F46" s="49"/>
      <c r="G46" s="49"/>
      <c r="H46" s="49"/>
      <c r="I46" s="49"/>
      <c r="J46" s="49"/>
      <c r="K46" s="49"/>
    </row>
    <row r="47" spans="1:126" x14ac:dyDescent="0.25">
      <c r="A47" s="51" t="s">
        <v>374</v>
      </c>
      <c r="B47" s="52" t="s">
        <v>16</v>
      </c>
      <c r="C47" s="52" t="s">
        <v>377</v>
      </c>
      <c r="D47" s="88" t="s">
        <v>243</v>
      </c>
      <c r="E47" s="53">
        <v>89500</v>
      </c>
      <c r="F47" s="86">
        <v>2568.65</v>
      </c>
      <c r="G47" s="53">
        <v>9635.51</v>
      </c>
      <c r="H47" s="87">
        <v>2720.8</v>
      </c>
      <c r="I47" s="56">
        <v>25</v>
      </c>
      <c r="J47" s="53">
        <v>14949.96</v>
      </c>
      <c r="K47" s="53">
        <v>74550.039999999994</v>
      </c>
    </row>
    <row r="48" spans="1:126" s="67" customFormat="1" x14ac:dyDescent="0.25">
      <c r="A48" s="64" t="s">
        <v>12</v>
      </c>
      <c r="B48" s="64">
        <v>1</v>
      </c>
      <c r="C48" s="65"/>
      <c r="D48" s="64"/>
      <c r="E48" s="66">
        <f>E47</f>
        <v>89500</v>
      </c>
      <c r="F48" s="66">
        <f>SUM(F47)</f>
        <v>2568.65</v>
      </c>
      <c r="G48" s="66">
        <f>G47</f>
        <v>9635.51</v>
      </c>
      <c r="H48" s="66">
        <f>H47</f>
        <v>2720.8</v>
      </c>
      <c r="I48" s="66">
        <f>I47</f>
        <v>25</v>
      </c>
      <c r="J48" s="66">
        <f>J47</f>
        <v>14949.96</v>
      </c>
      <c r="K48" s="66">
        <f>K47</f>
        <v>74550.039999999994</v>
      </c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</row>
    <row r="49" spans="1:126" s="5" customFormat="1" x14ac:dyDescent="0.25">
      <c r="A49" s="26"/>
      <c r="B49" s="26"/>
      <c r="C49" s="35"/>
      <c r="D49" s="26"/>
      <c r="E49" s="27"/>
      <c r="F49" s="27"/>
      <c r="G49" s="27"/>
      <c r="H49" s="27"/>
      <c r="I49" s="27"/>
      <c r="J49" s="27"/>
      <c r="K49" s="27"/>
    </row>
    <row r="50" spans="1:126" s="14" customFormat="1" x14ac:dyDescent="0.25">
      <c r="A50" s="100" t="s">
        <v>340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</row>
    <row r="51" spans="1:126" s="3" customFormat="1" x14ac:dyDescent="0.25">
      <c r="A51" t="s">
        <v>15</v>
      </c>
      <c r="B51" t="s">
        <v>16</v>
      </c>
      <c r="C51" s="32" t="s">
        <v>368</v>
      </c>
      <c r="D51" t="s">
        <v>245</v>
      </c>
      <c r="E51" s="1">
        <v>133000</v>
      </c>
      <c r="F51" s="1">
        <v>3817.1</v>
      </c>
      <c r="G51" s="1">
        <v>19867.79</v>
      </c>
      <c r="H51" s="1">
        <f t="shared" ref="H51" si="18">E51*0.0304</f>
        <v>4043.2</v>
      </c>
      <c r="I51" s="1">
        <v>175</v>
      </c>
      <c r="J51" s="1">
        <v>27903.09</v>
      </c>
      <c r="K51" s="1">
        <f>+E51-J51</f>
        <v>105096.91</v>
      </c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</row>
    <row r="52" spans="1:126" s="28" customFormat="1" x14ac:dyDescent="0.25">
      <c r="A52" t="s">
        <v>271</v>
      </c>
      <c r="B52" t="s">
        <v>248</v>
      </c>
      <c r="C52" s="32" t="s">
        <v>368</v>
      </c>
      <c r="D52" t="s">
        <v>245</v>
      </c>
      <c r="E52" s="1">
        <v>26000</v>
      </c>
      <c r="F52" s="1">
        <v>746.2</v>
      </c>
      <c r="G52" s="1">
        <v>0</v>
      </c>
      <c r="H52" s="1">
        <v>790.4</v>
      </c>
      <c r="I52" s="1">
        <v>1855</v>
      </c>
      <c r="J52" s="1">
        <v>3391.6</v>
      </c>
      <c r="K52" s="1">
        <f>+E52-J52</f>
        <v>22608.400000000001</v>
      </c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</row>
    <row r="53" spans="1:126" x14ac:dyDescent="0.25">
      <c r="A53" s="3" t="s">
        <v>12</v>
      </c>
      <c r="B53" s="3">
        <v>2</v>
      </c>
      <c r="C53" s="34"/>
      <c r="D53" s="3"/>
      <c r="E53" s="4">
        <f>SUM(E51:E51)+E52</f>
        <v>159000</v>
      </c>
      <c r="F53" s="4">
        <f>SUM(F51:F51)+F52</f>
        <v>4563.3</v>
      </c>
      <c r="G53" s="4">
        <f t="shared" ref="G53" si="19">SUM(G51:G51)</f>
        <v>19867.79</v>
      </c>
      <c r="H53" s="4">
        <f>SUM(H51:H51)+H52</f>
        <v>4833.6000000000004</v>
      </c>
      <c r="I53" s="4">
        <f>SUM(I51:I51)+I52</f>
        <v>2030</v>
      </c>
      <c r="J53" s="4">
        <f>SUM(J51:J51)+J52</f>
        <v>31294.69</v>
      </c>
      <c r="K53" s="4">
        <f>SUM(K51:K51)+K52</f>
        <v>127705.31</v>
      </c>
    </row>
    <row r="54" spans="1:126" x14ac:dyDescent="0.25">
      <c r="A54" s="26"/>
      <c r="B54" s="26"/>
      <c r="C54" s="35"/>
      <c r="D54" s="26"/>
      <c r="E54" s="27"/>
      <c r="F54" s="27"/>
      <c r="G54" s="27"/>
      <c r="H54" s="27"/>
      <c r="I54" s="27"/>
      <c r="J54" s="27"/>
      <c r="K54" s="27"/>
    </row>
    <row r="55" spans="1:126" x14ac:dyDescent="0.25">
      <c r="A55" s="100" t="s">
        <v>13</v>
      </c>
      <c r="B55" s="100"/>
      <c r="C55" s="100"/>
      <c r="D55" s="100"/>
      <c r="E55" s="100"/>
      <c r="F55" s="100"/>
      <c r="G55" s="100"/>
      <c r="H55" s="100"/>
      <c r="I55" s="100"/>
      <c r="J55" s="100"/>
      <c r="K55" s="100"/>
    </row>
    <row r="56" spans="1:126" x14ac:dyDescent="0.25">
      <c r="A56" t="s">
        <v>24</v>
      </c>
      <c r="B56" t="s">
        <v>16</v>
      </c>
      <c r="C56" s="32" t="s">
        <v>368</v>
      </c>
      <c r="D56" t="s">
        <v>245</v>
      </c>
      <c r="E56" s="1">
        <v>71000</v>
      </c>
      <c r="F56" s="1">
        <f>E56*0.0287</f>
        <v>2037.7</v>
      </c>
      <c r="G56" s="1">
        <v>5286.63</v>
      </c>
      <c r="H56" s="1">
        <f>E56*0.0304</f>
        <v>2158.4</v>
      </c>
      <c r="I56" s="1">
        <v>1495.12</v>
      </c>
      <c r="J56" s="1">
        <v>10977.85</v>
      </c>
      <c r="K56" s="1">
        <f>E56-J56</f>
        <v>60022.15</v>
      </c>
    </row>
    <row r="57" spans="1:126" s="28" customFormat="1" x14ac:dyDescent="0.25">
      <c r="A57" t="s">
        <v>308</v>
      </c>
      <c r="B57" t="s">
        <v>109</v>
      </c>
      <c r="C57" s="33" t="s">
        <v>368</v>
      </c>
      <c r="D57" t="s">
        <v>245</v>
      </c>
      <c r="E57" s="1">
        <v>35000</v>
      </c>
      <c r="F57" s="1">
        <f>E57*0.0287</f>
        <v>1004.5</v>
      </c>
      <c r="G57" s="1">
        <v>0</v>
      </c>
      <c r="H57" s="1">
        <f t="shared" ref="H57" si="20">E57*0.0304</f>
        <v>1064</v>
      </c>
      <c r="I57" s="1">
        <v>2875.24</v>
      </c>
      <c r="J57" s="1">
        <v>4943.74</v>
      </c>
      <c r="K57" s="1">
        <f>E57-J57</f>
        <v>30056.26</v>
      </c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</row>
    <row r="58" spans="1:126" x14ac:dyDescent="0.25">
      <c r="A58" s="3" t="s">
        <v>12</v>
      </c>
      <c r="B58" s="3">
        <v>2</v>
      </c>
      <c r="C58" s="34"/>
      <c r="D58" s="3"/>
      <c r="E58" s="4">
        <f t="shared" ref="E58:K58" si="21">SUM(E56:E57)</f>
        <v>106000</v>
      </c>
      <c r="F58" s="4">
        <f t="shared" si="21"/>
        <v>3042.2</v>
      </c>
      <c r="G58" s="4">
        <f t="shared" si="21"/>
        <v>5286.63</v>
      </c>
      <c r="H58" s="4">
        <f t="shared" si="21"/>
        <v>3222.4</v>
      </c>
      <c r="I58" s="4">
        <f t="shared" si="21"/>
        <v>4370.3599999999997</v>
      </c>
      <c r="J58" s="4">
        <f t="shared" si="21"/>
        <v>15921.59</v>
      </c>
      <c r="K58" s="4">
        <f t="shared" si="21"/>
        <v>90078.41</v>
      </c>
    </row>
    <row r="59" spans="1:126" s="5" customFormat="1" x14ac:dyDescent="0.25">
      <c r="A59" s="2"/>
      <c r="B59" s="2"/>
      <c r="C59" s="36"/>
      <c r="D59" s="2"/>
      <c r="E59" s="78"/>
      <c r="F59" s="78"/>
      <c r="G59" s="78"/>
      <c r="H59" s="78"/>
      <c r="I59" s="78"/>
      <c r="J59" s="78"/>
      <c r="K59" s="78"/>
    </row>
    <row r="60" spans="1:126" s="61" customFormat="1" x14ac:dyDescent="0.25">
      <c r="A60" s="10" t="s">
        <v>184</v>
      </c>
      <c r="B60" s="10"/>
      <c r="C60" s="43"/>
      <c r="D60" s="12"/>
      <c r="E60" s="10"/>
      <c r="F60" s="10"/>
      <c r="G60" s="10"/>
      <c r="H60" s="10"/>
      <c r="I60" s="10"/>
      <c r="J60" s="10"/>
      <c r="K60" s="10"/>
    </row>
    <row r="61" spans="1:126" s="2" customFormat="1" x14ac:dyDescent="0.25">
      <c r="A61" s="5" t="s">
        <v>247</v>
      </c>
      <c r="B61" t="s">
        <v>328</v>
      </c>
      <c r="C61" s="32" t="s">
        <v>369</v>
      </c>
      <c r="D61" t="s">
        <v>245</v>
      </c>
      <c r="E61" s="1">
        <v>35000</v>
      </c>
      <c r="F61" s="1">
        <f>E61*0.0287</f>
        <v>1004.5</v>
      </c>
      <c r="G61" s="1">
        <v>0</v>
      </c>
      <c r="H61" s="1">
        <f>E61*0.0304</f>
        <v>1064</v>
      </c>
      <c r="I61" s="1">
        <v>175</v>
      </c>
      <c r="J61" s="1">
        <v>2243.5</v>
      </c>
      <c r="K61" s="1">
        <f>E61-J61</f>
        <v>32756.5</v>
      </c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</row>
    <row r="62" spans="1:126" s="2" customFormat="1" x14ac:dyDescent="0.25">
      <c r="A62" s="5" t="s">
        <v>8</v>
      </c>
      <c r="B62" t="s">
        <v>9</v>
      </c>
      <c r="C62" s="32" t="s">
        <v>368</v>
      </c>
      <c r="D62" t="s">
        <v>243</v>
      </c>
      <c r="E62" s="1">
        <v>32000</v>
      </c>
      <c r="F62" s="1">
        <v>918.4</v>
      </c>
      <c r="G62" s="1">
        <v>0</v>
      </c>
      <c r="H62" s="1">
        <v>972.8</v>
      </c>
      <c r="I62" s="1">
        <v>1525.12</v>
      </c>
      <c r="J62" s="1">
        <v>5595.64</v>
      </c>
      <c r="K62" s="1">
        <v>28583.68</v>
      </c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</row>
    <row r="63" spans="1:126" x14ac:dyDescent="0.25">
      <c r="A63" s="5" t="s">
        <v>379</v>
      </c>
      <c r="B63" t="s">
        <v>380</v>
      </c>
      <c r="C63" s="32" t="s">
        <v>368</v>
      </c>
      <c r="D63" t="s">
        <v>243</v>
      </c>
      <c r="E63" s="1">
        <v>44000</v>
      </c>
      <c r="F63" s="1">
        <v>1262.8</v>
      </c>
      <c r="G63" s="1">
        <v>0</v>
      </c>
      <c r="H63" s="1">
        <v>1337.6</v>
      </c>
      <c r="I63" s="1">
        <v>2995.24</v>
      </c>
      <c r="J63" s="1">
        <v>3416.32</v>
      </c>
      <c r="K63" s="1">
        <v>38404.36</v>
      </c>
    </row>
    <row r="64" spans="1:126" x14ac:dyDescent="0.25">
      <c r="A64" s="5" t="s">
        <v>187</v>
      </c>
      <c r="B64" t="s">
        <v>216</v>
      </c>
      <c r="C64" s="32" t="s">
        <v>369</v>
      </c>
      <c r="D64" t="s">
        <v>243</v>
      </c>
      <c r="E64" s="1">
        <v>40000</v>
      </c>
      <c r="F64" s="1">
        <f t="shared" ref="F64:F68" si="22">E64*0.0287</f>
        <v>1148</v>
      </c>
      <c r="G64" s="1">
        <v>442.65</v>
      </c>
      <c r="H64" s="1">
        <f t="shared" ref="H64:H68" si="23">E64*0.0304</f>
        <v>1216</v>
      </c>
      <c r="I64" s="1">
        <v>6243.2</v>
      </c>
      <c r="J64" s="1">
        <v>9049.85</v>
      </c>
      <c r="K64" s="1">
        <v>30950.15</v>
      </c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</row>
    <row r="65" spans="1:126" x14ac:dyDescent="0.25">
      <c r="A65" s="5" t="s">
        <v>188</v>
      </c>
      <c r="B65" t="s">
        <v>189</v>
      </c>
      <c r="C65" s="32" t="s">
        <v>368</v>
      </c>
      <c r="D65" t="s">
        <v>243</v>
      </c>
      <c r="E65" s="1">
        <v>58000</v>
      </c>
      <c r="F65" s="1">
        <f t="shared" si="22"/>
        <v>1664.6</v>
      </c>
      <c r="G65" s="1">
        <v>1072.76</v>
      </c>
      <c r="H65" s="1">
        <f t="shared" si="23"/>
        <v>1763.2</v>
      </c>
      <c r="I65" s="1">
        <v>3415.24</v>
      </c>
      <c r="J65" s="1">
        <v>7915.8</v>
      </c>
      <c r="K65" s="1">
        <f>E65-J65</f>
        <v>50084.2</v>
      </c>
    </row>
    <row r="66" spans="1:126" x14ac:dyDescent="0.25">
      <c r="A66" s="5" t="s">
        <v>303</v>
      </c>
      <c r="B66" s="21" t="s">
        <v>66</v>
      </c>
      <c r="C66" s="32" t="s">
        <v>369</v>
      </c>
      <c r="D66" s="16" t="s">
        <v>245</v>
      </c>
      <c r="E66" s="1">
        <v>36000</v>
      </c>
      <c r="F66" s="1">
        <f t="shared" si="22"/>
        <v>1033.2</v>
      </c>
      <c r="G66" s="1">
        <v>0</v>
      </c>
      <c r="H66" s="1">
        <f t="shared" si="23"/>
        <v>1094.4000000000001</v>
      </c>
      <c r="I66" s="1">
        <v>175</v>
      </c>
      <c r="J66" s="1">
        <v>2302.6</v>
      </c>
      <c r="K66" s="1">
        <f>+E66-J66</f>
        <v>33697.4</v>
      </c>
    </row>
    <row r="67" spans="1:126" x14ac:dyDescent="0.25">
      <c r="A67" s="5" t="s">
        <v>246</v>
      </c>
      <c r="B67" t="s">
        <v>190</v>
      </c>
      <c r="C67" s="32" t="s">
        <v>369</v>
      </c>
      <c r="D67" t="s">
        <v>245</v>
      </c>
      <c r="E67" s="1">
        <v>28350</v>
      </c>
      <c r="F67" s="1">
        <f t="shared" si="22"/>
        <v>813.65</v>
      </c>
      <c r="G67" s="1">
        <v>0</v>
      </c>
      <c r="H67" s="1">
        <v>861.84</v>
      </c>
      <c r="I67" s="1">
        <v>1584</v>
      </c>
      <c r="J67" s="1">
        <v>3259.49</v>
      </c>
      <c r="K67" s="1">
        <f t="shared" ref="K67:K71" si="24">E67-J67</f>
        <v>25090.51</v>
      </c>
    </row>
    <row r="68" spans="1:126" x14ac:dyDescent="0.25">
      <c r="A68" s="5" t="s">
        <v>259</v>
      </c>
      <c r="B68" t="s">
        <v>258</v>
      </c>
      <c r="C68" s="32" t="s">
        <v>368</v>
      </c>
      <c r="D68" t="s">
        <v>245</v>
      </c>
      <c r="E68" s="1">
        <v>61000</v>
      </c>
      <c r="F68" s="1">
        <f t="shared" si="22"/>
        <v>1750.7</v>
      </c>
      <c r="G68" s="1">
        <v>3674.86</v>
      </c>
      <c r="H68" s="1">
        <f t="shared" si="23"/>
        <v>1854.4</v>
      </c>
      <c r="I68" s="1">
        <v>175</v>
      </c>
      <c r="J68" s="1">
        <v>7454.96</v>
      </c>
      <c r="K68" s="1">
        <f t="shared" si="24"/>
        <v>53545.04</v>
      </c>
    </row>
    <row r="69" spans="1:126" x14ac:dyDescent="0.25">
      <c r="A69" s="5" t="s">
        <v>210</v>
      </c>
      <c r="B69" t="s">
        <v>469</v>
      </c>
      <c r="C69" s="32" t="s">
        <v>369</v>
      </c>
      <c r="D69" t="s">
        <v>245</v>
      </c>
      <c r="E69" s="1">
        <v>50000</v>
      </c>
      <c r="F69" s="1">
        <f t="shared" ref="F69:F70" si="25">E69*0.0287</f>
        <v>1435</v>
      </c>
      <c r="G69" s="1">
        <v>1854</v>
      </c>
      <c r="H69" s="1">
        <f t="shared" ref="H69:H70" si="26">E69*0.0304</f>
        <v>1520</v>
      </c>
      <c r="I69" s="1">
        <v>175</v>
      </c>
      <c r="J69" s="1">
        <v>4984</v>
      </c>
      <c r="K69" s="1">
        <f t="shared" ref="K69:K70" si="27">E69-J69</f>
        <v>45016</v>
      </c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</row>
    <row r="70" spans="1:126" x14ac:dyDescent="0.25">
      <c r="A70" s="5" t="s">
        <v>375</v>
      </c>
      <c r="B70" t="s">
        <v>123</v>
      </c>
      <c r="C70" s="32" t="s">
        <v>368</v>
      </c>
      <c r="D70" t="s">
        <v>245</v>
      </c>
      <c r="E70" s="1">
        <v>49000</v>
      </c>
      <c r="F70" s="1">
        <f t="shared" si="25"/>
        <v>1406.3</v>
      </c>
      <c r="G70" s="1">
        <v>0</v>
      </c>
      <c r="H70" s="1">
        <f t="shared" si="26"/>
        <v>1489.6</v>
      </c>
      <c r="I70" s="1">
        <v>175</v>
      </c>
      <c r="J70" s="1">
        <v>3070.9</v>
      </c>
      <c r="K70" s="1">
        <f t="shared" si="27"/>
        <v>45929.1</v>
      </c>
    </row>
    <row r="71" spans="1:126" x14ac:dyDescent="0.25">
      <c r="A71" s="5" t="s">
        <v>331</v>
      </c>
      <c r="B71" t="s">
        <v>322</v>
      </c>
      <c r="C71" s="32" t="s">
        <v>368</v>
      </c>
      <c r="D71" t="s">
        <v>245</v>
      </c>
      <c r="E71" s="1">
        <v>133000</v>
      </c>
      <c r="F71" s="1">
        <v>3817.1</v>
      </c>
      <c r="G71" s="1">
        <v>19867.79</v>
      </c>
      <c r="H71" s="1">
        <v>4043.2</v>
      </c>
      <c r="I71" s="1">
        <v>1355</v>
      </c>
      <c r="J71" s="1">
        <v>29083.09</v>
      </c>
      <c r="K71" s="1">
        <f t="shared" si="24"/>
        <v>103916.91</v>
      </c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</row>
    <row r="72" spans="1:126" x14ac:dyDescent="0.25">
      <c r="A72" s="3" t="s">
        <v>12</v>
      </c>
      <c r="B72" s="3">
        <v>11</v>
      </c>
      <c r="C72" s="34"/>
      <c r="D72" s="3"/>
      <c r="E72" s="4">
        <f>SUM(E61:E71)</f>
        <v>566350</v>
      </c>
      <c r="F72" s="4">
        <f t="shared" ref="F72:K72" si="28">SUM(F61:F71)</f>
        <v>16254.25</v>
      </c>
      <c r="G72" s="4">
        <f t="shared" si="28"/>
        <v>26912.06</v>
      </c>
      <c r="H72" s="4">
        <f>SUM(H61:H71)</f>
        <v>17217.04</v>
      </c>
      <c r="I72" s="4">
        <f t="shared" si="28"/>
        <v>17992.8</v>
      </c>
      <c r="J72" s="4">
        <f t="shared" si="28"/>
        <v>78376.149999999994</v>
      </c>
      <c r="K72" s="4">
        <f t="shared" si="28"/>
        <v>487973.85</v>
      </c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</row>
    <row r="73" spans="1:126" x14ac:dyDescent="0.25"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</row>
    <row r="74" spans="1:126" s="14" customFormat="1" ht="17.25" customHeight="1" x14ac:dyDescent="0.25">
      <c r="A74" s="10" t="s">
        <v>342</v>
      </c>
      <c r="B74" s="10"/>
      <c r="C74" s="36"/>
      <c r="D74" s="12"/>
      <c r="E74" s="10"/>
      <c r="F74" s="10"/>
      <c r="G74" s="10"/>
      <c r="H74" s="10"/>
      <c r="I74" s="10"/>
      <c r="J74" s="10"/>
      <c r="K74" s="10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/>
      <c r="DF74" s="61"/>
      <c r="DG74" s="61"/>
      <c r="DH74" s="61"/>
      <c r="DI74" s="61"/>
      <c r="DJ74" s="61"/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</row>
    <row r="75" spans="1:126" x14ac:dyDescent="0.25">
      <c r="A75" t="s">
        <v>191</v>
      </c>
      <c r="B75" t="s">
        <v>406</v>
      </c>
      <c r="C75" s="32" t="s">
        <v>368</v>
      </c>
      <c r="D75" t="s">
        <v>245</v>
      </c>
      <c r="E75" s="1">
        <v>44000</v>
      </c>
      <c r="F75" s="1">
        <f>E75*0.0287</f>
        <v>1262.8</v>
      </c>
      <c r="G75" s="1">
        <v>0</v>
      </c>
      <c r="H75" s="1">
        <f>E75*0.0304</f>
        <v>1337.6</v>
      </c>
      <c r="I75" s="1">
        <v>1395</v>
      </c>
      <c r="J75" s="1">
        <v>3995.4</v>
      </c>
      <c r="K75" s="1">
        <v>40004.6</v>
      </c>
    </row>
    <row r="76" spans="1:126" x14ac:dyDescent="0.25">
      <c r="A76" t="s">
        <v>193</v>
      </c>
      <c r="B76" t="s">
        <v>406</v>
      </c>
      <c r="C76" s="32" t="s">
        <v>369</v>
      </c>
      <c r="D76" t="s">
        <v>243</v>
      </c>
      <c r="E76" s="1">
        <v>45000</v>
      </c>
      <c r="F76" s="1">
        <f t="shared" ref="F76:F79" si="29">E76*0.0287</f>
        <v>1291.5</v>
      </c>
      <c r="G76" s="1">
        <v>0</v>
      </c>
      <c r="H76" s="1">
        <f t="shared" ref="H76:H81" si="30">E76*0.0304</f>
        <v>1368</v>
      </c>
      <c r="I76" s="1">
        <v>175</v>
      </c>
      <c r="J76" s="1">
        <v>2834.5</v>
      </c>
      <c r="K76" s="1">
        <f t="shared" ref="K76" si="31">E76-J76</f>
        <v>42165.5</v>
      </c>
    </row>
    <row r="77" spans="1:126" x14ac:dyDescent="0.25">
      <c r="A77" t="s">
        <v>194</v>
      </c>
      <c r="B77" t="s">
        <v>16</v>
      </c>
      <c r="C77" s="32" t="s">
        <v>368</v>
      </c>
      <c r="D77" t="s">
        <v>243</v>
      </c>
      <c r="E77" s="1">
        <v>89500</v>
      </c>
      <c r="F77" s="1">
        <f t="shared" si="29"/>
        <v>2568.65</v>
      </c>
      <c r="G77" s="1">
        <v>9635.51</v>
      </c>
      <c r="H77" s="1">
        <f t="shared" si="30"/>
        <v>2720.8</v>
      </c>
      <c r="I77" s="1">
        <v>1617.5</v>
      </c>
      <c r="J77" s="1">
        <v>16542.46</v>
      </c>
      <c r="K77" s="1">
        <v>72957.539999999994</v>
      </c>
    </row>
    <row r="78" spans="1:126" x14ac:dyDescent="0.25">
      <c r="A78" s="17" t="s">
        <v>305</v>
      </c>
      <c r="B78" s="17" t="s">
        <v>258</v>
      </c>
      <c r="C78" s="37" t="s">
        <v>369</v>
      </c>
      <c r="D78" s="22" t="s">
        <v>245</v>
      </c>
      <c r="E78" s="1">
        <v>51000</v>
      </c>
      <c r="F78" s="1">
        <f t="shared" si="29"/>
        <v>1463.7</v>
      </c>
      <c r="G78" s="1">
        <v>1995.14</v>
      </c>
      <c r="H78" s="1">
        <f t="shared" si="30"/>
        <v>1550.4</v>
      </c>
      <c r="I78" s="1">
        <v>175</v>
      </c>
      <c r="J78" s="1">
        <v>5184.24</v>
      </c>
      <c r="K78" s="1">
        <f t="shared" ref="K78" si="32">E78-J78</f>
        <v>45815.76</v>
      </c>
    </row>
    <row r="79" spans="1:126" x14ac:dyDescent="0.25">
      <c r="A79" s="17" t="s">
        <v>405</v>
      </c>
      <c r="B79" s="17" t="s">
        <v>406</v>
      </c>
      <c r="C79" s="37" t="s">
        <v>369</v>
      </c>
      <c r="D79" s="22" t="s">
        <v>245</v>
      </c>
      <c r="E79" s="1">
        <v>44000</v>
      </c>
      <c r="F79" s="1">
        <f t="shared" si="29"/>
        <v>1262.8</v>
      </c>
      <c r="G79" s="1">
        <v>0</v>
      </c>
      <c r="H79" s="1">
        <f t="shared" si="30"/>
        <v>1337.6</v>
      </c>
      <c r="I79" s="1">
        <v>175</v>
      </c>
      <c r="J79" s="1">
        <v>2775.4</v>
      </c>
      <c r="K79" s="1">
        <v>41224.6</v>
      </c>
    </row>
    <row r="80" spans="1:126" x14ac:dyDescent="0.25">
      <c r="A80" s="17" t="s">
        <v>407</v>
      </c>
      <c r="B80" s="17" t="s">
        <v>406</v>
      </c>
      <c r="C80" s="37" t="s">
        <v>368</v>
      </c>
      <c r="D80" s="22" t="s">
        <v>245</v>
      </c>
      <c r="E80" s="1">
        <v>44000</v>
      </c>
      <c r="F80" s="1">
        <v>1262.8</v>
      </c>
      <c r="G80" s="1">
        <v>0</v>
      </c>
      <c r="H80" s="1">
        <f t="shared" si="30"/>
        <v>1337.6</v>
      </c>
      <c r="I80" s="1">
        <v>175</v>
      </c>
      <c r="J80" s="1">
        <v>2775.4</v>
      </c>
      <c r="K80" s="1">
        <v>41224.6</v>
      </c>
    </row>
    <row r="81" spans="1:126" s="14" customFormat="1" x14ac:dyDescent="0.25">
      <c r="A81" s="17" t="s">
        <v>408</v>
      </c>
      <c r="B81" s="17" t="s">
        <v>406</v>
      </c>
      <c r="C81" s="37" t="s">
        <v>369</v>
      </c>
      <c r="D81" s="22" t="s">
        <v>245</v>
      </c>
      <c r="E81" s="1">
        <v>44000</v>
      </c>
      <c r="F81" s="1">
        <v>1262.8</v>
      </c>
      <c r="G81" s="1">
        <v>0</v>
      </c>
      <c r="H81" s="1">
        <f t="shared" si="30"/>
        <v>1337.6</v>
      </c>
      <c r="I81" s="1">
        <v>175</v>
      </c>
      <c r="J81" s="1">
        <v>2775.4</v>
      </c>
      <c r="K81" s="1">
        <v>41224.6</v>
      </c>
    </row>
    <row r="82" spans="1:126" s="14" customFormat="1" x14ac:dyDescent="0.25">
      <c r="A82" s="3" t="s">
        <v>12</v>
      </c>
      <c r="B82" s="3">
        <v>7</v>
      </c>
      <c r="C82" s="34"/>
      <c r="D82" s="3"/>
      <c r="E82" s="4">
        <f>SUM(E75:E78)+E79+E80+E81</f>
        <v>361500</v>
      </c>
      <c r="F82" s="4">
        <f t="shared" ref="F82:K82" si="33">SUM(F75:F81)</f>
        <v>10375.049999999999</v>
      </c>
      <c r="G82" s="4">
        <f t="shared" si="33"/>
        <v>11630.65</v>
      </c>
      <c r="H82" s="4">
        <f t="shared" si="33"/>
        <v>10989.6</v>
      </c>
      <c r="I82" s="4">
        <f t="shared" si="33"/>
        <v>3887.5</v>
      </c>
      <c r="J82" s="4">
        <f t="shared" si="33"/>
        <v>36882.800000000003</v>
      </c>
      <c r="K82" s="4">
        <f t="shared" si="33"/>
        <v>324617.2</v>
      </c>
    </row>
    <row r="83" spans="1:126" s="14" customFormat="1" x14ac:dyDescent="0.25">
      <c r="A83"/>
      <c r="B83"/>
      <c r="C83" s="32"/>
      <c r="D83"/>
      <c r="E83" s="1"/>
      <c r="F83" s="1"/>
      <c r="G83" s="1"/>
      <c r="H83" s="1"/>
      <c r="I83" s="1"/>
      <c r="J83" s="1"/>
      <c r="K83" s="1"/>
    </row>
    <row r="84" spans="1:126" x14ac:dyDescent="0.25">
      <c r="A84" s="10" t="s">
        <v>341</v>
      </c>
      <c r="B84" s="10"/>
      <c r="C84" s="36"/>
      <c r="D84" s="12"/>
      <c r="E84" s="10"/>
      <c r="F84" s="10"/>
      <c r="G84" s="10"/>
      <c r="H84" s="10"/>
      <c r="I84" s="10"/>
      <c r="J84" s="10"/>
      <c r="K84" s="10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</row>
    <row r="85" spans="1:126" x14ac:dyDescent="0.25">
      <c r="A85" s="52" t="s">
        <v>192</v>
      </c>
      <c r="B85" s="52" t="s">
        <v>103</v>
      </c>
      <c r="C85" s="43" t="s">
        <v>368</v>
      </c>
      <c r="D85" s="52" t="s">
        <v>245</v>
      </c>
      <c r="E85" s="55">
        <v>51000</v>
      </c>
      <c r="F85" s="89">
        <v>1463.7</v>
      </c>
      <c r="G85" s="54">
        <v>0</v>
      </c>
      <c r="H85" s="55">
        <v>1550.4</v>
      </c>
      <c r="I85" s="55">
        <v>175</v>
      </c>
      <c r="J85" s="55">
        <v>3189.1</v>
      </c>
      <c r="K85" s="55">
        <v>47810.9</v>
      </c>
    </row>
    <row r="86" spans="1:126" x14ac:dyDescent="0.25">
      <c r="A86" s="3" t="s">
        <v>12</v>
      </c>
      <c r="B86" s="3">
        <v>1</v>
      </c>
      <c r="C86" s="34"/>
      <c r="D86" s="3"/>
      <c r="E86" s="4">
        <f>E85</f>
        <v>51000</v>
      </c>
      <c r="F86" s="4">
        <f>+F85</f>
        <v>1463.7</v>
      </c>
      <c r="G86" s="4">
        <f>G85</f>
        <v>0</v>
      </c>
      <c r="H86" s="4">
        <f>H85</f>
        <v>1550.4</v>
      </c>
      <c r="I86" s="4">
        <f>I85</f>
        <v>175</v>
      </c>
      <c r="J86" s="4">
        <f>J85</f>
        <v>3189.1</v>
      </c>
      <c r="K86" s="4">
        <f>K85</f>
        <v>47810.9</v>
      </c>
    </row>
    <row r="87" spans="1:126" s="14" customFormat="1" x14ac:dyDescent="0.25">
      <c r="A87"/>
      <c r="B87"/>
      <c r="C87" s="32"/>
      <c r="D87"/>
      <c r="E87" s="1"/>
      <c r="F87" s="1"/>
      <c r="G87" s="1"/>
      <c r="H87" s="1"/>
      <c r="I87" s="1"/>
      <c r="J87" s="1"/>
      <c r="K87" s="1"/>
    </row>
    <row r="88" spans="1:126" s="14" customFormat="1" x14ac:dyDescent="0.25">
      <c r="A88" s="100" t="s">
        <v>200</v>
      </c>
      <c r="B88" s="100"/>
      <c r="C88" s="100"/>
      <c r="D88" s="100"/>
      <c r="E88" s="100"/>
      <c r="F88" s="100"/>
      <c r="G88" s="100"/>
      <c r="H88" s="100"/>
      <c r="I88" s="100"/>
      <c r="J88" s="100"/>
      <c r="K88" s="100"/>
    </row>
    <row r="89" spans="1:126" x14ac:dyDescent="0.25">
      <c r="A89" t="s">
        <v>315</v>
      </c>
      <c r="B89" s="21" t="s">
        <v>20</v>
      </c>
      <c r="C89" s="32" t="s">
        <v>368</v>
      </c>
      <c r="D89" t="s">
        <v>245</v>
      </c>
      <c r="E89" s="1">
        <v>27500</v>
      </c>
      <c r="F89" s="1">
        <f>E89*0.0287</f>
        <v>789.25</v>
      </c>
      <c r="G89" s="1">
        <v>0</v>
      </c>
      <c r="H89" s="1">
        <f>E89*0.0304</f>
        <v>836</v>
      </c>
      <c r="I89" s="1">
        <v>1175</v>
      </c>
      <c r="J89" s="1">
        <v>2800.25</v>
      </c>
      <c r="K89" s="1">
        <v>24699.75</v>
      </c>
    </row>
    <row r="90" spans="1:126" x14ac:dyDescent="0.25">
      <c r="A90" s="3" t="s">
        <v>12</v>
      </c>
      <c r="B90" s="3">
        <v>1</v>
      </c>
      <c r="C90" s="34"/>
      <c r="D90" s="3"/>
      <c r="E90" s="4">
        <f t="shared" ref="E90:K90" si="34">SUM(E89:E89)</f>
        <v>27500</v>
      </c>
      <c r="F90" s="4">
        <f t="shared" si="34"/>
        <v>789.25</v>
      </c>
      <c r="G90" s="4">
        <f t="shared" si="34"/>
        <v>0</v>
      </c>
      <c r="H90" s="4">
        <f t="shared" si="34"/>
        <v>836</v>
      </c>
      <c r="I90" s="4">
        <f t="shared" si="34"/>
        <v>1175</v>
      </c>
      <c r="J90" s="4">
        <f t="shared" si="34"/>
        <v>2800.25</v>
      </c>
      <c r="K90" s="4">
        <f t="shared" si="34"/>
        <v>24699.75</v>
      </c>
    </row>
    <row r="91" spans="1:126" x14ac:dyDescent="0.25">
      <c r="L91"/>
      <c r="M91"/>
      <c r="N91"/>
      <c r="O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</row>
    <row r="92" spans="1:126" x14ac:dyDescent="0.25">
      <c r="A92" s="100" t="s">
        <v>455</v>
      </c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/>
      <c r="M92"/>
      <c r="N92"/>
      <c r="O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</row>
    <row r="93" spans="1:126" x14ac:dyDescent="0.25">
      <c r="A93" t="s">
        <v>56</v>
      </c>
      <c r="B93" t="s">
        <v>381</v>
      </c>
      <c r="C93" s="32" t="s">
        <v>368</v>
      </c>
      <c r="D93" t="s">
        <v>243</v>
      </c>
      <c r="E93" s="1">
        <v>45000</v>
      </c>
      <c r="F93" s="1">
        <f t="shared" ref="F93:F94" si="35">E93*0.0287</f>
        <v>1291.5</v>
      </c>
      <c r="G93" s="1">
        <v>0</v>
      </c>
      <c r="H93" s="1">
        <f t="shared" ref="H93:H94" si="36">E93*0.0304</f>
        <v>1368</v>
      </c>
      <c r="I93" s="1">
        <v>2845.24</v>
      </c>
      <c r="J93" s="1">
        <v>5504.74</v>
      </c>
      <c r="K93" s="1">
        <f t="shared" ref="K93" si="37">E93-J93</f>
        <v>39495.26</v>
      </c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</row>
    <row r="94" spans="1:126" x14ac:dyDescent="0.25">
      <c r="A94" t="s">
        <v>57</v>
      </c>
      <c r="B94" t="s">
        <v>381</v>
      </c>
      <c r="C94" s="32" t="s">
        <v>368</v>
      </c>
      <c r="D94" t="s">
        <v>243</v>
      </c>
      <c r="E94" s="1">
        <v>76000</v>
      </c>
      <c r="F94" s="1">
        <f t="shared" si="35"/>
        <v>2181.1999999999998</v>
      </c>
      <c r="G94" s="1">
        <v>6497.56</v>
      </c>
      <c r="H94" s="1">
        <f t="shared" si="36"/>
        <v>2310.4</v>
      </c>
      <c r="I94" s="1">
        <v>145</v>
      </c>
      <c r="J94" s="1">
        <f>F94+G94+H94+I94</f>
        <v>11134.16</v>
      </c>
      <c r="K94" s="1">
        <f>E94-J94</f>
        <v>64865.84</v>
      </c>
    </row>
    <row r="95" spans="1:126" x14ac:dyDescent="0.25">
      <c r="A95" s="3" t="s">
        <v>12</v>
      </c>
      <c r="B95" s="3">
        <v>2</v>
      </c>
      <c r="C95" s="34"/>
      <c r="D95" s="3"/>
      <c r="E95" s="4">
        <f t="shared" ref="E95:K95" si="38">SUM(E93:E94)</f>
        <v>121000</v>
      </c>
      <c r="F95" s="4">
        <f t="shared" si="38"/>
        <v>3472.7</v>
      </c>
      <c r="G95" s="4">
        <f t="shared" si="38"/>
        <v>6497.56</v>
      </c>
      <c r="H95" s="4">
        <f t="shared" si="38"/>
        <v>3678.4</v>
      </c>
      <c r="I95" s="4">
        <f t="shared" si="38"/>
        <v>2990.24</v>
      </c>
      <c r="J95" s="4">
        <f t="shared" si="38"/>
        <v>16638.900000000001</v>
      </c>
      <c r="K95" s="4">
        <f t="shared" si="38"/>
        <v>104361.1</v>
      </c>
    </row>
    <row r="97" spans="1:126" x14ac:dyDescent="0.25">
      <c r="A97" s="100" t="s">
        <v>343</v>
      </c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</row>
    <row r="98" spans="1:126" x14ac:dyDescent="0.25">
      <c r="A98" t="s">
        <v>26</v>
      </c>
      <c r="B98" t="s">
        <v>288</v>
      </c>
      <c r="C98" s="32" t="s">
        <v>368</v>
      </c>
      <c r="D98" t="s">
        <v>243</v>
      </c>
      <c r="E98" s="1">
        <v>89500</v>
      </c>
      <c r="F98" s="1">
        <f t="shared" ref="F98" si="39">E98*0.0287</f>
        <v>2568.65</v>
      </c>
      <c r="G98" s="1">
        <v>9297.98</v>
      </c>
      <c r="H98" s="1">
        <f t="shared" ref="H98" si="40">E98*0.0304</f>
        <v>2720.8</v>
      </c>
      <c r="I98" s="1">
        <v>11897.88</v>
      </c>
      <c r="J98" s="1">
        <v>26485.31</v>
      </c>
      <c r="K98" s="1">
        <f>+E98-J98</f>
        <v>63014.69</v>
      </c>
    </row>
    <row r="99" spans="1:126" x14ac:dyDescent="0.25">
      <c r="A99" t="s">
        <v>231</v>
      </c>
      <c r="B99" t="s">
        <v>103</v>
      </c>
      <c r="C99" s="32" t="s">
        <v>368</v>
      </c>
      <c r="D99" t="s">
        <v>245</v>
      </c>
      <c r="E99" s="1">
        <v>66000</v>
      </c>
      <c r="F99" s="1">
        <f>E99*0.0287</f>
        <v>1894.2</v>
      </c>
      <c r="G99" s="1">
        <v>4615.76</v>
      </c>
      <c r="H99" s="1">
        <f>E99*0.0304</f>
        <v>2006.4</v>
      </c>
      <c r="I99" s="1">
        <v>715</v>
      </c>
      <c r="J99" s="1">
        <v>9231.36</v>
      </c>
      <c r="K99" s="1">
        <f t="shared" ref="K99:K101" si="41">+E99-J99</f>
        <v>56768.639999999999</v>
      </c>
    </row>
    <row r="100" spans="1:126" x14ac:dyDescent="0.25">
      <c r="A100" s="17" t="s">
        <v>306</v>
      </c>
      <c r="B100" s="17" t="s">
        <v>329</v>
      </c>
      <c r="C100" s="37" t="s">
        <v>368</v>
      </c>
      <c r="D100" s="22" t="s">
        <v>245</v>
      </c>
      <c r="E100" s="1">
        <v>44000</v>
      </c>
      <c r="F100" s="1">
        <f>E100*0.0287</f>
        <v>1262.8</v>
      </c>
      <c r="G100" s="1">
        <v>0</v>
      </c>
      <c r="H100" s="1">
        <f>E100*0.0304</f>
        <v>1337.6</v>
      </c>
      <c r="I100" s="1">
        <v>275</v>
      </c>
      <c r="J100" s="1">
        <v>2875.4</v>
      </c>
      <c r="K100" s="1">
        <f t="shared" si="41"/>
        <v>41124.6</v>
      </c>
    </row>
    <row r="101" spans="1:126" s="14" customFormat="1" x14ac:dyDescent="0.25">
      <c r="A101" t="s">
        <v>201</v>
      </c>
      <c r="B101" t="s">
        <v>109</v>
      </c>
      <c r="C101" s="32" t="s">
        <v>368</v>
      </c>
      <c r="D101" t="s">
        <v>470</v>
      </c>
      <c r="E101" s="1">
        <v>56000</v>
      </c>
      <c r="F101" s="1">
        <v>1607.2</v>
      </c>
      <c r="G101" s="1">
        <v>0</v>
      </c>
      <c r="H101" s="1">
        <v>1702.4</v>
      </c>
      <c r="I101" s="1">
        <v>1525.12</v>
      </c>
      <c r="J101" s="1">
        <v>4834.72</v>
      </c>
      <c r="K101" s="1">
        <f t="shared" si="41"/>
        <v>51165.279999999999</v>
      </c>
    </row>
    <row r="102" spans="1:126" x14ac:dyDescent="0.25">
      <c r="A102" s="3" t="s">
        <v>12</v>
      </c>
      <c r="B102" s="3">
        <v>4</v>
      </c>
      <c r="C102" s="34"/>
      <c r="D102" s="3"/>
      <c r="E102" s="4">
        <f>SUM(E98:E101)</f>
        <v>255500</v>
      </c>
      <c r="F102" s="4">
        <f>+F100+F98+F99+F101</f>
        <v>7332.85</v>
      </c>
      <c r="G102" s="4">
        <f>SUM(G97:G101)</f>
        <v>13913.74</v>
      </c>
      <c r="H102" s="4">
        <f>SUM(H97:H101)</f>
        <v>7767.2</v>
      </c>
      <c r="I102" s="4">
        <f>SUM(I97:I101)</f>
        <v>14413</v>
      </c>
      <c r="J102" s="4">
        <f>SUM(J98:J101)</f>
        <v>43426.79</v>
      </c>
      <c r="K102" s="4">
        <f>SUM(K98:K101)</f>
        <v>212073.21</v>
      </c>
    </row>
    <row r="103" spans="1:126" x14ac:dyDescent="0.25"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</row>
    <row r="104" spans="1:126" x14ac:dyDescent="0.25">
      <c r="A104" s="100" t="s">
        <v>344</v>
      </c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</row>
    <row r="105" spans="1:126" x14ac:dyDescent="0.25">
      <c r="A105" t="s">
        <v>25</v>
      </c>
      <c r="B105" t="s">
        <v>482</v>
      </c>
      <c r="C105" s="32" t="s">
        <v>368</v>
      </c>
      <c r="D105" t="s">
        <v>243</v>
      </c>
      <c r="E105" s="1">
        <v>89500</v>
      </c>
      <c r="F105" s="1">
        <f>E105*0.0287</f>
        <v>2568.65</v>
      </c>
      <c r="G105" s="1">
        <v>9297.98</v>
      </c>
      <c r="H105" s="1">
        <f>E105*0.0304</f>
        <v>2720.8</v>
      </c>
      <c r="I105" s="1">
        <v>10539.52</v>
      </c>
      <c r="J105" s="1">
        <v>25126.95</v>
      </c>
      <c r="K105" s="1">
        <f>E105-J105</f>
        <v>64373.05</v>
      </c>
    </row>
    <row r="106" spans="1:126" x14ac:dyDescent="0.25">
      <c r="A106" s="3" t="s">
        <v>12</v>
      </c>
      <c r="B106" s="3">
        <v>1</v>
      </c>
      <c r="C106" s="34"/>
      <c r="D106" s="3"/>
      <c r="E106" s="4">
        <f t="shared" ref="E106:K106" si="42">SUM(E105)</f>
        <v>89500</v>
      </c>
      <c r="F106" s="4">
        <f t="shared" si="42"/>
        <v>2568.65</v>
      </c>
      <c r="G106" s="4">
        <f t="shared" si="42"/>
        <v>9297.98</v>
      </c>
      <c r="H106" s="4">
        <f t="shared" si="42"/>
        <v>2720.8</v>
      </c>
      <c r="I106" s="4">
        <f>I105</f>
        <v>10539.52</v>
      </c>
      <c r="J106" s="4">
        <f t="shared" si="42"/>
        <v>25126.95</v>
      </c>
      <c r="K106" s="4">
        <f t="shared" si="42"/>
        <v>64373.05</v>
      </c>
    </row>
    <row r="108" spans="1:126" x14ac:dyDescent="0.25">
      <c r="A108" s="100" t="s">
        <v>345</v>
      </c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</row>
    <row r="109" spans="1:126" x14ac:dyDescent="0.25">
      <c r="A109" t="s">
        <v>230</v>
      </c>
      <c r="B109" t="s">
        <v>109</v>
      </c>
      <c r="C109" s="32" t="s">
        <v>368</v>
      </c>
      <c r="D109" t="s">
        <v>245</v>
      </c>
      <c r="E109" s="1">
        <v>76000</v>
      </c>
      <c r="F109" s="1">
        <f>E109*0.0287</f>
        <v>2181.1999999999998</v>
      </c>
      <c r="G109" s="1">
        <v>6497.56</v>
      </c>
      <c r="H109" s="1">
        <f>E109*0.0304</f>
        <v>2310.4</v>
      </c>
      <c r="I109" s="1">
        <v>125</v>
      </c>
      <c r="J109" s="1">
        <v>11114.16</v>
      </c>
      <c r="K109" s="30">
        <f>+E109-J109</f>
        <v>64885.84</v>
      </c>
    </row>
    <row r="110" spans="1:126" x14ac:dyDescent="0.25">
      <c r="A110" t="s">
        <v>130</v>
      </c>
      <c r="B110" t="s">
        <v>329</v>
      </c>
      <c r="C110" s="32" t="s">
        <v>368</v>
      </c>
      <c r="D110" t="s">
        <v>243</v>
      </c>
      <c r="E110" s="1">
        <v>44000</v>
      </c>
      <c r="F110" s="1">
        <f>E110*0.0287</f>
        <v>1262.8</v>
      </c>
      <c r="G110" s="1">
        <v>0</v>
      </c>
      <c r="H110" s="1">
        <f>E110*0.0304</f>
        <v>1337.6</v>
      </c>
      <c r="I110" s="1">
        <v>1345</v>
      </c>
      <c r="J110" s="1">
        <v>3945.4</v>
      </c>
      <c r="K110" s="30">
        <v>40054.6</v>
      </c>
    </row>
    <row r="111" spans="1:126" x14ac:dyDescent="0.25">
      <c r="A111" t="s">
        <v>402</v>
      </c>
      <c r="B111" t="s">
        <v>109</v>
      </c>
      <c r="C111" s="32" t="s">
        <v>368</v>
      </c>
      <c r="D111" t="s">
        <v>243</v>
      </c>
      <c r="E111" s="1">
        <v>56000</v>
      </c>
      <c r="F111" s="1">
        <v>1607.2</v>
      </c>
      <c r="G111" s="1">
        <v>2733.96</v>
      </c>
      <c r="H111" s="1">
        <v>1702.4</v>
      </c>
      <c r="I111" s="1">
        <v>1895</v>
      </c>
      <c r="J111" s="1">
        <v>7938.56</v>
      </c>
      <c r="K111" s="30">
        <f>E111-J111</f>
        <v>48061.440000000002</v>
      </c>
    </row>
    <row r="112" spans="1:126" x14ac:dyDescent="0.25">
      <c r="A112" s="3" t="s">
        <v>12</v>
      </c>
      <c r="B112" s="3">
        <v>3</v>
      </c>
      <c r="C112" s="34"/>
      <c r="D112" s="3"/>
      <c r="E112" s="4">
        <f>E109+E110+E111</f>
        <v>176000</v>
      </c>
      <c r="F112" s="4">
        <f>SUM(F109:F111)</f>
        <v>5051.2</v>
      </c>
      <c r="G112" s="4">
        <f>SUM(G108:G110)+G111</f>
        <v>9231.52</v>
      </c>
      <c r="H112" s="4">
        <f>SUM(H108:H110)+H111</f>
        <v>5350.4</v>
      </c>
      <c r="I112" s="4">
        <f>SUM(I108:I110)+I111</f>
        <v>3365</v>
      </c>
      <c r="J112" s="4">
        <f>SUM(J108:J110)+J111</f>
        <v>22998.12</v>
      </c>
      <c r="K112" s="4">
        <f>SUM(K108:K110)+K111</f>
        <v>153001.88</v>
      </c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</row>
    <row r="114" spans="1:126" x14ac:dyDescent="0.25">
      <c r="A114" s="10" t="s">
        <v>346</v>
      </c>
      <c r="B114" s="10"/>
      <c r="C114" s="36"/>
      <c r="D114" s="12"/>
      <c r="E114" s="10"/>
      <c r="F114" s="10"/>
      <c r="G114" s="10"/>
      <c r="H114" s="10"/>
      <c r="I114" s="10"/>
      <c r="J114" s="10"/>
      <c r="K114" s="10"/>
    </row>
    <row r="115" spans="1:126" x14ac:dyDescent="0.25">
      <c r="A115" t="s">
        <v>240</v>
      </c>
      <c r="B115" t="s">
        <v>178</v>
      </c>
      <c r="C115" s="32" t="s">
        <v>369</v>
      </c>
      <c r="D115" t="s">
        <v>245</v>
      </c>
      <c r="E115" s="1">
        <v>36000</v>
      </c>
      <c r="F115" s="1">
        <f>E115*0.0287</f>
        <v>1033.2</v>
      </c>
      <c r="G115" s="1">
        <v>0</v>
      </c>
      <c r="H115" s="1">
        <v>1094.4000000000001</v>
      </c>
      <c r="I115" s="1">
        <v>3425.12</v>
      </c>
      <c r="J115" s="1">
        <v>5552.72</v>
      </c>
      <c r="K115" s="1">
        <v>30447.279999999999</v>
      </c>
    </row>
    <row r="116" spans="1:126" x14ac:dyDescent="0.25">
      <c r="A116" t="s">
        <v>241</v>
      </c>
      <c r="B116" t="s">
        <v>53</v>
      </c>
      <c r="C116" s="32" t="s">
        <v>368</v>
      </c>
      <c r="D116" t="s">
        <v>245</v>
      </c>
      <c r="E116" s="1">
        <v>33000</v>
      </c>
      <c r="F116" s="1">
        <f t="shared" ref="F116:F129" si="43">E116*0.0287</f>
        <v>947.1</v>
      </c>
      <c r="G116" s="1">
        <v>0</v>
      </c>
      <c r="H116" s="1">
        <v>1003.2</v>
      </c>
      <c r="I116" s="1">
        <v>1475.12</v>
      </c>
      <c r="J116" s="1">
        <f t="shared" ref="J116" si="44">+F116+G116+H116+I116</f>
        <v>3425.42</v>
      </c>
      <c r="K116" s="1">
        <v>29574.58</v>
      </c>
    </row>
    <row r="117" spans="1:126" x14ac:dyDescent="0.25">
      <c r="A117" t="s">
        <v>242</v>
      </c>
      <c r="B117" t="s">
        <v>92</v>
      </c>
      <c r="C117" s="32" t="s">
        <v>369</v>
      </c>
      <c r="D117" t="s">
        <v>245</v>
      </c>
      <c r="E117" s="1">
        <v>75000</v>
      </c>
      <c r="F117" s="1">
        <f t="shared" si="43"/>
        <v>2152.5</v>
      </c>
      <c r="G117" s="1">
        <v>6309.38</v>
      </c>
      <c r="H117" s="1">
        <f t="shared" ref="H117:H129" si="45">E117*0.0304</f>
        <v>2280</v>
      </c>
      <c r="I117" s="1">
        <v>1775</v>
      </c>
      <c r="J117" s="1">
        <v>12516.88</v>
      </c>
      <c r="K117" s="1">
        <v>62483.12</v>
      </c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</row>
    <row r="118" spans="1:126" x14ac:dyDescent="0.25">
      <c r="A118" t="s">
        <v>299</v>
      </c>
      <c r="B118" t="s">
        <v>16</v>
      </c>
      <c r="C118" s="32" t="s">
        <v>369</v>
      </c>
      <c r="D118" t="s">
        <v>245</v>
      </c>
      <c r="E118" s="1">
        <v>100000</v>
      </c>
      <c r="F118" s="1">
        <f t="shared" si="43"/>
        <v>2870</v>
      </c>
      <c r="G118" s="1">
        <v>12105.37</v>
      </c>
      <c r="H118" s="1">
        <v>3040</v>
      </c>
      <c r="I118" s="1">
        <v>25</v>
      </c>
      <c r="J118" s="1">
        <v>18040.37</v>
      </c>
      <c r="K118" s="1">
        <v>81959.63</v>
      </c>
    </row>
    <row r="119" spans="1:126" x14ac:dyDescent="0.25">
      <c r="A119" t="s">
        <v>166</v>
      </c>
      <c r="B119" t="s">
        <v>18</v>
      </c>
      <c r="C119" s="32" t="s">
        <v>368</v>
      </c>
      <c r="D119" t="s">
        <v>245</v>
      </c>
      <c r="E119" s="1">
        <v>46000</v>
      </c>
      <c r="F119" s="1">
        <f t="shared" si="43"/>
        <v>1320.2</v>
      </c>
      <c r="G119" s="1">
        <v>0</v>
      </c>
      <c r="H119" s="1">
        <f t="shared" si="45"/>
        <v>1398.4</v>
      </c>
      <c r="I119" s="1">
        <v>1425</v>
      </c>
      <c r="J119" s="1">
        <v>4143.6000000000004</v>
      </c>
      <c r="K119" s="1">
        <v>41856.400000000001</v>
      </c>
    </row>
    <row r="120" spans="1:126" x14ac:dyDescent="0.25">
      <c r="A120" t="s">
        <v>282</v>
      </c>
      <c r="B120" t="s">
        <v>409</v>
      </c>
      <c r="C120" s="32" t="s">
        <v>368</v>
      </c>
      <c r="D120" t="s">
        <v>245</v>
      </c>
      <c r="E120" s="1">
        <v>36000</v>
      </c>
      <c r="F120" s="1">
        <f t="shared" si="43"/>
        <v>1033.2</v>
      </c>
      <c r="G120" s="1">
        <v>0</v>
      </c>
      <c r="H120" s="1">
        <f t="shared" si="45"/>
        <v>1094.4000000000001</v>
      </c>
      <c r="I120" s="1">
        <v>1075</v>
      </c>
      <c r="J120" s="1">
        <v>3202.6</v>
      </c>
      <c r="K120" s="1">
        <v>32797.4</v>
      </c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</row>
    <row r="121" spans="1:126" x14ac:dyDescent="0.25">
      <c r="A121" t="s">
        <v>254</v>
      </c>
      <c r="B121" t="s">
        <v>103</v>
      </c>
      <c r="C121" s="32" t="s">
        <v>369</v>
      </c>
      <c r="D121" t="s">
        <v>245</v>
      </c>
      <c r="E121" s="1">
        <v>61000</v>
      </c>
      <c r="F121" s="1">
        <f t="shared" si="43"/>
        <v>1750.7</v>
      </c>
      <c r="G121" s="1">
        <v>3674.86</v>
      </c>
      <c r="H121" s="1">
        <f t="shared" si="45"/>
        <v>1854.4</v>
      </c>
      <c r="I121" s="1">
        <v>3175</v>
      </c>
      <c r="J121" s="1">
        <v>10454.959999999999</v>
      </c>
      <c r="K121" s="1">
        <v>50545.04</v>
      </c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</row>
    <row r="122" spans="1:126" x14ac:dyDescent="0.25">
      <c r="A122" t="s">
        <v>410</v>
      </c>
      <c r="B122" t="s">
        <v>22</v>
      </c>
      <c r="C122" s="32" t="s">
        <v>368</v>
      </c>
      <c r="D122" t="s">
        <v>245</v>
      </c>
      <c r="E122" s="1">
        <v>33000</v>
      </c>
      <c r="F122" s="1">
        <f t="shared" si="43"/>
        <v>947.1</v>
      </c>
      <c r="G122" s="1">
        <v>0</v>
      </c>
      <c r="H122" s="1">
        <f t="shared" si="45"/>
        <v>1003.2</v>
      </c>
      <c r="I122" s="1">
        <v>1900</v>
      </c>
      <c r="J122" s="1">
        <v>3850.3</v>
      </c>
      <c r="K122" s="1">
        <v>29149.7</v>
      </c>
    </row>
    <row r="123" spans="1:126" x14ac:dyDescent="0.25">
      <c r="A123" t="s">
        <v>256</v>
      </c>
      <c r="B123" t="s">
        <v>255</v>
      </c>
      <c r="C123" s="32" t="s">
        <v>369</v>
      </c>
      <c r="D123" t="s">
        <v>245</v>
      </c>
      <c r="E123" s="1">
        <v>45000</v>
      </c>
      <c r="F123" s="1">
        <f>E123*0.0287</f>
        <v>1291.5</v>
      </c>
      <c r="G123" s="1">
        <v>945.81</v>
      </c>
      <c r="H123" s="1">
        <f>E123*0.0304</f>
        <v>1368</v>
      </c>
      <c r="I123" s="1">
        <v>6690.12</v>
      </c>
      <c r="J123" s="1">
        <v>10295.43</v>
      </c>
      <c r="K123" s="1">
        <v>34704.57</v>
      </c>
    </row>
    <row r="124" spans="1:126" x14ac:dyDescent="0.25">
      <c r="A124" t="s">
        <v>284</v>
      </c>
      <c r="B124" t="s">
        <v>22</v>
      </c>
      <c r="C124" s="32" t="s">
        <v>369</v>
      </c>
      <c r="D124" t="s">
        <v>245</v>
      </c>
      <c r="E124" s="1">
        <v>33000</v>
      </c>
      <c r="F124" s="1">
        <v>947.1</v>
      </c>
      <c r="G124" s="1">
        <v>0</v>
      </c>
      <c r="H124" s="1">
        <v>1003.2</v>
      </c>
      <c r="I124" s="1">
        <v>3700.24</v>
      </c>
      <c r="J124" s="1">
        <v>5650.54</v>
      </c>
      <c r="K124" s="1">
        <v>27349.46</v>
      </c>
    </row>
    <row r="125" spans="1:126" x14ac:dyDescent="0.25">
      <c r="A125" t="s">
        <v>283</v>
      </c>
      <c r="B125" t="s">
        <v>53</v>
      </c>
      <c r="C125" s="32" t="s">
        <v>369</v>
      </c>
      <c r="D125" t="s">
        <v>245</v>
      </c>
      <c r="E125" s="1">
        <v>33000</v>
      </c>
      <c r="F125" s="1">
        <f>E125*0.0287</f>
        <v>947.1</v>
      </c>
      <c r="G125" s="1">
        <v>0</v>
      </c>
      <c r="H125" s="1">
        <f>E125*0.0304</f>
        <v>1003.2</v>
      </c>
      <c r="I125" s="1">
        <v>1000</v>
      </c>
      <c r="J125" s="1">
        <v>2950.3</v>
      </c>
      <c r="K125" s="1">
        <v>30049.7</v>
      </c>
    </row>
    <row r="126" spans="1:126" x14ac:dyDescent="0.25">
      <c r="A126" t="s">
        <v>257</v>
      </c>
      <c r="B126" t="s">
        <v>53</v>
      </c>
      <c r="C126" s="32" t="s">
        <v>369</v>
      </c>
      <c r="D126" t="s">
        <v>245</v>
      </c>
      <c r="E126" s="1">
        <v>46000</v>
      </c>
      <c r="F126" s="1">
        <f>E126*0.0287</f>
        <v>1320.2</v>
      </c>
      <c r="G126" s="1">
        <v>0</v>
      </c>
      <c r="H126" s="1">
        <v>1398.4</v>
      </c>
      <c r="I126" s="1">
        <v>175</v>
      </c>
      <c r="J126" s="1">
        <v>2893.6</v>
      </c>
      <c r="K126" s="1">
        <f>E126-J126</f>
        <v>43106.400000000001</v>
      </c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</row>
    <row r="127" spans="1:126" x14ac:dyDescent="0.25">
      <c r="A127" t="s">
        <v>286</v>
      </c>
      <c r="B127" t="s">
        <v>179</v>
      </c>
      <c r="C127" s="32" t="s">
        <v>368</v>
      </c>
      <c r="D127" t="s">
        <v>245</v>
      </c>
      <c r="E127" s="1">
        <v>46000</v>
      </c>
      <c r="F127" s="1">
        <f>E127*0.0287</f>
        <v>1320.2</v>
      </c>
      <c r="G127" s="1">
        <v>0</v>
      </c>
      <c r="H127" s="1">
        <v>1398.4</v>
      </c>
      <c r="I127" s="1">
        <v>2425</v>
      </c>
      <c r="J127" s="1">
        <v>5143.6000000000004</v>
      </c>
      <c r="K127" s="1">
        <v>40856.400000000001</v>
      </c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</row>
    <row r="128" spans="1:126" x14ac:dyDescent="0.25">
      <c r="A128" t="s">
        <v>285</v>
      </c>
      <c r="B128" t="s">
        <v>114</v>
      </c>
      <c r="C128" s="32" t="s">
        <v>369</v>
      </c>
      <c r="D128" t="s">
        <v>245</v>
      </c>
      <c r="E128" s="1">
        <v>46000</v>
      </c>
      <c r="F128" s="1">
        <f>E128*0.0287</f>
        <v>1320.2</v>
      </c>
      <c r="G128" s="1">
        <v>0</v>
      </c>
      <c r="H128" s="1">
        <f>E128*0.0304</f>
        <v>1398.4</v>
      </c>
      <c r="I128" s="1">
        <v>175</v>
      </c>
      <c r="J128" s="1">
        <f>F128+G128+H128+I128</f>
        <v>2893.6</v>
      </c>
      <c r="K128" s="1">
        <f>E128-J128</f>
        <v>43106.400000000001</v>
      </c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</row>
    <row r="129" spans="1:126" x14ac:dyDescent="0.25">
      <c r="A129" t="s">
        <v>95</v>
      </c>
      <c r="B129" t="s">
        <v>14</v>
      </c>
      <c r="C129" s="32" t="s">
        <v>369</v>
      </c>
      <c r="D129" t="s">
        <v>245</v>
      </c>
      <c r="E129" s="1">
        <v>21338.85</v>
      </c>
      <c r="F129" s="1">
        <f t="shared" si="43"/>
        <v>612.41999999999996</v>
      </c>
      <c r="G129" s="1">
        <v>0</v>
      </c>
      <c r="H129" s="1">
        <f t="shared" si="45"/>
        <v>648.70000000000005</v>
      </c>
      <c r="I129" s="1">
        <v>175</v>
      </c>
      <c r="J129" s="1">
        <v>1436.12</v>
      </c>
      <c r="K129" s="1">
        <v>19902.73</v>
      </c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</row>
    <row r="130" spans="1:126" x14ac:dyDescent="0.25">
      <c r="A130" s="3" t="s">
        <v>12</v>
      </c>
      <c r="B130" s="3">
        <v>15</v>
      </c>
      <c r="C130" s="34"/>
      <c r="D130" s="3"/>
      <c r="E130" s="4">
        <f>SUM(E115:E127)+E129+E128</f>
        <v>690338.85</v>
      </c>
      <c r="F130" s="4">
        <f t="shared" ref="F130:K130" si="46">SUM(F115:F129)</f>
        <v>19812.72</v>
      </c>
      <c r="G130" s="4">
        <f t="shared" si="46"/>
        <v>23035.42</v>
      </c>
      <c r="H130" s="4">
        <f t="shared" si="46"/>
        <v>20986.3</v>
      </c>
      <c r="I130" s="4">
        <f t="shared" si="46"/>
        <v>28615.599999999999</v>
      </c>
      <c r="J130" s="4">
        <f t="shared" si="46"/>
        <v>92450.04</v>
      </c>
      <c r="K130" s="4">
        <f t="shared" si="46"/>
        <v>597888.81000000006</v>
      </c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</row>
    <row r="131" spans="1:126" x14ac:dyDescent="0.25"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</row>
    <row r="132" spans="1:126" x14ac:dyDescent="0.25">
      <c r="A132" s="10" t="s">
        <v>347</v>
      </c>
      <c r="B132" s="10"/>
      <c r="C132" s="36"/>
      <c r="D132" s="12"/>
      <c r="E132" s="10"/>
      <c r="F132" s="10"/>
      <c r="G132" s="10"/>
      <c r="H132" s="10"/>
      <c r="I132" s="10"/>
      <c r="J132" s="10"/>
      <c r="K132" s="10"/>
    </row>
    <row r="133" spans="1:126" x14ac:dyDescent="0.25">
      <c r="A133" t="s">
        <v>169</v>
      </c>
      <c r="B133" t="s">
        <v>168</v>
      </c>
      <c r="C133" s="32" t="s">
        <v>369</v>
      </c>
      <c r="D133" t="s">
        <v>243</v>
      </c>
      <c r="E133" s="1">
        <v>36000</v>
      </c>
      <c r="F133" s="1">
        <f t="shared" ref="F133:F142" si="47">E133*0.0287</f>
        <v>1033.2</v>
      </c>
      <c r="G133" s="1">
        <v>0</v>
      </c>
      <c r="H133" s="1">
        <f t="shared" ref="H133:H142" si="48">E133*0.0304</f>
        <v>1094.4000000000001</v>
      </c>
      <c r="I133" s="1">
        <v>1175</v>
      </c>
      <c r="J133" s="97">
        <f>+F133+G133+H133+I133</f>
        <v>3302.6</v>
      </c>
      <c r="K133" s="1">
        <f>+E133-J133</f>
        <v>32697.4</v>
      </c>
    </row>
    <row r="134" spans="1:126" x14ac:dyDescent="0.25">
      <c r="A134" t="s">
        <v>170</v>
      </c>
      <c r="B134" t="s">
        <v>412</v>
      </c>
      <c r="C134" s="32" t="s">
        <v>369</v>
      </c>
      <c r="D134" t="s">
        <v>245</v>
      </c>
      <c r="E134" s="1">
        <v>36000</v>
      </c>
      <c r="F134" s="1">
        <f t="shared" si="47"/>
        <v>1033.2</v>
      </c>
      <c r="G134" s="1">
        <v>0</v>
      </c>
      <c r="H134" s="1">
        <f t="shared" si="48"/>
        <v>1094.4000000000001</v>
      </c>
      <c r="I134" s="1">
        <v>1725</v>
      </c>
      <c r="J134" s="97">
        <f t="shared" ref="J134:J142" si="49">+F134+G134+H134+I134</f>
        <v>3852.6</v>
      </c>
      <c r="K134" s="1">
        <f t="shared" ref="K134:K142" si="50">+E134-J134</f>
        <v>32147.4</v>
      </c>
    </row>
    <row r="135" spans="1:126" x14ac:dyDescent="0.25">
      <c r="A135" t="s">
        <v>411</v>
      </c>
      <c r="B135" t="s">
        <v>412</v>
      </c>
      <c r="C135" s="32" t="s">
        <v>368</v>
      </c>
      <c r="D135" t="s">
        <v>245</v>
      </c>
      <c r="E135" s="1">
        <v>36000</v>
      </c>
      <c r="F135" s="1">
        <v>1033.2</v>
      </c>
      <c r="G135" s="1">
        <v>0</v>
      </c>
      <c r="H135" s="1">
        <v>1094.4000000000001</v>
      </c>
      <c r="I135" s="1">
        <v>1125</v>
      </c>
      <c r="J135" s="97">
        <f t="shared" si="49"/>
        <v>3252.6</v>
      </c>
      <c r="K135" s="1">
        <f t="shared" si="50"/>
        <v>32747.4</v>
      </c>
    </row>
    <row r="136" spans="1:126" x14ac:dyDescent="0.25">
      <c r="A136" t="s">
        <v>171</v>
      </c>
      <c r="B136" t="s">
        <v>16</v>
      </c>
      <c r="C136" s="32" t="s">
        <v>368</v>
      </c>
      <c r="D136" t="s">
        <v>243</v>
      </c>
      <c r="E136" s="1">
        <v>81000</v>
      </c>
      <c r="F136" s="1">
        <f t="shared" si="47"/>
        <v>2324.6999999999998</v>
      </c>
      <c r="G136" s="1">
        <v>6628.38</v>
      </c>
      <c r="H136" s="1">
        <f t="shared" si="48"/>
        <v>2462.4</v>
      </c>
      <c r="I136" s="1">
        <v>6235.36</v>
      </c>
      <c r="J136" s="97">
        <f t="shared" si="49"/>
        <v>17650.84</v>
      </c>
      <c r="K136" s="1">
        <f t="shared" si="50"/>
        <v>63349.16</v>
      </c>
    </row>
    <row r="137" spans="1:126" x14ac:dyDescent="0.25">
      <c r="A137" t="s">
        <v>172</v>
      </c>
      <c r="B137" t="s">
        <v>412</v>
      </c>
      <c r="C137" s="32" t="s">
        <v>369</v>
      </c>
      <c r="D137" t="s">
        <v>245</v>
      </c>
      <c r="E137" s="1">
        <v>36000</v>
      </c>
      <c r="F137" s="1">
        <f t="shared" si="47"/>
        <v>1033.2</v>
      </c>
      <c r="G137" s="1">
        <v>0</v>
      </c>
      <c r="H137" s="1">
        <f t="shared" si="48"/>
        <v>1094.4000000000001</v>
      </c>
      <c r="I137" s="1">
        <v>3275</v>
      </c>
      <c r="J137" s="97">
        <f t="shared" si="49"/>
        <v>5402.6</v>
      </c>
      <c r="K137" s="1">
        <f t="shared" si="50"/>
        <v>30597.4</v>
      </c>
    </row>
    <row r="138" spans="1:126" x14ac:dyDescent="0.25">
      <c r="A138" t="s">
        <v>173</v>
      </c>
      <c r="B138" t="s">
        <v>412</v>
      </c>
      <c r="C138" s="32" t="s">
        <v>368</v>
      </c>
      <c r="D138" t="s">
        <v>245</v>
      </c>
      <c r="E138" s="1">
        <v>36000</v>
      </c>
      <c r="F138" s="1">
        <f t="shared" si="47"/>
        <v>1033.2</v>
      </c>
      <c r="G138" s="1">
        <v>0</v>
      </c>
      <c r="H138" s="1">
        <f t="shared" si="48"/>
        <v>1094.4000000000001</v>
      </c>
      <c r="I138" s="1">
        <v>4645.12</v>
      </c>
      <c r="J138" s="97">
        <f t="shared" si="49"/>
        <v>6772.72</v>
      </c>
      <c r="K138" s="1">
        <f t="shared" si="50"/>
        <v>29227.279999999999</v>
      </c>
    </row>
    <row r="139" spans="1:126" x14ac:dyDescent="0.25">
      <c r="A139" t="s">
        <v>239</v>
      </c>
      <c r="B139" t="s">
        <v>412</v>
      </c>
      <c r="C139" s="32" t="s">
        <v>369</v>
      </c>
      <c r="D139" t="s">
        <v>245</v>
      </c>
      <c r="E139" s="1">
        <v>45000</v>
      </c>
      <c r="F139" s="1">
        <f t="shared" si="47"/>
        <v>1291.5</v>
      </c>
      <c r="G139" s="1">
        <v>0</v>
      </c>
      <c r="H139" s="1">
        <v>1368</v>
      </c>
      <c r="I139" s="1">
        <v>5300</v>
      </c>
      <c r="J139" s="97">
        <f t="shared" si="49"/>
        <v>7959.5</v>
      </c>
      <c r="K139" s="1">
        <f t="shared" si="50"/>
        <v>37040.5</v>
      </c>
    </row>
    <row r="140" spans="1:126" x14ac:dyDescent="0.25">
      <c r="A140" t="s">
        <v>174</v>
      </c>
      <c r="B140" t="s">
        <v>168</v>
      </c>
      <c r="C140" s="32" t="s">
        <v>369</v>
      </c>
      <c r="D140" t="s">
        <v>245</v>
      </c>
      <c r="E140" s="1">
        <v>44000</v>
      </c>
      <c r="F140" s="1">
        <f t="shared" si="47"/>
        <v>1262.8</v>
      </c>
      <c r="G140" s="1">
        <v>0</v>
      </c>
      <c r="H140" s="1">
        <f t="shared" si="48"/>
        <v>1337.6</v>
      </c>
      <c r="I140" s="1">
        <v>3525.12</v>
      </c>
      <c r="J140" s="97">
        <f t="shared" si="49"/>
        <v>6125.52</v>
      </c>
      <c r="K140" s="1">
        <f t="shared" si="50"/>
        <v>37874.480000000003</v>
      </c>
    </row>
    <row r="141" spans="1:126" x14ac:dyDescent="0.25">
      <c r="A141" t="s">
        <v>164</v>
      </c>
      <c r="B141" t="s">
        <v>165</v>
      </c>
      <c r="C141" s="32" t="s">
        <v>369</v>
      </c>
      <c r="D141" t="s">
        <v>245</v>
      </c>
      <c r="E141" s="1">
        <v>61000</v>
      </c>
      <c r="F141" s="1">
        <f t="shared" si="47"/>
        <v>1750.7</v>
      </c>
      <c r="G141" s="1">
        <v>3674.86</v>
      </c>
      <c r="H141" s="1">
        <f t="shared" si="48"/>
        <v>1854.4</v>
      </c>
      <c r="I141" s="1">
        <v>175</v>
      </c>
      <c r="J141" s="97">
        <f t="shared" si="49"/>
        <v>7454.96</v>
      </c>
      <c r="K141" s="1">
        <f t="shared" si="50"/>
        <v>53545.04</v>
      </c>
    </row>
    <row r="142" spans="1:126" x14ac:dyDescent="0.25">
      <c r="A142" t="s">
        <v>413</v>
      </c>
      <c r="B142" t="s">
        <v>412</v>
      </c>
      <c r="C142" s="32" t="s">
        <v>369</v>
      </c>
      <c r="D142" t="s">
        <v>245</v>
      </c>
      <c r="E142" s="1">
        <v>45000</v>
      </c>
      <c r="F142" s="1">
        <f t="shared" si="47"/>
        <v>1291.5</v>
      </c>
      <c r="G142" s="1">
        <v>0</v>
      </c>
      <c r="H142" s="1">
        <f t="shared" si="48"/>
        <v>1368</v>
      </c>
      <c r="I142" s="1">
        <v>175</v>
      </c>
      <c r="J142" s="97">
        <f t="shared" si="49"/>
        <v>2834.5</v>
      </c>
      <c r="K142" s="1">
        <f t="shared" si="50"/>
        <v>42165.5</v>
      </c>
    </row>
    <row r="143" spans="1:126" x14ac:dyDescent="0.25">
      <c r="A143" s="3" t="s">
        <v>12</v>
      </c>
      <c r="B143" s="3">
        <v>10</v>
      </c>
      <c r="C143" s="34"/>
      <c r="D143" s="3"/>
      <c r="E143" s="4">
        <f t="shared" ref="E143:J143" si="51">SUM(E133:E142)</f>
        <v>456000</v>
      </c>
      <c r="F143" s="4">
        <f t="shared" si="51"/>
        <v>13087.2</v>
      </c>
      <c r="G143" s="4">
        <f t="shared" si="51"/>
        <v>10303.24</v>
      </c>
      <c r="H143" s="4">
        <f t="shared" si="51"/>
        <v>13862.4</v>
      </c>
      <c r="I143" s="4">
        <f t="shared" si="51"/>
        <v>27355.599999999999</v>
      </c>
      <c r="J143" s="4">
        <f t="shared" si="51"/>
        <v>64608.44</v>
      </c>
      <c r="K143" s="4">
        <f>K133+K134+K135+K136+K137+K138+K139+K140+K141+K142</f>
        <v>391391.56</v>
      </c>
    </row>
    <row r="144" spans="1:126" x14ac:dyDescent="0.25">
      <c r="A144" s="5"/>
      <c r="B144" s="5"/>
      <c r="C144" s="39"/>
      <c r="D144" s="5"/>
      <c r="E144" s="30"/>
      <c r="F144" s="30"/>
      <c r="G144" s="30"/>
      <c r="H144" s="30"/>
      <c r="I144" s="30"/>
      <c r="J144" s="30"/>
      <c r="K144" s="30"/>
    </row>
    <row r="145" spans="1:126" x14ac:dyDescent="0.25">
      <c r="A145" s="10" t="s">
        <v>175</v>
      </c>
      <c r="B145" s="10"/>
      <c r="C145" s="36"/>
      <c r="D145" s="12"/>
      <c r="E145" s="10"/>
      <c r="F145" s="10"/>
      <c r="G145" s="10"/>
      <c r="H145" s="10"/>
      <c r="I145" s="10"/>
      <c r="J145" s="10"/>
      <c r="K145" s="10"/>
    </row>
    <row r="146" spans="1:126" x14ac:dyDescent="0.25">
      <c r="A146" t="s">
        <v>182</v>
      </c>
      <c r="B146" t="s">
        <v>183</v>
      </c>
      <c r="C146" s="32" t="s">
        <v>368</v>
      </c>
      <c r="D146" t="s">
        <v>245</v>
      </c>
      <c r="E146" s="1">
        <v>81000</v>
      </c>
      <c r="F146" s="1">
        <f>E146*0.0287</f>
        <v>2324.6999999999998</v>
      </c>
      <c r="G146" s="1">
        <v>7636.09</v>
      </c>
      <c r="H146" s="1">
        <f>E146*0.0304</f>
        <v>2462.4</v>
      </c>
      <c r="I146" s="1">
        <v>25</v>
      </c>
      <c r="J146" s="1">
        <f>+F146+G146+H146+I146</f>
        <v>12448.19</v>
      </c>
      <c r="K146" s="1">
        <f>+E146-J146</f>
        <v>68551.81</v>
      </c>
    </row>
    <row r="147" spans="1:126" s="5" customFormat="1" x14ac:dyDescent="0.25">
      <c r="A147" t="s">
        <v>176</v>
      </c>
      <c r="B147" t="s">
        <v>14</v>
      </c>
      <c r="C147" s="32" t="s">
        <v>369</v>
      </c>
      <c r="D147" t="s">
        <v>245</v>
      </c>
      <c r="E147" s="1">
        <v>45000</v>
      </c>
      <c r="F147" s="1">
        <f t="shared" ref="F147:F157" si="52">E147*0.0287</f>
        <v>1291.5</v>
      </c>
      <c r="G147" s="1">
        <v>0</v>
      </c>
      <c r="H147" s="1">
        <v>1368</v>
      </c>
      <c r="I147" s="1">
        <v>6424.23</v>
      </c>
      <c r="J147" s="1">
        <f t="shared" ref="J147:J157" si="53">+F147+G147+H147+I147</f>
        <v>9083.73</v>
      </c>
      <c r="K147" s="1">
        <f t="shared" ref="K147:K157" si="54">+E147-J147</f>
        <v>35916.269999999997</v>
      </c>
    </row>
    <row r="148" spans="1:126" x14ac:dyDescent="0.25">
      <c r="A148" t="s">
        <v>177</v>
      </c>
      <c r="B148" t="s">
        <v>178</v>
      </c>
      <c r="C148" s="32" t="s">
        <v>369</v>
      </c>
      <c r="D148" t="s">
        <v>245</v>
      </c>
      <c r="E148" s="1">
        <v>33000</v>
      </c>
      <c r="F148" s="1">
        <f t="shared" si="52"/>
        <v>947.1</v>
      </c>
      <c r="G148" s="1">
        <v>0</v>
      </c>
      <c r="H148" s="1">
        <f t="shared" ref="H148:H157" si="55">E148*0.0304</f>
        <v>1003.2</v>
      </c>
      <c r="I148" s="1">
        <v>715</v>
      </c>
      <c r="J148" s="1">
        <f t="shared" si="53"/>
        <v>2665.3</v>
      </c>
      <c r="K148" s="1">
        <f t="shared" si="54"/>
        <v>30334.7</v>
      </c>
    </row>
    <row r="149" spans="1:126" x14ac:dyDescent="0.25">
      <c r="A149" t="s">
        <v>180</v>
      </c>
      <c r="B149" t="s">
        <v>114</v>
      </c>
      <c r="C149" s="32" t="s">
        <v>369</v>
      </c>
      <c r="D149" t="s">
        <v>243</v>
      </c>
      <c r="E149" s="1">
        <v>30450</v>
      </c>
      <c r="F149" s="1">
        <f t="shared" si="52"/>
        <v>873.92</v>
      </c>
      <c r="G149" s="1">
        <v>0</v>
      </c>
      <c r="H149" s="1">
        <v>925.68</v>
      </c>
      <c r="I149" s="1">
        <v>1375.12</v>
      </c>
      <c r="J149" s="1">
        <f t="shared" si="53"/>
        <v>3174.72</v>
      </c>
      <c r="K149" s="1">
        <f t="shared" si="54"/>
        <v>27275.279999999999</v>
      </c>
    </row>
    <row r="150" spans="1:126" x14ac:dyDescent="0.25">
      <c r="A150" t="s">
        <v>181</v>
      </c>
      <c r="B150" t="s">
        <v>178</v>
      </c>
      <c r="C150" s="32" t="s">
        <v>369</v>
      </c>
      <c r="D150" t="s">
        <v>245</v>
      </c>
      <c r="E150" s="1">
        <v>33000</v>
      </c>
      <c r="F150" s="1">
        <f>E150*0.0287</f>
        <v>947.1</v>
      </c>
      <c r="G150" s="1">
        <v>0</v>
      </c>
      <c r="H150" s="1">
        <f>E150*0.0304</f>
        <v>1003.2</v>
      </c>
      <c r="I150" s="1">
        <v>315</v>
      </c>
      <c r="J150" s="1">
        <f t="shared" si="53"/>
        <v>2265.3000000000002</v>
      </c>
      <c r="K150" s="1">
        <f t="shared" si="54"/>
        <v>30734.7</v>
      </c>
    </row>
    <row r="151" spans="1:126" x14ac:dyDescent="0.25">
      <c r="A151" t="s">
        <v>209</v>
      </c>
      <c r="B151" t="s">
        <v>179</v>
      </c>
      <c r="C151" s="32" t="s">
        <v>369</v>
      </c>
      <c r="D151" t="s">
        <v>245</v>
      </c>
      <c r="E151" s="1">
        <v>31500</v>
      </c>
      <c r="F151" s="1">
        <f t="shared" si="52"/>
        <v>904.05</v>
      </c>
      <c r="G151" s="1">
        <v>0</v>
      </c>
      <c r="H151" s="1">
        <f t="shared" si="55"/>
        <v>957.6</v>
      </c>
      <c r="I151" s="1">
        <v>1595.01</v>
      </c>
      <c r="J151" s="1">
        <f t="shared" si="53"/>
        <v>3456.66</v>
      </c>
      <c r="K151" s="1">
        <f t="shared" si="54"/>
        <v>28043.34</v>
      </c>
    </row>
    <row r="152" spans="1:126" x14ac:dyDescent="0.25">
      <c r="A152" t="s">
        <v>414</v>
      </c>
      <c r="B152" t="s">
        <v>160</v>
      </c>
      <c r="C152" s="32" t="s">
        <v>368</v>
      </c>
      <c r="D152" t="s">
        <v>245</v>
      </c>
      <c r="E152" s="1">
        <v>41000</v>
      </c>
      <c r="F152" s="1">
        <f t="shared" si="52"/>
        <v>1176.7</v>
      </c>
      <c r="G152" s="1">
        <v>0</v>
      </c>
      <c r="H152" s="1">
        <f t="shared" si="55"/>
        <v>1246.4000000000001</v>
      </c>
      <c r="I152" s="1">
        <v>1525.12</v>
      </c>
      <c r="J152" s="1">
        <f t="shared" si="53"/>
        <v>3948.22</v>
      </c>
      <c r="K152" s="1">
        <f t="shared" si="54"/>
        <v>37051.78</v>
      </c>
    </row>
    <row r="153" spans="1:126" x14ac:dyDescent="0.25">
      <c r="A153" t="s">
        <v>161</v>
      </c>
      <c r="B153" t="s">
        <v>415</v>
      </c>
      <c r="C153" s="32" t="s">
        <v>368</v>
      </c>
      <c r="D153" t="s">
        <v>245</v>
      </c>
      <c r="E153" s="1">
        <v>46000</v>
      </c>
      <c r="F153" s="1">
        <f t="shared" si="52"/>
        <v>1320.2</v>
      </c>
      <c r="G153" s="1">
        <v>1289.46</v>
      </c>
      <c r="H153" s="1">
        <f t="shared" si="55"/>
        <v>1398.4</v>
      </c>
      <c r="I153" s="1">
        <v>2335</v>
      </c>
      <c r="J153" s="1">
        <f t="shared" si="53"/>
        <v>6343.06</v>
      </c>
      <c r="K153" s="1">
        <f t="shared" si="54"/>
        <v>39656.94</v>
      </c>
    </row>
    <row r="154" spans="1:126" x14ac:dyDescent="0.25">
      <c r="A154" t="s">
        <v>416</v>
      </c>
      <c r="B154" t="s">
        <v>162</v>
      </c>
      <c r="C154" s="32" t="s">
        <v>368</v>
      </c>
      <c r="D154" t="s">
        <v>245</v>
      </c>
      <c r="E154" s="1">
        <v>61000</v>
      </c>
      <c r="F154" s="1">
        <f t="shared" si="52"/>
        <v>1750.7</v>
      </c>
      <c r="G154" s="1">
        <v>3674.86</v>
      </c>
      <c r="H154" s="1">
        <f>E154*0.0304</f>
        <v>1854.4</v>
      </c>
      <c r="I154" s="1">
        <v>6309.2</v>
      </c>
      <c r="J154" s="1">
        <f t="shared" si="53"/>
        <v>13589.16</v>
      </c>
      <c r="K154" s="1">
        <f t="shared" si="54"/>
        <v>47410.84</v>
      </c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</row>
    <row r="155" spans="1:126" x14ac:dyDescent="0.25">
      <c r="A155" t="s">
        <v>163</v>
      </c>
      <c r="B155" t="s">
        <v>417</v>
      </c>
      <c r="C155" s="32" t="s">
        <v>368</v>
      </c>
      <c r="D155" t="s">
        <v>245</v>
      </c>
      <c r="E155" s="1">
        <v>46000</v>
      </c>
      <c r="F155" s="1">
        <f t="shared" si="52"/>
        <v>1320.2</v>
      </c>
      <c r="G155" s="1">
        <v>0</v>
      </c>
      <c r="H155" s="1">
        <v>1398.4</v>
      </c>
      <c r="I155" s="1">
        <v>2355</v>
      </c>
      <c r="J155" s="1">
        <f t="shared" si="53"/>
        <v>5073.6000000000004</v>
      </c>
      <c r="K155" s="1">
        <f t="shared" si="54"/>
        <v>40926.400000000001</v>
      </c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</row>
    <row r="156" spans="1:126" x14ac:dyDescent="0.25">
      <c r="A156" t="s">
        <v>418</v>
      </c>
      <c r="B156" t="s">
        <v>419</v>
      </c>
      <c r="C156" s="32" t="s">
        <v>369</v>
      </c>
      <c r="D156" t="s">
        <v>245</v>
      </c>
      <c r="E156" s="1">
        <v>45000</v>
      </c>
      <c r="F156" s="1">
        <f t="shared" si="52"/>
        <v>1291.5</v>
      </c>
      <c r="G156" s="1">
        <v>0</v>
      </c>
      <c r="H156" s="1">
        <f t="shared" si="55"/>
        <v>1368</v>
      </c>
      <c r="I156" s="1">
        <v>2875.24</v>
      </c>
      <c r="J156" s="1">
        <f t="shared" si="53"/>
        <v>5534.74</v>
      </c>
      <c r="K156" s="1">
        <f t="shared" si="54"/>
        <v>39465.26</v>
      </c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</row>
    <row r="157" spans="1:126" x14ac:dyDescent="0.25">
      <c r="A157" t="s">
        <v>420</v>
      </c>
      <c r="B157" t="s">
        <v>167</v>
      </c>
      <c r="C157" s="32" t="s">
        <v>369</v>
      </c>
      <c r="D157" t="s">
        <v>245</v>
      </c>
      <c r="E157" s="1">
        <v>45000</v>
      </c>
      <c r="F157" s="1">
        <f t="shared" si="52"/>
        <v>1291.5</v>
      </c>
      <c r="G157" s="1">
        <v>0</v>
      </c>
      <c r="H157" s="1">
        <f t="shared" si="55"/>
        <v>1368</v>
      </c>
      <c r="I157" s="1">
        <v>2375</v>
      </c>
      <c r="J157" s="1">
        <f t="shared" si="53"/>
        <v>5034.5</v>
      </c>
      <c r="K157" s="1">
        <f t="shared" si="54"/>
        <v>39965.5</v>
      </c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</row>
    <row r="158" spans="1:126" s="5" customFormat="1" x14ac:dyDescent="0.25">
      <c r="A158" s="64" t="s">
        <v>12</v>
      </c>
      <c r="B158" s="64">
        <v>12</v>
      </c>
      <c r="C158" s="65"/>
      <c r="D158" s="64"/>
      <c r="E158" s="66">
        <f t="shared" ref="E158:J158" si="56">SUM(E146:E157)</f>
        <v>537950</v>
      </c>
      <c r="F158" s="66">
        <f t="shared" si="56"/>
        <v>15439.17</v>
      </c>
      <c r="G158" s="66">
        <f t="shared" si="56"/>
        <v>12600.41</v>
      </c>
      <c r="H158" s="66">
        <f t="shared" si="56"/>
        <v>16353.68</v>
      </c>
      <c r="I158" s="66">
        <f t="shared" si="56"/>
        <v>28223.919999999998</v>
      </c>
      <c r="J158" s="66">
        <f t="shared" si="56"/>
        <v>72617.179999999993</v>
      </c>
      <c r="K158" s="66">
        <f>SUM(K146:K151)+K152+K153+K154+K155+K156+K157</f>
        <v>465332.82</v>
      </c>
    </row>
    <row r="159" spans="1:126" x14ac:dyDescent="0.25">
      <c r="A159" s="6"/>
      <c r="B159" s="6"/>
      <c r="C159" s="40"/>
      <c r="D159" s="6"/>
      <c r="E159" s="49"/>
      <c r="F159" s="49"/>
      <c r="G159" s="49"/>
      <c r="H159" s="49"/>
      <c r="I159" s="49"/>
      <c r="J159" s="49"/>
      <c r="K159" s="4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</row>
    <row r="160" spans="1:126" x14ac:dyDescent="0.25">
      <c r="A160" s="6" t="s">
        <v>421</v>
      </c>
      <c r="B160" s="6"/>
      <c r="C160" s="40"/>
      <c r="D160" s="6"/>
      <c r="E160" s="49"/>
      <c r="F160" s="49"/>
      <c r="G160" s="49"/>
      <c r="H160" s="49"/>
      <c r="I160" s="49"/>
      <c r="J160" s="49"/>
      <c r="K160" s="49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</row>
    <row r="161" spans="1:126" s="67" customFormat="1" x14ac:dyDescent="0.25">
      <c r="A161" s="61" t="s">
        <v>422</v>
      </c>
      <c r="B161" s="61" t="s">
        <v>423</v>
      </c>
      <c r="C161" s="68" t="s">
        <v>368</v>
      </c>
      <c r="D161" s="61" t="s">
        <v>245</v>
      </c>
      <c r="E161" s="69">
        <v>45000</v>
      </c>
      <c r="F161" s="69">
        <v>1291.5</v>
      </c>
      <c r="G161" s="69">
        <v>0</v>
      </c>
      <c r="H161" s="69">
        <v>1368</v>
      </c>
      <c r="I161" s="69">
        <v>125</v>
      </c>
      <c r="J161" s="69">
        <v>2784.5</v>
      </c>
      <c r="K161" s="69">
        <v>42215.5</v>
      </c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</row>
    <row r="162" spans="1:126" s="5" customFormat="1" x14ac:dyDescent="0.25">
      <c r="A162" s="61" t="s">
        <v>424</v>
      </c>
      <c r="B162" s="61" t="s">
        <v>425</v>
      </c>
      <c r="C162" s="68" t="s">
        <v>368</v>
      </c>
      <c r="D162" s="61" t="s">
        <v>245</v>
      </c>
      <c r="E162" s="69">
        <v>32000</v>
      </c>
      <c r="F162" s="69">
        <v>918.4</v>
      </c>
      <c r="G162" s="69">
        <v>0</v>
      </c>
      <c r="H162" s="69">
        <v>972.8</v>
      </c>
      <c r="I162" s="69">
        <v>1525.12</v>
      </c>
      <c r="J162" s="69">
        <v>3416.32</v>
      </c>
      <c r="K162" s="69">
        <v>28583.68</v>
      </c>
    </row>
    <row r="163" spans="1:126" s="5" customFormat="1" x14ac:dyDescent="0.25">
      <c r="A163" s="61" t="s">
        <v>426</v>
      </c>
      <c r="B163" s="61" t="s">
        <v>425</v>
      </c>
      <c r="C163" s="68" t="s">
        <v>369</v>
      </c>
      <c r="D163" s="61" t="s">
        <v>243</v>
      </c>
      <c r="E163" s="69">
        <v>31500</v>
      </c>
      <c r="F163" s="69">
        <v>904.05</v>
      </c>
      <c r="G163" s="69">
        <v>0</v>
      </c>
      <c r="H163" s="69">
        <v>957.6</v>
      </c>
      <c r="I163" s="69">
        <v>1625.12</v>
      </c>
      <c r="J163" s="69">
        <v>3486.77</v>
      </c>
      <c r="K163" s="69">
        <v>28013.23</v>
      </c>
    </row>
    <row r="164" spans="1:126" s="61" customFormat="1" x14ac:dyDescent="0.25">
      <c r="A164" s="61" t="s">
        <v>427</v>
      </c>
      <c r="B164" s="61" t="s">
        <v>428</v>
      </c>
      <c r="C164" s="68" t="s">
        <v>368</v>
      </c>
      <c r="D164" s="61" t="s">
        <v>245</v>
      </c>
      <c r="E164" s="69">
        <v>26250</v>
      </c>
      <c r="F164" s="69">
        <v>753.38</v>
      </c>
      <c r="G164" s="69">
        <v>0</v>
      </c>
      <c r="H164" s="69">
        <v>798</v>
      </c>
      <c r="I164" s="69">
        <v>315</v>
      </c>
      <c r="J164" s="69">
        <v>1866.38</v>
      </c>
      <c r="K164" s="69">
        <v>24383.62</v>
      </c>
    </row>
    <row r="165" spans="1:126" s="61" customFormat="1" x14ac:dyDescent="0.25">
      <c r="A165" s="61" t="s">
        <v>429</v>
      </c>
      <c r="B165" s="61" t="s">
        <v>109</v>
      </c>
      <c r="C165" s="68" t="s">
        <v>368</v>
      </c>
      <c r="D165" s="61" t="s">
        <v>243</v>
      </c>
      <c r="E165" s="69">
        <v>41000</v>
      </c>
      <c r="F165" s="69">
        <v>1176.7</v>
      </c>
      <c r="G165" s="69">
        <v>0</v>
      </c>
      <c r="H165" s="69">
        <v>1246.4000000000001</v>
      </c>
      <c r="I165" s="69">
        <v>1320</v>
      </c>
      <c r="J165" s="69">
        <v>3743.1</v>
      </c>
      <c r="K165" s="69">
        <v>37256.9</v>
      </c>
    </row>
    <row r="166" spans="1:126" s="29" customFormat="1" x14ac:dyDescent="0.25">
      <c r="A166" t="s">
        <v>88</v>
      </c>
      <c r="B166" t="s">
        <v>103</v>
      </c>
      <c r="C166" s="32" t="s">
        <v>369</v>
      </c>
      <c r="D166" t="s">
        <v>245</v>
      </c>
      <c r="E166" s="1">
        <v>60000</v>
      </c>
      <c r="F166" s="1">
        <f>E166*0.0287</f>
        <v>1722</v>
      </c>
      <c r="G166" s="1">
        <v>3486.68</v>
      </c>
      <c r="H166" s="1">
        <f>E166*0.0304</f>
        <v>1824</v>
      </c>
      <c r="I166" s="1">
        <v>175</v>
      </c>
      <c r="J166" s="1">
        <v>7207.68</v>
      </c>
      <c r="K166" s="1">
        <v>52792.32</v>
      </c>
    </row>
    <row r="167" spans="1:126" s="61" customFormat="1" x14ac:dyDescent="0.25">
      <c r="A167" s="80" t="s">
        <v>12</v>
      </c>
      <c r="B167" s="80">
        <v>6</v>
      </c>
      <c r="C167" s="81"/>
      <c r="D167" s="80"/>
      <c r="E167" s="82">
        <f>E161+E162+E163+E164+E165+E166</f>
        <v>235750</v>
      </c>
      <c r="F167" s="82">
        <f>SUM(F161:F166)</f>
        <v>6766.03</v>
      </c>
      <c r="G167" s="82">
        <f>G161+G162+G163+G164+G165+G166</f>
        <v>3486.68</v>
      </c>
      <c r="H167" s="82">
        <f>H161+H162+H163+H164+H165+H166</f>
        <v>7166.8</v>
      </c>
      <c r="I167" s="82">
        <f>I161+I162+I163+I164+I165+I166</f>
        <v>5085.24</v>
      </c>
      <c r="J167" s="82">
        <f>J162+J161+J163+J164+J165+J166</f>
        <v>22504.75</v>
      </c>
      <c r="K167" s="82">
        <f>K161+K162+K163+K164+K165+K166</f>
        <v>213245.25</v>
      </c>
    </row>
    <row r="169" spans="1:126" s="29" customFormat="1" x14ac:dyDescent="0.25">
      <c r="A169" s="102" t="s">
        <v>86</v>
      </c>
      <c r="B169" s="102"/>
      <c r="C169" s="102"/>
      <c r="D169" s="102"/>
      <c r="E169" s="102"/>
      <c r="F169" s="102"/>
      <c r="G169" s="102"/>
      <c r="H169" s="102"/>
      <c r="I169" s="102"/>
      <c r="J169" s="102"/>
      <c r="K169" s="102"/>
    </row>
    <row r="170" spans="1:126" s="80" customFormat="1" x14ac:dyDescent="0.25">
      <c r="A170" t="s">
        <v>317</v>
      </c>
      <c r="B170" s="21" t="s">
        <v>109</v>
      </c>
      <c r="C170" s="32" t="s">
        <v>368</v>
      </c>
      <c r="D170" t="s">
        <v>245</v>
      </c>
      <c r="E170" s="1">
        <v>42000</v>
      </c>
      <c r="F170" s="1">
        <f>E170*0.0287</f>
        <v>1205.4000000000001</v>
      </c>
      <c r="G170" s="1">
        <v>0</v>
      </c>
      <c r="H170" s="1">
        <f>E170*0.0304</f>
        <v>1276.8</v>
      </c>
      <c r="I170" s="1">
        <v>25</v>
      </c>
      <c r="J170" s="1">
        <f>+F170+G170+H170+I170</f>
        <v>2507.1999999999998</v>
      </c>
      <c r="K170" s="1">
        <f>+E170-J170</f>
        <v>39492.800000000003</v>
      </c>
      <c r="L170" s="83"/>
      <c r="M170" s="83"/>
      <c r="N170" s="83"/>
      <c r="O170" s="83"/>
      <c r="P170" s="83"/>
      <c r="Q170" s="83"/>
      <c r="R170" s="83"/>
      <c r="S170" s="83"/>
      <c r="T170" s="83"/>
      <c r="U170" s="83"/>
      <c r="V170" s="83"/>
      <c r="W170" s="83"/>
      <c r="X170" s="83"/>
      <c r="Y170" s="83"/>
      <c r="Z170" s="83"/>
      <c r="AA170" s="83"/>
      <c r="AB170" s="83"/>
      <c r="AC170" s="83"/>
      <c r="AD170" s="83"/>
      <c r="AE170" s="83"/>
      <c r="AF170" s="83"/>
      <c r="AG170" s="83"/>
      <c r="AH170" s="83"/>
      <c r="AI170" s="83"/>
      <c r="AJ170" s="83"/>
      <c r="AK170" s="83"/>
      <c r="AL170" s="83"/>
      <c r="AM170" s="83"/>
      <c r="AN170" s="83"/>
      <c r="AO170" s="83"/>
      <c r="AP170" s="83"/>
      <c r="AQ170" s="83"/>
      <c r="AR170" s="83"/>
      <c r="AS170" s="83"/>
      <c r="AT170" s="83"/>
      <c r="AU170" s="83"/>
      <c r="AV170" s="83"/>
      <c r="AW170" s="83"/>
    </row>
    <row r="171" spans="1:126" x14ac:dyDescent="0.25">
      <c r="A171" t="s">
        <v>43</v>
      </c>
      <c r="B171" s="21" t="s">
        <v>302</v>
      </c>
      <c r="C171" s="32" t="s">
        <v>368</v>
      </c>
      <c r="D171" t="s">
        <v>243</v>
      </c>
      <c r="E171" s="1">
        <v>31500</v>
      </c>
      <c r="F171" s="1">
        <v>904.05</v>
      </c>
      <c r="G171" s="1">
        <v>0</v>
      </c>
      <c r="H171" s="1">
        <v>957.6</v>
      </c>
      <c r="I171" s="1">
        <v>175</v>
      </c>
      <c r="J171" s="1">
        <f>+F171+G171+H171+I171</f>
        <v>2036.65</v>
      </c>
      <c r="K171" s="1">
        <v>29463.35</v>
      </c>
    </row>
    <row r="172" spans="1:126" x14ac:dyDescent="0.25">
      <c r="A172" s="3" t="s">
        <v>12</v>
      </c>
      <c r="B172" s="3">
        <v>2</v>
      </c>
      <c r="C172" s="34"/>
      <c r="D172" s="3"/>
      <c r="E172" s="4">
        <f>SUM(E170:E171)</f>
        <v>73500</v>
      </c>
      <c r="F172" s="4">
        <f>SUM(F170:F171)</f>
        <v>2109.4499999999998</v>
      </c>
      <c r="G172" s="4">
        <f>SUM(G170:G171)</f>
        <v>0</v>
      </c>
      <c r="H172" s="4">
        <f>SUM(H170)+H171</f>
        <v>2234.4</v>
      </c>
      <c r="I172" s="4">
        <f>SUM(I170:I171)</f>
        <v>200</v>
      </c>
      <c r="J172" s="4">
        <f>SUM(J170)+J171</f>
        <v>4543.8500000000004</v>
      </c>
      <c r="K172" s="4">
        <f>SUM(K170)+K171</f>
        <v>68956.149999999994</v>
      </c>
    </row>
    <row r="173" spans="1:126" x14ac:dyDescent="0.25">
      <c r="A173" s="6"/>
      <c r="B173" s="6"/>
      <c r="C173" s="40"/>
      <c r="D173" s="6"/>
      <c r="E173" s="49"/>
      <c r="F173" s="49"/>
      <c r="G173" s="49"/>
      <c r="H173" s="49"/>
      <c r="I173" s="49"/>
      <c r="J173" s="49"/>
      <c r="K173" s="49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</row>
    <row r="174" spans="1:126" x14ac:dyDescent="0.25">
      <c r="A174" s="6" t="s">
        <v>433</v>
      </c>
      <c r="B174" s="6"/>
      <c r="C174" s="40"/>
      <c r="D174" s="6"/>
      <c r="E174" s="49"/>
      <c r="F174" s="49"/>
      <c r="G174" s="49"/>
      <c r="H174" s="49"/>
      <c r="I174" s="49"/>
      <c r="J174" s="49"/>
      <c r="K174" s="49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</row>
    <row r="175" spans="1:126" x14ac:dyDescent="0.25">
      <c r="A175" s="61" t="s">
        <v>87</v>
      </c>
      <c r="B175" s="61" t="s">
        <v>489</v>
      </c>
      <c r="C175" s="68" t="s">
        <v>368</v>
      </c>
      <c r="D175" s="61" t="s">
        <v>243</v>
      </c>
      <c r="E175" s="69">
        <v>101000</v>
      </c>
      <c r="F175" s="69">
        <v>2898.7</v>
      </c>
      <c r="G175" s="69">
        <v>12340.59</v>
      </c>
      <c r="H175" s="69">
        <v>3070.4</v>
      </c>
      <c r="I175" s="69">
        <v>175</v>
      </c>
      <c r="J175" s="69">
        <v>18484.689999999999</v>
      </c>
      <c r="K175" s="69">
        <v>82515.31</v>
      </c>
    </row>
    <row r="176" spans="1:126" s="6" customFormat="1" x14ac:dyDescent="0.25">
      <c r="A176" s="64" t="s">
        <v>12</v>
      </c>
      <c r="B176" s="64">
        <v>1</v>
      </c>
      <c r="C176" s="65"/>
      <c r="D176" s="64"/>
      <c r="E176" s="66">
        <f>E175</f>
        <v>101000</v>
      </c>
      <c r="F176" s="66">
        <f>SUM(F175)</f>
        <v>2898.7</v>
      </c>
      <c r="G176" s="66">
        <f>G175</f>
        <v>12340.59</v>
      </c>
      <c r="H176" s="66">
        <f>H175</f>
        <v>3070.4</v>
      </c>
      <c r="I176" s="66">
        <f>I175</f>
        <v>175</v>
      </c>
      <c r="J176" s="66">
        <f>J175</f>
        <v>18484.689999999999</v>
      </c>
      <c r="K176" s="66">
        <f>K175</f>
        <v>82515.31</v>
      </c>
    </row>
    <row r="178" spans="1:126" s="5" customFormat="1" x14ac:dyDescent="0.25">
      <c r="A178" s="100" t="s">
        <v>348</v>
      </c>
      <c r="B178" s="100"/>
      <c r="C178" s="100"/>
      <c r="D178" s="100"/>
      <c r="E178" s="100"/>
      <c r="F178" s="100"/>
      <c r="G178" s="100"/>
      <c r="H178" s="100"/>
      <c r="I178" s="100"/>
      <c r="J178" s="100"/>
      <c r="K178" s="100"/>
    </row>
    <row r="179" spans="1:126" s="61" customFormat="1" x14ac:dyDescent="0.25">
      <c r="A179" t="s">
        <v>250</v>
      </c>
      <c r="B179" t="s">
        <v>67</v>
      </c>
      <c r="C179" s="32" t="s">
        <v>368</v>
      </c>
      <c r="D179" t="s">
        <v>245</v>
      </c>
      <c r="E179" s="1">
        <v>19800</v>
      </c>
      <c r="F179" s="1">
        <f>E179*0.0287</f>
        <v>568.26</v>
      </c>
      <c r="G179" s="1">
        <v>0</v>
      </c>
      <c r="H179" s="1">
        <f>E179*0.0304</f>
        <v>601.91999999999996</v>
      </c>
      <c r="I179" s="1">
        <v>175</v>
      </c>
      <c r="J179" s="1">
        <f>F179+G179+H179+I179</f>
        <v>1345.18</v>
      </c>
      <c r="K179" s="1">
        <f>E179-J179</f>
        <v>18454.82</v>
      </c>
    </row>
    <row r="180" spans="1:126" x14ac:dyDescent="0.25">
      <c r="A180" t="s">
        <v>376</v>
      </c>
      <c r="B180" t="s">
        <v>67</v>
      </c>
      <c r="C180" s="32" t="s">
        <v>368</v>
      </c>
      <c r="D180" t="s">
        <v>245</v>
      </c>
      <c r="E180" s="1">
        <v>25544</v>
      </c>
      <c r="F180" s="1">
        <v>733.11</v>
      </c>
      <c r="G180" s="1">
        <v>0</v>
      </c>
      <c r="H180" s="1">
        <v>776.54</v>
      </c>
      <c r="I180" s="1">
        <v>25</v>
      </c>
      <c r="J180" s="1">
        <v>1534.65</v>
      </c>
      <c r="K180" s="1">
        <v>24009.35</v>
      </c>
    </row>
    <row r="181" spans="1:126" s="28" customFormat="1" x14ac:dyDescent="0.25">
      <c r="A181" s="28" t="s">
        <v>349</v>
      </c>
      <c r="B181" s="28" t="s">
        <v>67</v>
      </c>
      <c r="C181" s="90" t="s">
        <v>368</v>
      </c>
      <c r="D181" s="28" t="s">
        <v>245</v>
      </c>
      <c r="E181" s="91">
        <v>25000</v>
      </c>
      <c r="F181" s="91">
        <f t="shared" ref="F181" si="57">E181*0.0287</f>
        <v>717.5</v>
      </c>
      <c r="G181" s="91">
        <v>0</v>
      </c>
      <c r="H181" s="91">
        <f t="shared" ref="H181" si="58">E181*0.0304</f>
        <v>760</v>
      </c>
      <c r="I181" s="91">
        <v>769</v>
      </c>
      <c r="J181" s="91">
        <v>2246.5</v>
      </c>
      <c r="K181" s="91">
        <f>+E181-J181</f>
        <v>22753.5</v>
      </c>
    </row>
    <row r="182" spans="1:126" x14ac:dyDescent="0.25">
      <c r="A182" s="3" t="s">
        <v>12</v>
      </c>
      <c r="B182" s="3">
        <v>3</v>
      </c>
      <c r="C182" s="34"/>
      <c r="D182" s="3"/>
      <c r="E182" s="4">
        <f>SUM(E179:E181)</f>
        <v>70344</v>
      </c>
      <c r="F182" s="4">
        <f t="shared" ref="F182:K182" si="59">SUM(F179:F181)</f>
        <v>2018.87</v>
      </c>
      <c r="G182" s="4">
        <f t="shared" si="59"/>
        <v>0</v>
      </c>
      <c r="H182" s="4">
        <f t="shared" si="59"/>
        <v>2138.46</v>
      </c>
      <c r="I182" s="4">
        <f t="shared" si="59"/>
        <v>969</v>
      </c>
      <c r="J182" s="4">
        <f t="shared" si="59"/>
        <v>5126.33</v>
      </c>
      <c r="K182" s="4">
        <f t="shared" si="59"/>
        <v>65217.67</v>
      </c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</row>
    <row r="183" spans="1:126" x14ac:dyDescent="0.25"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</row>
    <row r="184" spans="1:126" x14ac:dyDescent="0.25">
      <c r="A184" s="100" t="s">
        <v>58</v>
      </c>
      <c r="B184" s="100"/>
      <c r="C184" s="100"/>
      <c r="D184" s="100"/>
      <c r="E184" s="100"/>
      <c r="F184" s="100"/>
      <c r="G184" s="100"/>
      <c r="H184" s="100"/>
      <c r="I184" s="100"/>
      <c r="J184" s="100"/>
      <c r="K184" s="100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</row>
    <row r="185" spans="1:126" x14ac:dyDescent="0.25">
      <c r="A185" t="s">
        <v>59</v>
      </c>
      <c r="B185" t="s">
        <v>60</v>
      </c>
      <c r="C185" s="32" t="s">
        <v>368</v>
      </c>
      <c r="D185" t="s">
        <v>245</v>
      </c>
      <c r="E185" s="1">
        <v>23000</v>
      </c>
      <c r="F185" s="1">
        <f>E185*0.0287</f>
        <v>660.1</v>
      </c>
      <c r="G185" s="1">
        <v>0</v>
      </c>
      <c r="H185" s="1">
        <v>699.2</v>
      </c>
      <c r="I185" s="1">
        <v>6169.35</v>
      </c>
      <c r="J185" s="1">
        <f>+F185+G185+H185+I185</f>
        <v>7528.65</v>
      </c>
      <c r="K185" s="1">
        <f>+E185-J185</f>
        <v>15471.35</v>
      </c>
    </row>
    <row r="186" spans="1:126" x14ac:dyDescent="0.25">
      <c r="A186" t="s">
        <v>46</v>
      </c>
      <c r="B186" t="s">
        <v>47</v>
      </c>
      <c r="C186" s="32" t="s">
        <v>369</v>
      </c>
      <c r="D186" t="s">
        <v>244</v>
      </c>
      <c r="E186" s="1">
        <v>24150</v>
      </c>
      <c r="F186" s="1">
        <f>E186*0.0287</f>
        <v>693.11</v>
      </c>
      <c r="G186" s="1">
        <v>0</v>
      </c>
      <c r="H186" s="1">
        <f>E186*0.0304</f>
        <v>734.16</v>
      </c>
      <c r="I186" s="1">
        <v>225</v>
      </c>
      <c r="J186" s="1">
        <f t="shared" ref="J186:J191" si="60">+F186+G186+H186+I186</f>
        <v>1652.27</v>
      </c>
      <c r="K186" s="1">
        <f t="shared" ref="K186:K191" si="61">+E186-J186</f>
        <v>22497.73</v>
      </c>
    </row>
    <row r="187" spans="1:126" x14ac:dyDescent="0.25">
      <c r="A187" t="s">
        <v>61</v>
      </c>
      <c r="B187" t="s">
        <v>62</v>
      </c>
      <c r="C187" s="32" t="s">
        <v>369</v>
      </c>
      <c r="D187" t="s">
        <v>243</v>
      </c>
      <c r="E187" s="1">
        <v>23100</v>
      </c>
      <c r="F187" s="1">
        <f t="shared" ref="F187:F191" si="62">E187*0.0287</f>
        <v>662.97</v>
      </c>
      <c r="G187" s="1">
        <v>0</v>
      </c>
      <c r="H187" s="1">
        <f t="shared" ref="H187:H190" si="63">E187*0.0304</f>
        <v>702.24</v>
      </c>
      <c r="I187" s="1">
        <v>6825.15</v>
      </c>
      <c r="J187" s="1">
        <f t="shared" si="60"/>
        <v>8190.36</v>
      </c>
      <c r="K187" s="1">
        <f t="shared" si="61"/>
        <v>14909.64</v>
      </c>
    </row>
    <row r="188" spans="1:126" x14ac:dyDescent="0.25">
      <c r="A188" t="s">
        <v>63</v>
      </c>
      <c r="B188" t="s">
        <v>64</v>
      </c>
      <c r="C188" s="32" t="s">
        <v>368</v>
      </c>
      <c r="D188" t="s">
        <v>245</v>
      </c>
      <c r="E188" s="1">
        <v>25000</v>
      </c>
      <c r="F188" s="1">
        <f t="shared" si="62"/>
        <v>717.5</v>
      </c>
      <c r="G188" s="1">
        <v>0</v>
      </c>
      <c r="H188" s="1">
        <f t="shared" si="63"/>
        <v>760</v>
      </c>
      <c r="I188" s="1">
        <v>275</v>
      </c>
      <c r="J188" s="1">
        <f t="shared" si="60"/>
        <v>1752.5</v>
      </c>
      <c r="K188" s="1">
        <f t="shared" si="61"/>
        <v>23247.5</v>
      </c>
    </row>
    <row r="189" spans="1:126" s="2" customFormat="1" x14ac:dyDescent="0.25">
      <c r="A189" t="s">
        <v>65</v>
      </c>
      <c r="B189" t="s">
        <v>66</v>
      </c>
      <c r="C189" s="32" t="s">
        <v>368</v>
      </c>
      <c r="D189" t="s">
        <v>245</v>
      </c>
      <c r="E189" s="1">
        <v>18700</v>
      </c>
      <c r="F189" s="1">
        <f t="shared" ref="F189" si="64">E189*0.0287</f>
        <v>536.69000000000005</v>
      </c>
      <c r="G189" s="1">
        <v>0</v>
      </c>
      <c r="H189" s="1">
        <f t="shared" ref="H189" si="65">E189*0.0304</f>
        <v>568.48</v>
      </c>
      <c r="I189" s="1">
        <v>125</v>
      </c>
      <c r="J189" s="1">
        <f t="shared" si="60"/>
        <v>1230.17</v>
      </c>
      <c r="K189" s="1">
        <f t="shared" si="61"/>
        <v>17469.830000000002</v>
      </c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</row>
    <row r="190" spans="1:126" x14ac:dyDescent="0.25">
      <c r="A190" t="s">
        <v>350</v>
      </c>
      <c r="B190" t="s">
        <v>62</v>
      </c>
      <c r="C190" s="32" t="s">
        <v>369</v>
      </c>
      <c r="D190" t="s">
        <v>245</v>
      </c>
      <c r="E190" s="1">
        <v>23000</v>
      </c>
      <c r="F190" s="1">
        <f t="shared" si="62"/>
        <v>660.1</v>
      </c>
      <c r="G190" s="1">
        <v>0</v>
      </c>
      <c r="H190" s="1">
        <f t="shared" si="63"/>
        <v>699.2</v>
      </c>
      <c r="I190" s="1">
        <v>775</v>
      </c>
      <c r="J190" s="1">
        <f t="shared" si="60"/>
        <v>2134.3000000000002</v>
      </c>
      <c r="K190" s="1">
        <f t="shared" si="61"/>
        <v>20865.7</v>
      </c>
    </row>
    <row r="191" spans="1:126" x14ac:dyDescent="0.25">
      <c r="A191" t="s">
        <v>471</v>
      </c>
      <c r="B191" t="s">
        <v>248</v>
      </c>
      <c r="C191" s="32" t="s">
        <v>368</v>
      </c>
      <c r="D191" t="s">
        <v>243</v>
      </c>
      <c r="E191" s="1">
        <v>25000</v>
      </c>
      <c r="F191" s="1">
        <f t="shared" si="62"/>
        <v>717.5</v>
      </c>
      <c r="G191" s="1">
        <v>0</v>
      </c>
      <c r="H191" s="1">
        <v>760</v>
      </c>
      <c r="I191" s="1">
        <v>4817.79</v>
      </c>
      <c r="J191" s="1">
        <f t="shared" si="60"/>
        <v>6295.29</v>
      </c>
      <c r="K191" s="1">
        <f t="shared" si="61"/>
        <v>18704.71</v>
      </c>
    </row>
    <row r="192" spans="1:126" x14ac:dyDescent="0.25">
      <c r="A192" s="3" t="s">
        <v>12</v>
      </c>
      <c r="B192" s="3">
        <v>7</v>
      </c>
      <c r="C192" s="34"/>
      <c r="D192" s="3"/>
      <c r="E192" s="4">
        <f t="shared" ref="E192:K192" si="66">SUM(E185:E191)</f>
        <v>161950</v>
      </c>
      <c r="F192" s="4">
        <f t="shared" si="66"/>
        <v>4647.97</v>
      </c>
      <c r="G192" s="4">
        <f t="shared" si="66"/>
        <v>0</v>
      </c>
      <c r="H192" s="4">
        <f t="shared" si="66"/>
        <v>4923.28</v>
      </c>
      <c r="I192" s="4">
        <f t="shared" si="66"/>
        <v>19212.29</v>
      </c>
      <c r="J192" s="4">
        <f t="shared" si="66"/>
        <v>28783.54</v>
      </c>
      <c r="K192" s="4">
        <f t="shared" si="66"/>
        <v>133166.46</v>
      </c>
    </row>
    <row r="194" spans="1:126" x14ac:dyDescent="0.25">
      <c r="A194" s="102" t="s">
        <v>449</v>
      </c>
      <c r="B194" s="102"/>
      <c r="C194" s="102"/>
      <c r="D194" s="102"/>
      <c r="E194" s="102"/>
      <c r="F194" s="102"/>
      <c r="G194" s="102"/>
      <c r="H194" s="102"/>
      <c r="I194" s="102"/>
      <c r="J194" s="102"/>
      <c r="K194" s="102"/>
    </row>
    <row r="195" spans="1:126" x14ac:dyDescent="0.25">
      <c r="A195" s="5" t="s">
        <v>290</v>
      </c>
      <c r="B195" s="57" t="s">
        <v>249</v>
      </c>
      <c r="C195" s="58" t="s">
        <v>369</v>
      </c>
      <c r="D195" s="59" t="s">
        <v>245</v>
      </c>
      <c r="E195" s="30">
        <v>26000</v>
      </c>
      <c r="F195" s="30">
        <f>E195*0.0287</f>
        <v>746.2</v>
      </c>
      <c r="G195" s="30">
        <v>0</v>
      </c>
      <c r="H195" s="30">
        <f>E195*0.0304</f>
        <v>790.4</v>
      </c>
      <c r="I195" s="30">
        <v>175</v>
      </c>
      <c r="J195" s="30">
        <v>1711.6</v>
      </c>
      <c r="K195" s="30">
        <v>24288.400000000001</v>
      </c>
    </row>
    <row r="196" spans="1:126" x14ac:dyDescent="0.25">
      <c r="A196" s="5" t="s">
        <v>382</v>
      </c>
      <c r="B196" s="57" t="s">
        <v>16</v>
      </c>
      <c r="C196" s="58" t="s">
        <v>368</v>
      </c>
      <c r="D196" t="s">
        <v>243</v>
      </c>
      <c r="E196" s="30">
        <v>50000</v>
      </c>
      <c r="F196" s="30">
        <v>1435</v>
      </c>
      <c r="G196" s="30">
        <v>0</v>
      </c>
      <c r="H196" s="30">
        <v>1520</v>
      </c>
      <c r="I196" s="30">
        <v>1475.12</v>
      </c>
      <c r="J196" s="30">
        <v>4430.12</v>
      </c>
      <c r="K196" s="30">
        <v>45569.88</v>
      </c>
    </row>
    <row r="197" spans="1:126" x14ac:dyDescent="0.25">
      <c r="A197" s="5" t="s">
        <v>68</v>
      </c>
      <c r="B197" s="57" t="s">
        <v>302</v>
      </c>
      <c r="C197" s="58" t="s">
        <v>369</v>
      </c>
      <c r="D197" t="s">
        <v>245</v>
      </c>
      <c r="E197" s="30">
        <v>24500</v>
      </c>
      <c r="F197" s="30">
        <v>703</v>
      </c>
      <c r="G197" s="30">
        <v>0</v>
      </c>
      <c r="H197" s="30">
        <v>744.8</v>
      </c>
      <c r="I197" s="30">
        <v>275</v>
      </c>
      <c r="J197" s="30">
        <v>1722.95</v>
      </c>
      <c r="K197" s="30">
        <v>22777.05</v>
      </c>
    </row>
    <row r="198" spans="1:126" x14ac:dyDescent="0.25">
      <c r="A198" s="64" t="s">
        <v>12</v>
      </c>
      <c r="B198" s="64">
        <v>3</v>
      </c>
      <c r="C198" s="65"/>
      <c r="D198" s="64"/>
      <c r="E198" s="66">
        <f>SUM(E195)+E196+E197</f>
        <v>100500</v>
      </c>
      <c r="F198" s="66">
        <f>SUM(F195)+F196+F197</f>
        <v>2884.2</v>
      </c>
      <c r="G198" s="66">
        <f t="shared" ref="G198" si="67">SUM(G195)+G196</f>
        <v>0</v>
      </c>
      <c r="H198" s="66">
        <f>SUM(H195)+H196+H197</f>
        <v>3055.2</v>
      </c>
      <c r="I198" s="66">
        <f>SUM(I195)+I196+I197</f>
        <v>1925.12</v>
      </c>
      <c r="J198" s="66">
        <f>SUM(J195)+J196+J197</f>
        <v>7864.67</v>
      </c>
      <c r="K198" s="66">
        <f>SUM(K195)+K196+K197</f>
        <v>92635.33</v>
      </c>
    </row>
    <row r="199" spans="1:126" x14ac:dyDescent="0.25"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</row>
    <row r="200" spans="1:126" x14ac:dyDescent="0.25">
      <c r="A200" s="100" t="s">
        <v>464</v>
      </c>
      <c r="B200" s="100"/>
      <c r="C200" s="100"/>
      <c r="D200" s="100"/>
      <c r="E200" s="100"/>
      <c r="F200" s="100"/>
      <c r="G200" s="100"/>
      <c r="H200" s="100"/>
      <c r="I200" s="100"/>
      <c r="J200" s="100"/>
      <c r="K200" s="1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</row>
    <row r="201" spans="1:126" x14ac:dyDescent="0.25">
      <c r="A201" s="5" t="s">
        <v>70</v>
      </c>
      <c r="B201" t="s">
        <v>69</v>
      </c>
      <c r="C201" s="32" t="s">
        <v>368</v>
      </c>
      <c r="D201" t="s">
        <v>245</v>
      </c>
      <c r="E201" s="30">
        <v>20000</v>
      </c>
      <c r="F201" s="1">
        <f t="shared" ref="F201:F222" si="68">E201*0.0287</f>
        <v>574</v>
      </c>
      <c r="G201" s="1">
        <v>0</v>
      </c>
      <c r="H201" s="1">
        <f t="shared" ref="H201:H222" si="69">E201*0.0304</f>
        <v>608</v>
      </c>
      <c r="I201" s="1">
        <v>1200</v>
      </c>
      <c r="J201" s="1">
        <f t="shared" ref="J201:J232" si="70">+F201+G201+H201+I201</f>
        <v>2382</v>
      </c>
      <c r="K201" s="1">
        <f t="shared" ref="K201:K232" si="71">+E201-J201</f>
        <v>17618</v>
      </c>
    </row>
    <row r="202" spans="1:126" x14ac:dyDescent="0.25">
      <c r="A202" s="5" t="s">
        <v>71</v>
      </c>
      <c r="B202" t="s">
        <v>85</v>
      </c>
      <c r="C202" s="32" t="s">
        <v>369</v>
      </c>
      <c r="D202" t="s">
        <v>245</v>
      </c>
      <c r="E202" s="30">
        <v>25000</v>
      </c>
      <c r="F202" s="1">
        <f t="shared" si="68"/>
        <v>717.5</v>
      </c>
      <c r="G202" s="1">
        <v>0</v>
      </c>
      <c r="H202" s="1">
        <f t="shared" si="69"/>
        <v>760</v>
      </c>
      <c r="I202" s="1">
        <v>165</v>
      </c>
      <c r="J202" s="1">
        <f t="shared" si="70"/>
        <v>1642.5</v>
      </c>
      <c r="K202" s="1">
        <f t="shared" si="71"/>
        <v>23357.5</v>
      </c>
    </row>
    <row r="203" spans="1:126" s="5" customFormat="1" x14ac:dyDescent="0.25">
      <c r="A203" s="5" t="s">
        <v>72</v>
      </c>
      <c r="B203" s="5" t="s">
        <v>69</v>
      </c>
      <c r="C203" s="39" t="s">
        <v>368</v>
      </c>
      <c r="D203" s="5" t="s">
        <v>243</v>
      </c>
      <c r="E203" s="30">
        <v>20000</v>
      </c>
      <c r="F203" s="30">
        <f>E203*0.0287</f>
        <v>574</v>
      </c>
      <c r="G203" s="30">
        <v>0</v>
      </c>
      <c r="H203" s="30">
        <f>E203*0.0304</f>
        <v>608</v>
      </c>
      <c r="I203" s="30">
        <v>1415</v>
      </c>
      <c r="J203" s="1">
        <f t="shared" si="70"/>
        <v>2597</v>
      </c>
      <c r="K203" s="1">
        <f t="shared" si="71"/>
        <v>17403</v>
      </c>
    </row>
    <row r="204" spans="1:126" x14ac:dyDescent="0.25">
      <c r="A204" s="5" t="s">
        <v>310</v>
      </c>
      <c r="B204" s="21" t="s">
        <v>69</v>
      </c>
      <c r="C204" s="32" t="s">
        <v>368</v>
      </c>
      <c r="D204" s="20" t="s">
        <v>245</v>
      </c>
      <c r="E204" s="30">
        <v>20000</v>
      </c>
      <c r="F204" s="1">
        <f t="shared" si="68"/>
        <v>574</v>
      </c>
      <c r="G204" s="1">
        <v>0</v>
      </c>
      <c r="H204" s="1">
        <f t="shared" si="69"/>
        <v>608</v>
      </c>
      <c r="I204" s="1">
        <v>175</v>
      </c>
      <c r="J204" s="1">
        <f t="shared" si="70"/>
        <v>1357</v>
      </c>
      <c r="K204" s="1">
        <f t="shared" si="71"/>
        <v>18643</v>
      </c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</row>
    <row r="205" spans="1:126" x14ac:dyDescent="0.25">
      <c r="A205" s="5" t="s">
        <v>316</v>
      </c>
      <c r="B205" s="21" t="s">
        <v>85</v>
      </c>
      <c r="C205" s="32" t="s">
        <v>369</v>
      </c>
      <c r="D205" s="20" t="s">
        <v>245</v>
      </c>
      <c r="E205" s="30">
        <v>23000</v>
      </c>
      <c r="F205" s="1">
        <f t="shared" si="68"/>
        <v>660.1</v>
      </c>
      <c r="G205" s="1">
        <v>0</v>
      </c>
      <c r="H205" s="1">
        <f t="shared" si="69"/>
        <v>699.2</v>
      </c>
      <c r="I205" s="1">
        <v>175</v>
      </c>
      <c r="J205" s="1">
        <f t="shared" si="70"/>
        <v>1534.3</v>
      </c>
      <c r="K205" s="1">
        <f t="shared" si="71"/>
        <v>21465.7</v>
      </c>
    </row>
    <row r="206" spans="1:126" x14ac:dyDescent="0.25">
      <c r="A206" s="5" t="s">
        <v>332</v>
      </c>
      <c r="B206" s="21" t="s">
        <v>333</v>
      </c>
      <c r="C206" s="32" t="s">
        <v>369</v>
      </c>
      <c r="D206" s="20" t="s">
        <v>245</v>
      </c>
      <c r="E206" s="30">
        <v>32000</v>
      </c>
      <c r="F206" s="1">
        <f>E206*0.0287</f>
        <v>918.4</v>
      </c>
      <c r="G206" s="1">
        <v>0</v>
      </c>
      <c r="H206" s="1">
        <f t="shared" ref="H206" si="72">E206*0.0304</f>
        <v>972.8</v>
      </c>
      <c r="I206" s="1">
        <v>175</v>
      </c>
      <c r="J206" s="1">
        <f t="shared" si="70"/>
        <v>2066.1999999999998</v>
      </c>
      <c r="K206" s="1">
        <f t="shared" si="71"/>
        <v>29933.8</v>
      </c>
    </row>
    <row r="207" spans="1:126" x14ac:dyDescent="0.25">
      <c r="A207" s="5" t="s">
        <v>73</v>
      </c>
      <c r="B207" t="s">
        <v>74</v>
      </c>
      <c r="C207" s="32" t="s">
        <v>368</v>
      </c>
      <c r="D207" t="s">
        <v>243</v>
      </c>
      <c r="E207" s="30">
        <v>55000</v>
      </c>
      <c r="F207" s="1">
        <f t="shared" si="68"/>
        <v>1578.5</v>
      </c>
      <c r="G207" s="1">
        <v>172.73</v>
      </c>
      <c r="H207" s="1">
        <f t="shared" si="69"/>
        <v>1672</v>
      </c>
      <c r="I207" s="1">
        <v>275</v>
      </c>
      <c r="J207" s="1">
        <f t="shared" si="70"/>
        <v>3698.23</v>
      </c>
      <c r="K207" s="1">
        <f t="shared" si="71"/>
        <v>51301.77</v>
      </c>
    </row>
    <row r="208" spans="1:126" x14ac:dyDescent="0.25">
      <c r="A208" s="5" t="s">
        <v>75</v>
      </c>
      <c r="B208" t="s">
        <v>76</v>
      </c>
      <c r="C208" s="32" t="s">
        <v>369</v>
      </c>
      <c r="D208" t="s">
        <v>245</v>
      </c>
      <c r="E208" s="30">
        <v>20000</v>
      </c>
      <c r="F208" s="1">
        <f t="shared" si="68"/>
        <v>574</v>
      </c>
      <c r="G208" s="1">
        <v>0</v>
      </c>
      <c r="H208" s="1">
        <f t="shared" si="69"/>
        <v>608</v>
      </c>
      <c r="I208" s="1">
        <v>6320.61</v>
      </c>
      <c r="J208" s="1">
        <f t="shared" si="70"/>
        <v>7502.61</v>
      </c>
      <c r="K208" s="1">
        <f t="shared" si="71"/>
        <v>12497.39</v>
      </c>
    </row>
    <row r="209" spans="1:126" x14ac:dyDescent="0.25">
      <c r="A209" s="5" t="s">
        <v>206</v>
      </c>
      <c r="B209" t="s">
        <v>20</v>
      </c>
      <c r="C209" s="32" t="s">
        <v>368</v>
      </c>
      <c r="D209" t="s">
        <v>245</v>
      </c>
      <c r="E209" s="30">
        <v>27000</v>
      </c>
      <c r="F209" s="1">
        <f>E209*0.0287</f>
        <v>774.9</v>
      </c>
      <c r="G209" s="1">
        <v>0</v>
      </c>
      <c r="H209" s="1">
        <f>E209*0.0304</f>
        <v>820.8</v>
      </c>
      <c r="I209" s="1">
        <v>125</v>
      </c>
      <c r="J209" s="1">
        <f t="shared" si="70"/>
        <v>1720.7</v>
      </c>
      <c r="K209" s="1">
        <f t="shared" si="71"/>
        <v>25279.3</v>
      </c>
    </row>
    <row r="210" spans="1:126" x14ac:dyDescent="0.25">
      <c r="A210" s="5" t="s">
        <v>334</v>
      </c>
      <c r="B210" t="s">
        <v>335</v>
      </c>
      <c r="C210" s="32" t="s">
        <v>369</v>
      </c>
      <c r="D210" t="s">
        <v>245</v>
      </c>
      <c r="E210" s="30">
        <v>20000</v>
      </c>
      <c r="F210" s="1">
        <f>E210*0.0287</f>
        <v>574</v>
      </c>
      <c r="G210" s="1">
        <v>0</v>
      </c>
      <c r="H210" s="1">
        <f>E210*0.0304</f>
        <v>608</v>
      </c>
      <c r="I210" s="1">
        <v>6070.61</v>
      </c>
      <c r="J210" s="1">
        <f t="shared" si="70"/>
        <v>7252.61</v>
      </c>
      <c r="K210" s="1">
        <f t="shared" si="71"/>
        <v>12747.39</v>
      </c>
    </row>
    <row r="211" spans="1:126" x14ac:dyDescent="0.25">
      <c r="A211" s="5" t="s">
        <v>77</v>
      </c>
      <c r="B211" t="s">
        <v>20</v>
      </c>
      <c r="C211" s="32" t="s">
        <v>368</v>
      </c>
      <c r="D211" t="s">
        <v>243</v>
      </c>
      <c r="E211" s="30">
        <v>26250</v>
      </c>
      <c r="F211" s="1">
        <f t="shared" si="68"/>
        <v>753.38</v>
      </c>
      <c r="G211" s="1">
        <v>0</v>
      </c>
      <c r="H211" s="1">
        <f t="shared" si="69"/>
        <v>798</v>
      </c>
      <c r="I211" s="1">
        <v>295</v>
      </c>
      <c r="J211" s="1">
        <f t="shared" si="70"/>
        <v>1846.38</v>
      </c>
      <c r="K211" s="1">
        <f t="shared" si="71"/>
        <v>24403.62</v>
      </c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</row>
    <row r="212" spans="1:126" x14ac:dyDescent="0.25">
      <c r="A212" s="5" t="s">
        <v>78</v>
      </c>
      <c r="B212" t="s">
        <v>69</v>
      </c>
      <c r="C212" s="32" t="s">
        <v>368</v>
      </c>
      <c r="D212" t="s">
        <v>243</v>
      </c>
      <c r="E212" s="30">
        <v>20000</v>
      </c>
      <c r="F212" s="1">
        <f t="shared" si="68"/>
        <v>574</v>
      </c>
      <c r="G212" s="1">
        <v>0</v>
      </c>
      <c r="H212" s="1">
        <f t="shared" si="69"/>
        <v>608</v>
      </c>
      <c r="I212" s="1">
        <v>25</v>
      </c>
      <c r="J212" s="1">
        <f t="shared" si="70"/>
        <v>1207</v>
      </c>
      <c r="K212" s="1">
        <f t="shared" si="71"/>
        <v>18793</v>
      </c>
    </row>
    <row r="213" spans="1:126" x14ac:dyDescent="0.25">
      <c r="A213" s="5" t="s">
        <v>383</v>
      </c>
      <c r="B213" t="s">
        <v>69</v>
      </c>
      <c r="C213" s="32" t="s">
        <v>368</v>
      </c>
      <c r="D213" t="s">
        <v>243</v>
      </c>
      <c r="E213" s="30">
        <v>20000</v>
      </c>
      <c r="F213" s="1">
        <v>574</v>
      </c>
      <c r="G213" s="1">
        <v>0</v>
      </c>
      <c r="H213" s="1">
        <f t="shared" si="69"/>
        <v>608</v>
      </c>
      <c r="I213" s="1">
        <v>275</v>
      </c>
      <c r="J213" s="1">
        <f t="shared" si="70"/>
        <v>1457</v>
      </c>
      <c r="K213" s="1">
        <f t="shared" si="71"/>
        <v>18543</v>
      </c>
    </row>
    <row r="214" spans="1:126" x14ac:dyDescent="0.25">
      <c r="A214" s="5" t="s">
        <v>79</v>
      </c>
      <c r="B214" t="s">
        <v>80</v>
      </c>
      <c r="C214" s="32" t="s">
        <v>369</v>
      </c>
      <c r="D214" t="s">
        <v>243</v>
      </c>
      <c r="E214" s="30">
        <v>23467.5</v>
      </c>
      <c r="F214" s="1">
        <v>673.52</v>
      </c>
      <c r="G214" s="1">
        <v>0</v>
      </c>
      <c r="H214" s="1">
        <f t="shared" si="69"/>
        <v>713.41</v>
      </c>
      <c r="I214" s="1">
        <v>250</v>
      </c>
      <c r="J214" s="1">
        <f t="shared" si="70"/>
        <v>1636.93</v>
      </c>
      <c r="K214" s="1">
        <f t="shared" si="71"/>
        <v>21830.57</v>
      </c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</row>
    <row r="215" spans="1:126" x14ac:dyDescent="0.25">
      <c r="A215" s="5" t="s">
        <v>81</v>
      </c>
      <c r="B215" t="s">
        <v>16</v>
      </c>
      <c r="C215" s="32" t="s">
        <v>368</v>
      </c>
      <c r="D215" t="s">
        <v>245</v>
      </c>
      <c r="E215" s="30">
        <v>22312.5</v>
      </c>
      <c r="F215" s="1">
        <v>640.37</v>
      </c>
      <c r="G215" s="1">
        <v>0</v>
      </c>
      <c r="H215" s="1">
        <f t="shared" si="69"/>
        <v>678.3</v>
      </c>
      <c r="I215" s="1">
        <v>275</v>
      </c>
      <c r="J215" s="1">
        <f t="shared" si="70"/>
        <v>1593.67</v>
      </c>
      <c r="K215" s="1">
        <f t="shared" si="71"/>
        <v>20718.830000000002</v>
      </c>
    </row>
    <row r="216" spans="1:126" x14ac:dyDescent="0.25">
      <c r="A216" s="5" t="s">
        <v>83</v>
      </c>
      <c r="B216" t="s">
        <v>69</v>
      </c>
      <c r="C216" s="32" t="s">
        <v>368</v>
      </c>
      <c r="D216" t="s">
        <v>245</v>
      </c>
      <c r="E216" s="30">
        <v>20000</v>
      </c>
      <c r="F216" s="1">
        <f t="shared" si="68"/>
        <v>574</v>
      </c>
      <c r="G216" s="1">
        <v>0</v>
      </c>
      <c r="H216" s="1">
        <f t="shared" si="69"/>
        <v>608</v>
      </c>
      <c r="I216" s="1">
        <v>1875</v>
      </c>
      <c r="J216" s="1">
        <f t="shared" si="70"/>
        <v>3057</v>
      </c>
      <c r="K216" s="1">
        <f t="shared" si="71"/>
        <v>16943</v>
      </c>
    </row>
    <row r="217" spans="1:126" x14ac:dyDescent="0.25">
      <c r="A217" s="5" t="s">
        <v>84</v>
      </c>
      <c r="B217" t="s">
        <v>85</v>
      </c>
      <c r="C217" s="32" t="s">
        <v>369</v>
      </c>
      <c r="D217" t="s">
        <v>245</v>
      </c>
      <c r="E217" s="30">
        <v>23000</v>
      </c>
      <c r="F217" s="1">
        <f t="shared" si="68"/>
        <v>660.1</v>
      </c>
      <c r="G217" s="1">
        <v>0</v>
      </c>
      <c r="H217" s="1">
        <f t="shared" si="69"/>
        <v>699.2</v>
      </c>
      <c r="I217" s="1">
        <v>275</v>
      </c>
      <c r="J217" s="1">
        <f t="shared" si="70"/>
        <v>1634.3</v>
      </c>
      <c r="K217" s="1">
        <f t="shared" si="71"/>
        <v>21365.7</v>
      </c>
    </row>
    <row r="218" spans="1:126" x14ac:dyDescent="0.25">
      <c r="A218" s="5" t="s">
        <v>265</v>
      </c>
      <c r="B218" t="s">
        <v>85</v>
      </c>
      <c r="C218" s="32" t="s">
        <v>369</v>
      </c>
      <c r="D218" t="s">
        <v>245</v>
      </c>
      <c r="E218" s="30">
        <v>23000</v>
      </c>
      <c r="F218" s="1">
        <f t="shared" si="68"/>
        <v>660.1</v>
      </c>
      <c r="G218" s="1">
        <v>0</v>
      </c>
      <c r="H218" s="1">
        <f t="shared" si="69"/>
        <v>699.2</v>
      </c>
      <c r="I218" s="1">
        <v>175</v>
      </c>
      <c r="J218" s="1">
        <f t="shared" si="70"/>
        <v>1534.3</v>
      </c>
      <c r="K218" s="1">
        <f t="shared" si="71"/>
        <v>21465.7</v>
      </c>
    </row>
    <row r="219" spans="1:126" x14ac:dyDescent="0.25">
      <c r="A219" s="5" t="s">
        <v>294</v>
      </c>
      <c r="B219" s="11" t="s">
        <v>293</v>
      </c>
      <c r="C219" s="33" t="s">
        <v>369</v>
      </c>
      <c r="D219" s="16" t="s">
        <v>245</v>
      </c>
      <c r="E219" s="30">
        <v>23000</v>
      </c>
      <c r="F219" s="1">
        <f t="shared" si="68"/>
        <v>660.1</v>
      </c>
      <c r="G219" s="1">
        <v>0</v>
      </c>
      <c r="H219" s="1">
        <f t="shared" si="69"/>
        <v>699.2</v>
      </c>
      <c r="I219" s="1">
        <v>355</v>
      </c>
      <c r="J219" s="1">
        <f t="shared" si="70"/>
        <v>1714.3</v>
      </c>
      <c r="K219" s="1">
        <f t="shared" si="71"/>
        <v>21285.7</v>
      </c>
    </row>
    <row r="220" spans="1:126" x14ac:dyDescent="0.25">
      <c r="A220" s="5" t="s">
        <v>292</v>
      </c>
      <c r="B220" s="11" t="s">
        <v>291</v>
      </c>
      <c r="C220" s="33" t="s">
        <v>369</v>
      </c>
      <c r="D220" s="16" t="s">
        <v>245</v>
      </c>
      <c r="E220" s="30">
        <v>20000</v>
      </c>
      <c r="F220" s="1">
        <f t="shared" si="68"/>
        <v>574</v>
      </c>
      <c r="G220" s="1">
        <v>0</v>
      </c>
      <c r="H220" s="1">
        <f t="shared" si="69"/>
        <v>608</v>
      </c>
      <c r="I220" s="1">
        <v>6442.01</v>
      </c>
      <c r="J220" s="1">
        <f t="shared" si="70"/>
        <v>7624.01</v>
      </c>
      <c r="K220" s="1">
        <f t="shared" si="71"/>
        <v>12375.99</v>
      </c>
    </row>
    <row r="221" spans="1:126" x14ac:dyDescent="0.25">
      <c r="A221" s="60" t="s">
        <v>304</v>
      </c>
      <c r="B221" s="17" t="s">
        <v>69</v>
      </c>
      <c r="C221" s="37" t="s">
        <v>368</v>
      </c>
      <c r="D221" s="19" t="s">
        <v>245</v>
      </c>
      <c r="E221" s="30">
        <v>20000</v>
      </c>
      <c r="F221" s="1">
        <f t="shared" si="68"/>
        <v>574</v>
      </c>
      <c r="G221" s="1">
        <v>0</v>
      </c>
      <c r="H221" s="1">
        <f t="shared" si="69"/>
        <v>608</v>
      </c>
      <c r="I221" s="1">
        <v>6901.87</v>
      </c>
      <c r="J221" s="1">
        <f t="shared" si="70"/>
        <v>8083.87</v>
      </c>
      <c r="K221" s="1">
        <f t="shared" si="71"/>
        <v>11916.13</v>
      </c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</row>
    <row r="222" spans="1:126" x14ac:dyDescent="0.25">
      <c r="A222" s="5" t="s">
        <v>264</v>
      </c>
      <c r="B222" t="s">
        <v>76</v>
      </c>
      <c r="C222" s="32" t="s">
        <v>369</v>
      </c>
      <c r="D222" t="s">
        <v>245</v>
      </c>
      <c r="E222" s="30">
        <v>20000</v>
      </c>
      <c r="F222" s="1">
        <f t="shared" si="68"/>
        <v>574</v>
      </c>
      <c r="G222" s="1">
        <v>0</v>
      </c>
      <c r="H222" s="1">
        <f t="shared" si="69"/>
        <v>608</v>
      </c>
      <c r="I222" s="1">
        <v>6320.61</v>
      </c>
      <c r="J222" s="1">
        <f t="shared" si="70"/>
        <v>7502.61</v>
      </c>
      <c r="K222" s="1">
        <f t="shared" si="71"/>
        <v>12497.39</v>
      </c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</row>
    <row r="223" spans="1:126" x14ac:dyDescent="0.25">
      <c r="A223" s="5" t="s">
        <v>232</v>
      </c>
      <c r="B223" t="s">
        <v>85</v>
      </c>
      <c r="C223" s="32" t="s">
        <v>369</v>
      </c>
      <c r="D223" t="s">
        <v>245</v>
      </c>
      <c r="E223" s="30">
        <v>23000</v>
      </c>
      <c r="F223" s="1">
        <f>E223*0.0287</f>
        <v>660.1</v>
      </c>
      <c r="G223" s="1">
        <v>0</v>
      </c>
      <c r="H223" s="1">
        <f>E223*0.0304</f>
        <v>699.2</v>
      </c>
      <c r="I223" s="1">
        <v>5592.17</v>
      </c>
      <c r="J223" s="1">
        <f t="shared" si="70"/>
        <v>6951.47</v>
      </c>
      <c r="K223" s="1">
        <f t="shared" si="71"/>
        <v>16048.53</v>
      </c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</row>
    <row r="224" spans="1:126" x14ac:dyDescent="0.25">
      <c r="A224" s="5" t="s">
        <v>263</v>
      </c>
      <c r="B224" t="s">
        <v>85</v>
      </c>
      <c r="C224" s="32" t="s">
        <v>369</v>
      </c>
      <c r="D224" t="s">
        <v>245</v>
      </c>
      <c r="E224" s="30">
        <v>23000</v>
      </c>
      <c r="F224" s="1">
        <v>660.1</v>
      </c>
      <c r="G224" s="1">
        <v>0</v>
      </c>
      <c r="H224" s="1">
        <v>699.2</v>
      </c>
      <c r="I224" s="1">
        <v>295</v>
      </c>
      <c r="J224" s="1">
        <f t="shared" si="70"/>
        <v>1654.3</v>
      </c>
      <c r="K224" s="1">
        <f t="shared" si="71"/>
        <v>21345.7</v>
      </c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</row>
    <row r="225" spans="1:126" x14ac:dyDescent="0.25">
      <c r="A225" s="5" t="s">
        <v>82</v>
      </c>
      <c r="B225" t="s">
        <v>69</v>
      </c>
      <c r="C225" s="32" t="s">
        <v>368</v>
      </c>
      <c r="D225" t="s">
        <v>243</v>
      </c>
      <c r="E225" s="30">
        <v>20000</v>
      </c>
      <c r="F225" s="1">
        <v>574</v>
      </c>
      <c r="G225" s="1">
        <v>0</v>
      </c>
      <c r="H225" s="1">
        <v>608</v>
      </c>
      <c r="I225" s="1">
        <v>663.88</v>
      </c>
      <c r="J225" s="1">
        <f t="shared" si="70"/>
        <v>1845.88</v>
      </c>
      <c r="K225" s="1">
        <f t="shared" si="71"/>
        <v>18154.12</v>
      </c>
    </row>
    <row r="226" spans="1:126" s="5" customFormat="1" x14ac:dyDescent="0.25">
      <c r="A226" s="5" t="s">
        <v>384</v>
      </c>
      <c r="B226" s="5" t="s">
        <v>260</v>
      </c>
      <c r="C226" s="39" t="s">
        <v>369</v>
      </c>
      <c r="D226" s="5" t="s">
        <v>245</v>
      </c>
      <c r="E226" s="30">
        <v>25000</v>
      </c>
      <c r="F226" s="30">
        <f>E226*0.0287</f>
        <v>717.5</v>
      </c>
      <c r="G226" s="30">
        <v>0</v>
      </c>
      <c r="H226" s="30">
        <f>E226*0.0304</f>
        <v>760</v>
      </c>
      <c r="I226" s="30">
        <v>2925</v>
      </c>
      <c r="J226" s="1">
        <f t="shared" si="70"/>
        <v>4402.5</v>
      </c>
      <c r="K226" s="1">
        <f t="shared" si="71"/>
        <v>20597.5</v>
      </c>
    </row>
    <row r="227" spans="1:126" x14ac:dyDescent="0.25">
      <c r="A227" s="5" t="s">
        <v>434</v>
      </c>
      <c r="B227" s="11" t="s">
        <v>85</v>
      </c>
      <c r="C227" s="33" t="s">
        <v>369</v>
      </c>
      <c r="D227" s="16" t="s">
        <v>245</v>
      </c>
      <c r="E227" s="30">
        <v>36000</v>
      </c>
      <c r="F227" s="1">
        <f>E227*0.0287</f>
        <v>1033.2</v>
      </c>
      <c r="G227" s="1">
        <v>0</v>
      </c>
      <c r="H227" s="1">
        <f>E227*0.0304</f>
        <v>1094.4000000000001</v>
      </c>
      <c r="I227" s="1">
        <v>175</v>
      </c>
      <c r="J227" s="1">
        <f t="shared" si="70"/>
        <v>2302.6</v>
      </c>
      <c r="K227" s="1">
        <f t="shared" si="71"/>
        <v>33697.4</v>
      </c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</row>
    <row r="228" spans="1:126" s="14" customFormat="1" x14ac:dyDescent="0.25">
      <c r="A228" s="5" t="s">
        <v>435</v>
      </c>
      <c r="B228" t="s">
        <v>80</v>
      </c>
      <c r="C228" s="32" t="s">
        <v>369</v>
      </c>
      <c r="D228" t="s">
        <v>245</v>
      </c>
      <c r="E228" s="30">
        <v>23000</v>
      </c>
      <c r="F228" s="1">
        <f>E228*0.0287</f>
        <v>660.1</v>
      </c>
      <c r="G228" s="1">
        <v>0</v>
      </c>
      <c r="H228" s="1">
        <f>E228*0.0304</f>
        <v>699.2</v>
      </c>
      <c r="I228" s="1">
        <v>175</v>
      </c>
      <c r="J228" s="1">
        <f t="shared" si="70"/>
        <v>1534.3</v>
      </c>
      <c r="K228" s="1">
        <f t="shared" si="71"/>
        <v>21465.7</v>
      </c>
    </row>
    <row r="229" spans="1:126" x14ac:dyDescent="0.25">
      <c r="A229" s="5" t="s">
        <v>451</v>
      </c>
      <c r="B229" t="s">
        <v>225</v>
      </c>
      <c r="C229" s="32" t="s">
        <v>369</v>
      </c>
      <c r="D229" t="s">
        <v>245</v>
      </c>
      <c r="E229" s="30">
        <v>25000</v>
      </c>
      <c r="F229" s="1">
        <v>717.5</v>
      </c>
      <c r="G229" s="1">
        <v>0</v>
      </c>
      <c r="H229" s="1">
        <v>760</v>
      </c>
      <c r="I229" s="1">
        <v>5252.17</v>
      </c>
      <c r="J229" s="1">
        <f t="shared" si="70"/>
        <v>6729.67</v>
      </c>
      <c r="K229" s="1">
        <f t="shared" si="71"/>
        <v>18270.330000000002</v>
      </c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</row>
    <row r="230" spans="1:126" s="28" customFormat="1" x14ac:dyDescent="0.25">
      <c r="A230" s="28" t="s">
        <v>456</v>
      </c>
      <c r="B230" s="28" t="s">
        <v>260</v>
      </c>
      <c r="C230" s="90" t="s">
        <v>369</v>
      </c>
      <c r="D230" s="28" t="s">
        <v>245</v>
      </c>
      <c r="E230" s="91">
        <v>40000</v>
      </c>
      <c r="F230" s="91">
        <v>1148</v>
      </c>
      <c r="G230" s="91">
        <v>442.65</v>
      </c>
      <c r="H230" s="91">
        <v>1216</v>
      </c>
      <c r="I230" s="91">
        <v>25</v>
      </c>
      <c r="J230" s="91">
        <f t="shared" si="70"/>
        <v>2831.65</v>
      </c>
      <c r="K230" s="91">
        <f t="shared" si="71"/>
        <v>37168.35</v>
      </c>
    </row>
    <row r="231" spans="1:126" x14ac:dyDescent="0.25">
      <c r="A231" s="5" t="s">
        <v>452</v>
      </c>
      <c r="B231" t="s">
        <v>146</v>
      </c>
      <c r="C231" s="32" t="s">
        <v>368</v>
      </c>
      <c r="D231" t="s">
        <v>245</v>
      </c>
      <c r="E231" s="30">
        <v>26000</v>
      </c>
      <c r="F231" s="1">
        <v>746.2</v>
      </c>
      <c r="G231" s="1">
        <v>0</v>
      </c>
      <c r="H231" s="1">
        <v>790.4</v>
      </c>
      <c r="I231" s="1">
        <v>25</v>
      </c>
      <c r="J231" s="1">
        <f t="shared" si="70"/>
        <v>1561.6</v>
      </c>
      <c r="K231" s="1">
        <f t="shared" si="71"/>
        <v>24438.400000000001</v>
      </c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</row>
    <row r="232" spans="1:126" x14ac:dyDescent="0.25">
      <c r="A232" s="5" t="s">
        <v>372</v>
      </c>
      <c r="B232" t="s">
        <v>69</v>
      </c>
      <c r="C232" s="32" t="s">
        <v>368</v>
      </c>
      <c r="D232" t="s">
        <v>245</v>
      </c>
      <c r="E232" s="30">
        <v>20000</v>
      </c>
      <c r="F232" s="1">
        <v>574</v>
      </c>
      <c r="G232" s="1">
        <v>0</v>
      </c>
      <c r="H232" s="1">
        <v>608</v>
      </c>
      <c r="I232" s="1">
        <v>4747.17</v>
      </c>
      <c r="J232" s="1">
        <f t="shared" si="70"/>
        <v>5929.17</v>
      </c>
      <c r="K232" s="1">
        <f t="shared" si="71"/>
        <v>14070.83</v>
      </c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</row>
    <row r="233" spans="1:126" x14ac:dyDescent="0.25">
      <c r="A233" s="3" t="s">
        <v>12</v>
      </c>
      <c r="B233" s="3">
        <v>32</v>
      </c>
      <c r="C233" s="34"/>
      <c r="D233" s="3"/>
      <c r="E233" s="4">
        <f t="shared" ref="E233:K233" si="73">SUM(E201:E232)</f>
        <v>784030</v>
      </c>
      <c r="F233" s="4">
        <f t="shared" si="73"/>
        <v>22501.67</v>
      </c>
      <c r="G233" s="4">
        <f t="shared" si="73"/>
        <v>615.38</v>
      </c>
      <c r="H233" s="4">
        <f t="shared" si="73"/>
        <v>23834.51</v>
      </c>
      <c r="I233" s="4">
        <f t="shared" si="73"/>
        <v>59436.1</v>
      </c>
      <c r="J233" s="4">
        <f t="shared" si="73"/>
        <v>106387.66</v>
      </c>
      <c r="K233" s="4">
        <f t="shared" si="73"/>
        <v>677642.34</v>
      </c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</row>
    <row r="234" spans="1:126" x14ac:dyDescent="0.25"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</row>
    <row r="235" spans="1:126" x14ac:dyDescent="0.25">
      <c r="A235" s="101" t="s">
        <v>488</v>
      </c>
      <c r="B235" s="101"/>
      <c r="C235" s="101"/>
      <c r="D235" s="101"/>
      <c r="E235" s="101"/>
      <c r="F235" s="101"/>
      <c r="G235" s="101"/>
      <c r="H235" s="101"/>
      <c r="I235" s="101"/>
      <c r="J235" s="101"/>
      <c r="K235" s="101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</row>
    <row r="236" spans="1:126" s="70" customFormat="1" x14ac:dyDescent="0.25">
      <c r="A236" s="13" t="s">
        <v>298</v>
      </c>
      <c r="B236" s="17" t="s">
        <v>20</v>
      </c>
      <c r="C236" s="37" t="s">
        <v>368</v>
      </c>
      <c r="D236" t="s">
        <v>245</v>
      </c>
      <c r="E236" s="1">
        <v>33000</v>
      </c>
      <c r="F236" s="1">
        <f t="shared" ref="F236" si="74">E236*0.0287</f>
        <v>947.1</v>
      </c>
      <c r="G236" s="1">
        <v>0</v>
      </c>
      <c r="H236" s="1">
        <f t="shared" ref="H236:H237" si="75">E236*0.0304</f>
        <v>1003.2</v>
      </c>
      <c r="I236" s="1">
        <v>175</v>
      </c>
      <c r="J236" s="97">
        <f>+F236+G236+H236+I236</f>
        <v>2125.3000000000002</v>
      </c>
      <c r="K236" s="1">
        <f>+E236-J236</f>
        <v>30874.7</v>
      </c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</row>
    <row r="237" spans="1:126" s="14" customFormat="1" x14ac:dyDescent="0.25">
      <c r="A237" t="s">
        <v>297</v>
      </c>
      <c r="B237" s="18" t="s">
        <v>109</v>
      </c>
      <c r="C237" s="33" t="s">
        <v>368</v>
      </c>
      <c r="D237" t="s">
        <v>245</v>
      </c>
      <c r="E237" s="1">
        <v>60000</v>
      </c>
      <c r="F237" s="1">
        <v>1722</v>
      </c>
      <c r="G237" s="1">
        <v>3486.68</v>
      </c>
      <c r="H237" s="1">
        <f t="shared" si="75"/>
        <v>1824</v>
      </c>
      <c r="I237" s="1">
        <v>175</v>
      </c>
      <c r="J237" s="97">
        <f t="shared" ref="J237:J240" si="76">+F237+G237+H237+I237</f>
        <v>7207.68</v>
      </c>
      <c r="K237" s="1">
        <f t="shared" ref="K237:K240" si="77">+E237-J237</f>
        <v>52792.32</v>
      </c>
    </row>
    <row r="238" spans="1:126" s="14" customFormat="1" x14ac:dyDescent="0.25">
      <c r="A238" t="s">
        <v>207</v>
      </c>
      <c r="B238" t="s">
        <v>211</v>
      </c>
      <c r="C238" s="32" t="s">
        <v>368</v>
      </c>
      <c r="D238" t="s">
        <v>245</v>
      </c>
      <c r="E238" s="1">
        <v>44000</v>
      </c>
      <c r="F238" s="1">
        <v>1262.8</v>
      </c>
      <c r="G238" s="1">
        <v>0</v>
      </c>
      <c r="H238" s="1">
        <f>E238*0.0304</f>
        <v>1337.6</v>
      </c>
      <c r="I238" s="1">
        <v>2961.13</v>
      </c>
      <c r="J238" s="97">
        <f t="shared" si="76"/>
        <v>5561.53</v>
      </c>
      <c r="K238" s="1">
        <f t="shared" si="77"/>
        <v>38438.47</v>
      </c>
    </row>
    <row r="239" spans="1:126" x14ac:dyDescent="0.25">
      <c r="A239" s="13" t="s">
        <v>446</v>
      </c>
      <c r="B239" s="17" t="s">
        <v>211</v>
      </c>
      <c r="C239" s="37" t="s">
        <v>369</v>
      </c>
      <c r="D239" t="s">
        <v>243</v>
      </c>
      <c r="E239" s="1">
        <v>44000</v>
      </c>
      <c r="F239" s="1">
        <v>1262.8</v>
      </c>
      <c r="G239" s="1">
        <v>0</v>
      </c>
      <c r="H239" s="1">
        <v>1337.6</v>
      </c>
      <c r="I239" s="1">
        <v>400</v>
      </c>
      <c r="J239" s="97">
        <f>+F239+G239+H239+I239</f>
        <v>3000.4</v>
      </c>
      <c r="K239" s="1">
        <v>40999.51</v>
      </c>
    </row>
    <row r="240" spans="1:126" x14ac:dyDescent="0.25">
      <c r="A240" s="13" t="s">
        <v>447</v>
      </c>
      <c r="B240" s="17" t="s">
        <v>109</v>
      </c>
      <c r="C240" s="37" t="s">
        <v>368</v>
      </c>
      <c r="D240" t="s">
        <v>243</v>
      </c>
      <c r="E240" s="1">
        <v>56000</v>
      </c>
      <c r="F240" s="1">
        <v>1607.2</v>
      </c>
      <c r="G240" s="1">
        <v>2733.96</v>
      </c>
      <c r="H240" s="1">
        <v>1702.4</v>
      </c>
      <c r="I240" s="1">
        <v>175</v>
      </c>
      <c r="J240" s="97">
        <f t="shared" si="76"/>
        <v>6218.56</v>
      </c>
      <c r="K240" s="1">
        <f t="shared" si="77"/>
        <v>49781.440000000002</v>
      </c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</row>
    <row r="241" spans="1:126" s="14" customFormat="1" x14ac:dyDescent="0.25">
      <c r="A241" s="3" t="s">
        <v>12</v>
      </c>
      <c r="B241" s="3">
        <v>5</v>
      </c>
      <c r="C241" s="34"/>
      <c r="D241" s="3"/>
      <c r="E241" s="4">
        <f t="shared" ref="E241:J241" si="78">SUM(E236:E240)</f>
        <v>237000</v>
      </c>
      <c r="F241" s="4">
        <f t="shared" si="78"/>
        <v>6801.9</v>
      </c>
      <c r="G241" s="4">
        <f t="shared" si="78"/>
        <v>6220.64</v>
      </c>
      <c r="H241" s="4">
        <f t="shared" si="78"/>
        <v>7204.8</v>
      </c>
      <c r="I241" s="4">
        <f t="shared" si="78"/>
        <v>3886.13</v>
      </c>
      <c r="J241" s="4">
        <f t="shared" si="78"/>
        <v>24113.47</v>
      </c>
      <c r="K241" s="4">
        <f>SUM(K236:K240)</f>
        <v>212886.44</v>
      </c>
    </row>
    <row r="242" spans="1:126" x14ac:dyDescent="0.25"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</row>
    <row r="243" spans="1:126" x14ac:dyDescent="0.25">
      <c r="A243" s="100" t="s">
        <v>351</v>
      </c>
      <c r="B243" s="100"/>
      <c r="C243" s="100"/>
      <c r="D243" s="100"/>
      <c r="E243" s="100"/>
      <c r="F243" s="100"/>
      <c r="G243" s="100"/>
      <c r="H243" s="100"/>
      <c r="I243" s="100"/>
      <c r="J243" s="100"/>
      <c r="K243" s="100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</row>
    <row r="244" spans="1:126" x14ac:dyDescent="0.25">
      <c r="A244" t="s">
        <v>221</v>
      </c>
      <c r="B244" t="s">
        <v>490</v>
      </c>
      <c r="C244" s="32" t="s">
        <v>368</v>
      </c>
      <c r="D244" t="s">
        <v>245</v>
      </c>
      <c r="E244" s="1">
        <v>50000</v>
      </c>
      <c r="F244" s="1">
        <f>E244*0.0287</f>
        <v>1435</v>
      </c>
      <c r="G244" s="1">
        <v>0</v>
      </c>
      <c r="H244" s="1">
        <f>E244*0.0304</f>
        <v>1520</v>
      </c>
      <c r="I244" s="1">
        <v>175</v>
      </c>
      <c r="J244" s="1">
        <f>F244+G244+H244+I244</f>
        <v>3130</v>
      </c>
      <c r="K244" s="1">
        <f>E244-J244</f>
        <v>46870</v>
      </c>
    </row>
    <row r="245" spans="1:126" x14ac:dyDescent="0.25">
      <c r="A245" s="17" t="s">
        <v>314</v>
      </c>
      <c r="B245" s="17" t="s">
        <v>491</v>
      </c>
      <c r="C245" s="37" t="s">
        <v>369</v>
      </c>
      <c r="D245" s="20" t="s">
        <v>245</v>
      </c>
      <c r="E245" s="1">
        <v>50000</v>
      </c>
      <c r="F245" s="1">
        <f>E245*0.0287</f>
        <v>1435</v>
      </c>
      <c r="G245" s="1">
        <v>0</v>
      </c>
      <c r="H245" s="1">
        <f>E245*0.0304</f>
        <v>1520</v>
      </c>
      <c r="I245" s="1">
        <v>2925</v>
      </c>
      <c r="J245" s="1">
        <f>+F245+G245+H245+I245</f>
        <v>5880</v>
      </c>
      <c r="K245" s="1">
        <f>+E245-J245</f>
        <v>44120</v>
      </c>
    </row>
    <row r="246" spans="1:126" x14ac:dyDescent="0.25">
      <c r="A246" s="17" t="s">
        <v>483</v>
      </c>
      <c r="B246" s="17" t="s">
        <v>16</v>
      </c>
      <c r="C246" s="37" t="s">
        <v>369</v>
      </c>
      <c r="D246" s="20" t="s">
        <v>461</v>
      </c>
      <c r="E246" s="1">
        <v>133000</v>
      </c>
      <c r="F246" s="1">
        <v>3817.1</v>
      </c>
      <c r="G246" s="1">
        <v>19867.79</v>
      </c>
      <c r="H246" s="1">
        <v>4043.2</v>
      </c>
      <c r="I246" s="1">
        <v>25</v>
      </c>
      <c r="J246" s="1">
        <v>27753.09</v>
      </c>
      <c r="K246" s="1">
        <v>105246.91</v>
      </c>
    </row>
    <row r="247" spans="1:126" x14ac:dyDescent="0.25">
      <c r="A247" s="3" t="s">
        <v>12</v>
      </c>
      <c r="B247" s="3">
        <v>3</v>
      </c>
      <c r="C247" s="34"/>
      <c r="D247" s="3"/>
      <c r="E247" s="4">
        <f>SUM(E244:E245)+E246</f>
        <v>233000</v>
      </c>
      <c r="F247" s="4">
        <f>SUM(F244:F245)+F246</f>
        <v>6687.1</v>
      </c>
      <c r="G247" s="4">
        <f>SUM(G244:G246)</f>
        <v>19867.79</v>
      </c>
      <c r="H247" s="4">
        <f>SUM(H244:H245)+H246</f>
        <v>7083.2</v>
      </c>
      <c r="I247" s="4">
        <f>SUM(I244:I245)+I246</f>
        <v>3125</v>
      </c>
      <c r="J247" s="4">
        <f>SUM(J244:J245)+J246</f>
        <v>36763.089999999997</v>
      </c>
      <c r="K247" s="4">
        <f>SUM(K244:K246)</f>
        <v>196236.91</v>
      </c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</row>
    <row r="248" spans="1:126" x14ac:dyDescent="0.25"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</row>
    <row r="249" spans="1:126" x14ac:dyDescent="0.25">
      <c r="A249" s="100" t="s">
        <v>54</v>
      </c>
      <c r="B249" s="100"/>
      <c r="C249" s="100"/>
      <c r="D249" s="100"/>
      <c r="E249" s="100"/>
      <c r="F249" s="100"/>
      <c r="G249" s="100"/>
      <c r="H249" s="100"/>
      <c r="I249" s="100"/>
      <c r="J249" s="100"/>
      <c r="K249" s="100"/>
    </row>
    <row r="250" spans="1:126" x14ac:dyDescent="0.25">
      <c r="A250" t="s">
        <v>50</v>
      </c>
      <c r="B250" s="5" t="s">
        <v>51</v>
      </c>
      <c r="C250" s="32" t="s">
        <v>368</v>
      </c>
      <c r="D250" t="s">
        <v>245</v>
      </c>
      <c r="E250" s="1">
        <v>50000</v>
      </c>
      <c r="F250" s="1">
        <f>E250*0.0287</f>
        <v>1435</v>
      </c>
      <c r="G250" s="1">
        <v>0</v>
      </c>
      <c r="H250" s="1">
        <v>1520</v>
      </c>
      <c r="I250" s="1">
        <v>125</v>
      </c>
      <c r="J250" s="1">
        <f>F250+G250+H250+I250</f>
        <v>3080</v>
      </c>
      <c r="K250" s="1">
        <f>E250-J250</f>
        <v>46920</v>
      </c>
    </row>
    <row r="251" spans="1:126" x14ac:dyDescent="0.25">
      <c r="A251" t="s">
        <v>55</v>
      </c>
      <c r="B251" t="s">
        <v>53</v>
      </c>
      <c r="C251" s="32" t="s">
        <v>368</v>
      </c>
      <c r="D251" t="s">
        <v>243</v>
      </c>
      <c r="E251" s="1">
        <v>36500</v>
      </c>
      <c r="F251" s="1">
        <f>E251*0.0287</f>
        <v>1047.55</v>
      </c>
      <c r="G251" s="1">
        <v>0</v>
      </c>
      <c r="H251" s="1">
        <f>E251*0.0304</f>
        <v>1109.5999999999999</v>
      </c>
      <c r="I251" s="1">
        <v>3370</v>
      </c>
      <c r="J251" s="1">
        <f>F251+G251+H251+I251</f>
        <v>5527.15</v>
      </c>
      <c r="K251" s="1">
        <f>E251-J251</f>
        <v>30972.85</v>
      </c>
    </row>
    <row r="252" spans="1:126" x14ac:dyDescent="0.25">
      <c r="A252" s="3" t="s">
        <v>12</v>
      </c>
      <c r="B252" s="3">
        <v>2</v>
      </c>
      <c r="C252" s="34"/>
      <c r="D252" s="3"/>
      <c r="E252" s="4">
        <f t="shared" ref="E252:K252" si="79">SUM(E250:E251)</f>
        <v>86500</v>
      </c>
      <c r="F252" s="4">
        <f t="shared" si="79"/>
        <v>2482.5500000000002</v>
      </c>
      <c r="G252" s="4">
        <v>0</v>
      </c>
      <c r="H252" s="66">
        <f t="shared" si="79"/>
        <v>2629.6</v>
      </c>
      <c r="I252" s="4">
        <f t="shared" si="79"/>
        <v>3495</v>
      </c>
      <c r="J252" s="4">
        <f t="shared" si="79"/>
        <v>8607.15</v>
      </c>
      <c r="K252" s="4">
        <f t="shared" si="79"/>
        <v>77892.850000000006</v>
      </c>
    </row>
    <row r="253" spans="1:126" s="28" customFormat="1" x14ac:dyDescent="0.25">
      <c r="A253" s="26"/>
      <c r="B253" s="26"/>
      <c r="C253" s="35"/>
      <c r="D253" s="26"/>
      <c r="E253" s="27"/>
      <c r="F253" s="27"/>
      <c r="G253" s="27"/>
      <c r="H253" s="27"/>
      <c r="I253" s="27"/>
      <c r="J253" s="27"/>
      <c r="K253" s="27"/>
    </row>
    <row r="254" spans="1:126" s="28" customFormat="1" x14ac:dyDescent="0.25">
      <c r="A254" s="26" t="s">
        <v>457</v>
      </c>
      <c r="B254" s="26"/>
      <c r="C254" s="35"/>
      <c r="D254" s="26"/>
      <c r="E254" s="27"/>
      <c r="F254" s="27"/>
      <c r="G254" s="27"/>
      <c r="H254" s="27"/>
      <c r="I254" s="27"/>
      <c r="J254" s="27"/>
      <c r="K254" s="27"/>
    </row>
    <row r="255" spans="1:126" s="92" customFormat="1" x14ac:dyDescent="0.25">
      <c r="A255" s="92" t="s">
        <v>458</v>
      </c>
      <c r="B255" s="92" t="s">
        <v>459</v>
      </c>
      <c r="C255" s="95" t="s">
        <v>368</v>
      </c>
      <c r="D255" s="92" t="s">
        <v>461</v>
      </c>
      <c r="E255" s="94">
        <v>56000</v>
      </c>
      <c r="F255" s="94">
        <v>1607.2</v>
      </c>
      <c r="G255" s="94">
        <v>0</v>
      </c>
      <c r="H255" s="94">
        <v>1702.4</v>
      </c>
      <c r="I255" s="94">
        <v>25</v>
      </c>
      <c r="J255" s="94">
        <v>3334.6</v>
      </c>
      <c r="K255" s="94">
        <v>52665.4</v>
      </c>
    </row>
    <row r="256" spans="1:126" s="67" customFormat="1" ht="13.5" customHeight="1" x14ac:dyDescent="0.25">
      <c r="A256" s="64" t="s">
        <v>460</v>
      </c>
      <c r="B256" s="64">
        <v>1</v>
      </c>
      <c r="C256" s="65"/>
      <c r="D256" s="93"/>
      <c r="E256" s="66">
        <v>56000</v>
      </c>
      <c r="F256" s="66">
        <v>1607.2</v>
      </c>
      <c r="G256" s="66">
        <v>0</v>
      </c>
      <c r="H256" s="66">
        <v>1702.4</v>
      </c>
      <c r="I256" s="66">
        <v>25</v>
      </c>
      <c r="J256" s="66">
        <v>3334.6</v>
      </c>
      <c r="K256" s="66">
        <v>52665.4</v>
      </c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</row>
    <row r="258" spans="1:126" s="2" customFormat="1" x14ac:dyDescent="0.25">
      <c r="A258" s="100" t="s">
        <v>352</v>
      </c>
      <c r="B258" s="100"/>
      <c r="C258" s="100"/>
      <c r="D258" s="100"/>
      <c r="E258" s="100"/>
      <c r="F258" s="100"/>
      <c r="G258" s="100"/>
      <c r="H258" s="100"/>
      <c r="I258" s="100"/>
      <c r="J258" s="100"/>
      <c r="K258" s="100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M258" s="6"/>
      <c r="DN258" s="6"/>
      <c r="DO258" s="6"/>
      <c r="DP258" s="6"/>
      <c r="DQ258" s="6"/>
      <c r="DR258" s="6"/>
      <c r="DS258" s="6"/>
      <c r="DT258" s="6"/>
      <c r="DU258" s="6"/>
      <c r="DV258" s="6"/>
    </row>
    <row r="259" spans="1:126" x14ac:dyDescent="0.25">
      <c r="A259" t="s">
        <v>48</v>
      </c>
      <c r="B259" t="s">
        <v>49</v>
      </c>
      <c r="C259" s="32" t="s">
        <v>368</v>
      </c>
      <c r="D259" t="s">
        <v>243</v>
      </c>
      <c r="E259" s="1">
        <v>57000</v>
      </c>
      <c r="F259" s="1">
        <f>E259*0.0287</f>
        <v>1635.9</v>
      </c>
      <c r="G259" s="1">
        <v>504</v>
      </c>
      <c r="H259" s="1">
        <v>1732.8</v>
      </c>
      <c r="I259" s="1">
        <v>1745.12</v>
      </c>
      <c r="J259" s="1">
        <v>5617.82</v>
      </c>
      <c r="K259" s="1">
        <f>E259-J259</f>
        <v>51382.18</v>
      </c>
    </row>
    <row r="260" spans="1:126" x14ac:dyDescent="0.25">
      <c r="A260" t="s">
        <v>52</v>
      </c>
      <c r="B260" t="s">
        <v>53</v>
      </c>
      <c r="C260" s="32" t="s">
        <v>369</v>
      </c>
      <c r="D260" t="s">
        <v>243</v>
      </c>
      <c r="E260" s="1">
        <v>57000</v>
      </c>
      <c r="F260" s="1">
        <f t="shared" ref="F260:F261" si="80">E260*0.0287</f>
        <v>1635.9</v>
      </c>
      <c r="G260" s="1">
        <v>1438.78</v>
      </c>
      <c r="H260" s="1">
        <v>1732.8</v>
      </c>
      <c r="I260" s="1">
        <v>1315</v>
      </c>
      <c r="J260" s="1">
        <v>6122.48</v>
      </c>
      <c r="K260" s="1">
        <v>50877.52</v>
      </c>
    </row>
    <row r="261" spans="1:126" x14ac:dyDescent="0.25">
      <c r="A261" t="s">
        <v>289</v>
      </c>
      <c r="B261" s="11" t="s">
        <v>313</v>
      </c>
      <c r="C261" s="33" t="s">
        <v>369</v>
      </c>
      <c r="D261" s="16" t="s">
        <v>245</v>
      </c>
      <c r="E261" s="1">
        <v>44000</v>
      </c>
      <c r="F261" s="1">
        <f t="shared" si="80"/>
        <v>1262.8</v>
      </c>
      <c r="G261" s="1">
        <v>0</v>
      </c>
      <c r="H261" s="1">
        <v>1337.6</v>
      </c>
      <c r="I261" s="1">
        <v>175</v>
      </c>
      <c r="J261" s="1">
        <v>2775.4</v>
      </c>
      <c r="K261" s="1">
        <f>+E261-J261</f>
        <v>41224.6</v>
      </c>
    </row>
    <row r="262" spans="1:126" x14ac:dyDescent="0.25">
      <c r="A262" s="17" t="s">
        <v>393</v>
      </c>
      <c r="B262" s="17" t="s">
        <v>16</v>
      </c>
      <c r="C262" s="37" t="s">
        <v>368</v>
      </c>
      <c r="D262" s="20" t="s">
        <v>243</v>
      </c>
      <c r="E262" s="1">
        <v>110000</v>
      </c>
      <c r="F262" s="1">
        <f>E262*0.0287</f>
        <v>3157</v>
      </c>
      <c r="G262" s="1">
        <v>14457.62</v>
      </c>
      <c r="H262" s="1">
        <v>3344</v>
      </c>
      <c r="I262" s="1">
        <v>25</v>
      </c>
      <c r="J262" s="1">
        <v>20983.62</v>
      </c>
      <c r="K262" s="1">
        <v>89016.38</v>
      </c>
    </row>
    <row r="263" spans="1:126" x14ac:dyDescent="0.25">
      <c r="A263" s="3" t="s">
        <v>12</v>
      </c>
      <c r="B263" s="3">
        <v>4</v>
      </c>
      <c r="C263" s="34"/>
      <c r="D263" s="3"/>
      <c r="E263" s="66">
        <f t="shared" ref="E263:J263" si="81">SUM(E259:E262)</f>
        <v>268000</v>
      </c>
      <c r="F263" s="4">
        <f t="shared" si="81"/>
        <v>7691.6</v>
      </c>
      <c r="G263" s="4">
        <f t="shared" si="81"/>
        <v>16400.400000000001</v>
      </c>
      <c r="H263" s="4">
        <f t="shared" si="81"/>
        <v>8147.2</v>
      </c>
      <c r="I263" s="4">
        <f t="shared" si="81"/>
        <v>3260.12</v>
      </c>
      <c r="J263" s="4">
        <f t="shared" si="81"/>
        <v>35499.32</v>
      </c>
      <c r="K263" s="4">
        <f>SUM(K259:K261)+K262</f>
        <v>232500.68</v>
      </c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</row>
    <row r="264" spans="1:126" x14ac:dyDescent="0.25"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</row>
    <row r="265" spans="1:126" x14ac:dyDescent="0.25">
      <c r="A265" s="100" t="s">
        <v>353</v>
      </c>
      <c r="B265" s="100"/>
      <c r="C265" s="100"/>
      <c r="D265" s="100"/>
      <c r="E265" s="100"/>
      <c r="F265" s="100"/>
      <c r="G265" s="100"/>
      <c r="H265" s="100"/>
      <c r="I265" s="100"/>
      <c r="J265" s="100"/>
      <c r="K265" s="100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</row>
    <row r="266" spans="1:126" x14ac:dyDescent="0.25">
      <c r="A266" t="s">
        <v>394</v>
      </c>
      <c r="B266" t="s">
        <v>248</v>
      </c>
      <c r="C266" s="32" t="s">
        <v>368</v>
      </c>
      <c r="D266" t="s">
        <v>243</v>
      </c>
      <c r="E266" s="1">
        <v>26250</v>
      </c>
      <c r="F266" s="1">
        <v>753.38</v>
      </c>
      <c r="G266" s="1">
        <v>0</v>
      </c>
      <c r="H266" s="1">
        <v>798</v>
      </c>
      <c r="I266" s="1">
        <v>3819.3</v>
      </c>
      <c r="J266" s="96">
        <f>+F266+G266+H266+I266</f>
        <v>5370.7</v>
      </c>
      <c r="K266" s="1">
        <v>20879.32</v>
      </c>
    </row>
    <row r="267" spans="1:126" x14ac:dyDescent="0.25">
      <c r="A267" t="s">
        <v>262</v>
      </c>
      <c r="B267" t="s">
        <v>22</v>
      </c>
      <c r="C267" s="32" t="s">
        <v>369</v>
      </c>
      <c r="D267" t="s">
        <v>245</v>
      </c>
      <c r="E267" s="1">
        <v>32000</v>
      </c>
      <c r="F267" s="1">
        <f>E267*0.0287</f>
        <v>918.4</v>
      </c>
      <c r="G267" s="1">
        <v>0</v>
      </c>
      <c r="H267" s="1">
        <f>E267*0.0304</f>
        <v>972.8</v>
      </c>
      <c r="I267" s="1">
        <v>2225</v>
      </c>
      <c r="J267" s="96">
        <f t="shared" ref="J267" si="82">+F267+G267+H267+I267</f>
        <v>4116.2</v>
      </c>
      <c r="K267" s="1">
        <f t="shared" ref="K267" si="83">+E267-J267</f>
        <v>27883.8</v>
      </c>
    </row>
    <row r="268" spans="1:126" x14ac:dyDescent="0.25">
      <c r="A268" s="3" t="s">
        <v>12</v>
      </c>
      <c r="B268" s="3">
        <v>2</v>
      </c>
      <c r="C268" s="34"/>
      <c r="D268" s="3"/>
      <c r="E268" s="4">
        <f t="shared" ref="E268:K268" si="84">SUM(E266:E267)</f>
        <v>58250</v>
      </c>
      <c r="F268" s="4">
        <f t="shared" si="84"/>
        <v>1671.78</v>
      </c>
      <c r="G268" s="4">
        <f t="shared" si="84"/>
        <v>0</v>
      </c>
      <c r="H268" s="4">
        <f t="shared" si="84"/>
        <v>1770.8</v>
      </c>
      <c r="I268" s="4">
        <f t="shared" si="84"/>
        <v>6044.3</v>
      </c>
      <c r="J268" s="4">
        <f t="shared" si="84"/>
        <v>9486.9</v>
      </c>
      <c r="K268" s="4">
        <f t="shared" si="84"/>
        <v>48763.12</v>
      </c>
    </row>
    <row r="269" spans="1:126" x14ac:dyDescent="0.25"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</row>
    <row r="270" spans="1:126" x14ac:dyDescent="0.25">
      <c r="A270" s="100" t="s">
        <v>354</v>
      </c>
      <c r="B270" s="100"/>
      <c r="C270" s="100"/>
      <c r="D270" s="100"/>
      <c r="E270" s="100"/>
      <c r="F270" s="100"/>
      <c r="G270" s="100"/>
      <c r="H270" s="100"/>
      <c r="I270" s="100"/>
      <c r="J270" s="100"/>
      <c r="K270" s="10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</row>
    <row r="271" spans="1:126" x14ac:dyDescent="0.25">
      <c r="A271" t="s">
        <v>40</v>
      </c>
      <c r="B271" t="s">
        <v>33</v>
      </c>
      <c r="C271" s="32" t="s">
        <v>369</v>
      </c>
      <c r="D271" t="s">
        <v>243</v>
      </c>
      <c r="E271" s="1">
        <v>41000</v>
      </c>
      <c r="F271" s="1">
        <f t="shared" ref="F271" si="85">E271*0.0287</f>
        <v>1176.7</v>
      </c>
      <c r="G271" s="1">
        <v>583.79</v>
      </c>
      <c r="H271" s="1">
        <f t="shared" ref="H271" si="86">E271*0.0304</f>
        <v>1246.4000000000001</v>
      </c>
      <c r="I271" s="1">
        <v>175</v>
      </c>
      <c r="J271" s="1">
        <f t="shared" ref="J271" si="87">F271+G271+H271+I271</f>
        <v>3181.89</v>
      </c>
      <c r="K271" s="1">
        <v>37818.11</v>
      </c>
    </row>
    <row r="272" spans="1:126" s="2" customFormat="1" x14ac:dyDescent="0.25">
      <c r="A272" s="3" t="s">
        <v>12</v>
      </c>
      <c r="B272" s="3">
        <v>1</v>
      </c>
      <c r="C272" s="34"/>
      <c r="D272" s="3"/>
      <c r="E272" s="4">
        <f t="shared" ref="E272:K272" si="88">SUM(E271:E271)</f>
        <v>41000</v>
      </c>
      <c r="F272" s="4">
        <f t="shared" si="88"/>
        <v>1176.7</v>
      </c>
      <c r="G272" s="4">
        <f t="shared" si="88"/>
        <v>583.79</v>
      </c>
      <c r="H272" s="4">
        <f t="shared" si="88"/>
        <v>1246.4000000000001</v>
      </c>
      <c r="I272" s="4">
        <f t="shared" si="88"/>
        <v>175</v>
      </c>
      <c r="J272" s="4">
        <f t="shared" si="88"/>
        <v>3181.89</v>
      </c>
      <c r="K272" s="4">
        <f t="shared" si="88"/>
        <v>37818.11</v>
      </c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  <c r="DT272" s="6"/>
      <c r="DU272" s="6"/>
      <c r="DV272" s="6"/>
    </row>
    <row r="273" spans="1:126" s="6" customFormat="1" x14ac:dyDescent="0.25">
      <c r="A273" s="5"/>
      <c r="B273" s="5"/>
      <c r="C273" s="39"/>
      <c r="D273" s="5"/>
      <c r="E273" s="30"/>
      <c r="F273" s="30"/>
      <c r="G273" s="30"/>
      <c r="H273" s="30"/>
      <c r="I273" s="30"/>
      <c r="J273" s="30"/>
      <c r="K273" s="30"/>
    </row>
    <row r="274" spans="1:126" s="26" customFormat="1" x14ac:dyDescent="0.25">
      <c r="A274" s="103" t="s">
        <v>355</v>
      </c>
      <c r="B274" s="103"/>
      <c r="C274" s="103"/>
      <c r="D274" s="103"/>
      <c r="E274" s="103"/>
      <c r="F274" s="103"/>
      <c r="G274" s="103"/>
      <c r="H274" s="103"/>
      <c r="I274" s="103"/>
      <c r="J274" s="103"/>
      <c r="K274" s="103"/>
    </row>
    <row r="275" spans="1:126" x14ac:dyDescent="0.25">
      <c r="A275" t="s">
        <v>309</v>
      </c>
      <c r="B275" s="18" t="s">
        <v>472</v>
      </c>
      <c r="C275" s="33" t="s">
        <v>369</v>
      </c>
      <c r="D275" s="16" t="s">
        <v>245</v>
      </c>
      <c r="E275" s="1">
        <v>90000</v>
      </c>
      <c r="F275" s="1">
        <f>E275*0.0287</f>
        <v>2583</v>
      </c>
      <c r="G275" s="1">
        <v>9753.1200000000008</v>
      </c>
      <c r="H275" s="1">
        <f>E275*0.0304</f>
        <v>2736</v>
      </c>
      <c r="I275" s="1">
        <v>175</v>
      </c>
      <c r="J275" s="1">
        <v>15247.12</v>
      </c>
      <c r="K275" s="1">
        <f>E275-J275</f>
        <v>74752.88</v>
      </c>
    </row>
    <row r="276" spans="1:126" x14ac:dyDescent="0.25">
      <c r="A276" t="s">
        <v>448</v>
      </c>
      <c r="B276" s="18" t="s">
        <v>16</v>
      </c>
      <c r="C276" s="33" t="s">
        <v>369</v>
      </c>
      <c r="D276" t="s">
        <v>243</v>
      </c>
      <c r="E276" s="1">
        <v>115000</v>
      </c>
      <c r="F276" s="1">
        <v>3300.5</v>
      </c>
      <c r="G276" s="1">
        <v>14958.68</v>
      </c>
      <c r="H276" s="1">
        <v>3496</v>
      </c>
      <c r="I276" s="1">
        <v>2725.24</v>
      </c>
      <c r="J276" s="1">
        <v>24480.42</v>
      </c>
      <c r="K276" s="1">
        <v>90519.58</v>
      </c>
    </row>
    <row r="277" spans="1:126" s="2" customFormat="1" x14ac:dyDescent="0.25">
      <c r="A277" s="3" t="s">
        <v>12</v>
      </c>
      <c r="B277" s="3">
        <v>2</v>
      </c>
      <c r="C277" s="34"/>
      <c r="D277" s="3"/>
      <c r="E277" s="4">
        <f>SUM(E275:E275)+E276</f>
        <v>205000</v>
      </c>
      <c r="F277" s="4">
        <f>SUM(F275:F276)</f>
        <v>5883.5</v>
      </c>
      <c r="G277" s="4">
        <f>SUM(G275:G275)+G276</f>
        <v>24711.8</v>
      </c>
      <c r="H277" s="4">
        <f>SUM(H275:H275)+H276</f>
        <v>6232</v>
      </c>
      <c r="I277" s="4">
        <f>SUM(I275:I275)+I276</f>
        <v>2900.24</v>
      </c>
      <c r="J277" s="4">
        <f>SUM(J275:J275)+J276</f>
        <v>39727.54</v>
      </c>
      <c r="K277" s="4">
        <f>SUM(K275:K275)+K276</f>
        <v>165272.46</v>
      </c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6"/>
      <c r="DM277" s="6"/>
      <c r="DN277" s="6"/>
      <c r="DO277" s="6"/>
      <c r="DP277" s="6"/>
      <c r="DQ277" s="6"/>
      <c r="DR277" s="6"/>
      <c r="DS277" s="6"/>
      <c r="DT277" s="6"/>
      <c r="DU277" s="6"/>
      <c r="DV277" s="6"/>
    </row>
    <row r="278" spans="1:126" x14ac:dyDescent="0.25">
      <c r="A278" s="6"/>
      <c r="B278" s="6"/>
      <c r="C278" s="40"/>
      <c r="D278" s="6"/>
      <c r="E278" s="49"/>
      <c r="F278" s="49"/>
      <c r="G278" s="49"/>
      <c r="H278" s="49"/>
      <c r="I278" s="49"/>
      <c r="J278" s="49"/>
      <c r="K278" s="49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</row>
    <row r="279" spans="1:126" x14ac:dyDescent="0.25">
      <c r="A279" s="6" t="s">
        <v>436</v>
      </c>
      <c r="B279" s="6"/>
      <c r="C279" s="40"/>
      <c r="D279" s="6"/>
      <c r="E279" s="49"/>
      <c r="F279" s="49"/>
      <c r="G279" s="49"/>
      <c r="H279" s="49"/>
      <c r="I279" s="49"/>
      <c r="J279" s="49"/>
      <c r="K279" s="4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</row>
    <row r="280" spans="1:126" s="2" customFormat="1" x14ac:dyDescent="0.25">
      <c r="A280" s="44" t="s">
        <v>395</v>
      </c>
      <c r="B280" s="44" t="s">
        <v>38</v>
      </c>
      <c r="C280" s="45" t="s">
        <v>369</v>
      </c>
      <c r="D280" s="44" t="s">
        <v>245</v>
      </c>
      <c r="E280" s="46">
        <v>44000</v>
      </c>
      <c r="F280" s="46">
        <v>1262.8</v>
      </c>
      <c r="G280" s="46">
        <v>0</v>
      </c>
      <c r="H280" s="46">
        <v>1337.6</v>
      </c>
      <c r="I280" s="46">
        <v>175</v>
      </c>
      <c r="J280" s="46">
        <v>2775.4</v>
      </c>
      <c r="K280" s="46">
        <v>41224.6</v>
      </c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  <c r="DL280" s="6"/>
      <c r="DM280" s="6"/>
      <c r="DN280" s="6"/>
      <c r="DO280" s="6"/>
      <c r="DP280" s="6"/>
      <c r="DQ280" s="6"/>
      <c r="DR280" s="6"/>
      <c r="DS280" s="6"/>
      <c r="DT280" s="6"/>
      <c r="DU280" s="6"/>
      <c r="DV280" s="6"/>
    </row>
    <row r="281" spans="1:126" s="6" customFormat="1" x14ac:dyDescent="0.25">
      <c r="A281" s="44" t="s">
        <v>397</v>
      </c>
      <c r="B281" s="44" t="s">
        <v>38</v>
      </c>
      <c r="C281" s="45" t="s">
        <v>369</v>
      </c>
      <c r="D281" s="44" t="s">
        <v>371</v>
      </c>
      <c r="E281" s="46">
        <v>44000</v>
      </c>
      <c r="F281" s="46">
        <v>1262.8</v>
      </c>
      <c r="G281" s="46">
        <v>0</v>
      </c>
      <c r="H281" s="46">
        <v>1337.6</v>
      </c>
      <c r="I281" s="46">
        <v>175</v>
      </c>
      <c r="J281" s="46">
        <v>2775.4</v>
      </c>
      <c r="K281" s="46">
        <v>41224.6</v>
      </c>
    </row>
    <row r="282" spans="1:126" s="6" customFormat="1" x14ac:dyDescent="0.25">
      <c r="A282" s="80" t="s">
        <v>12</v>
      </c>
      <c r="B282" s="80">
        <v>2</v>
      </c>
      <c r="C282" s="81"/>
      <c r="D282" s="80"/>
      <c r="E282" s="82">
        <f>E280+E281</f>
        <v>88000</v>
      </c>
      <c r="F282" s="82">
        <f>SUM(F280:F281)</f>
        <v>2525.6</v>
      </c>
      <c r="G282" s="82">
        <f>G280+G281</f>
        <v>0</v>
      </c>
      <c r="H282" s="82">
        <f>H280+H281</f>
        <v>2675.2</v>
      </c>
      <c r="I282" s="82">
        <f>I280+I281</f>
        <v>350</v>
      </c>
      <c r="J282" s="82">
        <f>J280+J281</f>
        <v>5550.8</v>
      </c>
      <c r="K282" s="82">
        <f>K280+K281</f>
        <v>82449.2</v>
      </c>
    </row>
    <row r="284" spans="1:126" s="26" customFormat="1" x14ac:dyDescent="0.25">
      <c r="A284" s="100" t="s">
        <v>356</v>
      </c>
      <c r="B284" s="100"/>
      <c r="C284" s="100"/>
      <c r="D284" s="100"/>
      <c r="E284" s="100"/>
      <c r="F284" s="100"/>
      <c r="G284" s="100"/>
      <c r="H284" s="100"/>
      <c r="I284" s="100"/>
      <c r="J284" s="100"/>
      <c r="K284" s="100"/>
    </row>
    <row r="285" spans="1:126" s="26" customFormat="1" x14ac:dyDescent="0.25">
      <c r="A285" s="44" t="s">
        <v>37</v>
      </c>
      <c r="B285" s="44" t="s">
        <v>396</v>
      </c>
      <c r="C285" s="45" t="s">
        <v>369</v>
      </c>
      <c r="D285" s="44" t="s">
        <v>245</v>
      </c>
      <c r="E285" s="46">
        <v>91000</v>
      </c>
      <c r="F285" s="46">
        <f>E285*0.0287</f>
        <v>2611.6999999999998</v>
      </c>
      <c r="G285" s="46">
        <v>9988.34</v>
      </c>
      <c r="H285" s="46">
        <f>E285*0.0304</f>
        <v>2766.4</v>
      </c>
      <c r="I285" s="46">
        <v>2300</v>
      </c>
      <c r="J285" s="46">
        <v>17666.439999999999</v>
      </c>
      <c r="K285" s="46">
        <f>E285-J285</f>
        <v>73333.56</v>
      </c>
    </row>
    <row r="286" spans="1:126" s="26" customFormat="1" x14ac:dyDescent="0.25">
      <c r="A286" s="44" t="s">
        <v>398</v>
      </c>
      <c r="B286" s="44" t="s">
        <v>38</v>
      </c>
      <c r="C286" s="45" t="s">
        <v>369</v>
      </c>
      <c r="D286" s="44" t="s">
        <v>245</v>
      </c>
      <c r="E286" s="46">
        <v>44000</v>
      </c>
      <c r="F286" s="46">
        <v>1262.8</v>
      </c>
      <c r="G286" s="46">
        <v>0</v>
      </c>
      <c r="H286" s="46">
        <v>1337.6</v>
      </c>
      <c r="I286" s="46">
        <v>175</v>
      </c>
      <c r="J286" s="46">
        <v>2775.4</v>
      </c>
      <c r="K286" s="46">
        <v>41224.6</v>
      </c>
    </row>
    <row r="287" spans="1:126" x14ac:dyDescent="0.25">
      <c r="A287" s="3" t="s">
        <v>12</v>
      </c>
      <c r="B287" s="3">
        <v>2</v>
      </c>
      <c r="C287" s="34"/>
      <c r="D287" s="3"/>
      <c r="E287" s="4">
        <f>SUM(E285:E285)+E286</f>
        <v>135000</v>
      </c>
      <c r="F287" s="4">
        <f>SUM(F285:F286)</f>
        <v>3874.5</v>
      </c>
      <c r="G287" s="4">
        <f>SUM(G285:G285)+G286</f>
        <v>9988.34</v>
      </c>
      <c r="H287" s="4">
        <f>SUM(H285:H285)+H286</f>
        <v>4104</v>
      </c>
      <c r="I287" s="4">
        <f>SUM(I285:I285)+I286</f>
        <v>2475</v>
      </c>
      <c r="J287" s="4">
        <f>SUM(J285:J285)+J286</f>
        <v>20441.84</v>
      </c>
      <c r="K287" s="4">
        <f>SUM(K285:K285)+K286</f>
        <v>114558.16</v>
      </c>
    </row>
    <row r="288" spans="1:126" s="26" customFormat="1" x14ac:dyDescent="0.25">
      <c r="A288"/>
      <c r="B288"/>
      <c r="C288" s="32"/>
      <c r="D288"/>
      <c r="E288" s="1"/>
      <c r="F288" s="1"/>
      <c r="G288" s="1"/>
      <c r="H288" s="1"/>
      <c r="I288" s="1"/>
      <c r="J288" s="1"/>
      <c r="K288" s="1"/>
    </row>
    <row r="289" spans="1:126" s="26" customFormat="1" x14ac:dyDescent="0.25">
      <c r="A289" s="100" t="s">
        <v>357</v>
      </c>
      <c r="B289" s="100"/>
      <c r="C289" s="100"/>
      <c r="D289" s="100"/>
      <c r="E289" s="100"/>
      <c r="F289" s="100"/>
      <c r="G289" s="100"/>
      <c r="H289" s="100"/>
      <c r="I289" s="100"/>
      <c r="J289" s="100"/>
      <c r="K289" s="100"/>
    </row>
    <row r="290" spans="1:126" x14ac:dyDescent="0.25">
      <c r="A290" s="29" t="s">
        <v>32</v>
      </c>
      <c r="B290" t="s">
        <v>36</v>
      </c>
      <c r="C290" s="32" t="s">
        <v>369</v>
      </c>
      <c r="D290" t="s">
        <v>243</v>
      </c>
      <c r="E290" s="1">
        <v>45000</v>
      </c>
      <c r="F290" s="1">
        <f t="shared" ref="F290" si="89">E290*0.0287</f>
        <v>1291.5</v>
      </c>
      <c r="G290" s="1">
        <v>0</v>
      </c>
      <c r="H290" s="1">
        <v>1368</v>
      </c>
      <c r="I290" s="1">
        <v>1525.12</v>
      </c>
      <c r="J290" s="30">
        <v>4184.62</v>
      </c>
      <c r="K290" s="1">
        <v>40815.379999999997</v>
      </c>
    </row>
    <row r="291" spans="1:126" x14ac:dyDescent="0.25">
      <c r="A291" t="s">
        <v>35</v>
      </c>
      <c r="B291" t="s">
        <v>36</v>
      </c>
      <c r="C291" s="32" t="s">
        <v>369</v>
      </c>
      <c r="D291" t="s">
        <v>245</v>
      </c>
      <c r="E291" s="1">
        <v>45000</v>
      </c>
      <c r="F291" s="1">
        <v>1291.5</v>
      </c>
      <c r="G291" s="1">
        <v>1148.33</v>
      </c>
      <c r="H291" s="1">
        <v>1368</v>
      </c>
      <c r="I291" s="1">
        <v>175</v>
      </c>
      <c r="J291" s="30">
        <v>3982.83</v>
      </c>
      <c r="K291" s="1">
        <v>41017.17</v>
      </c>
    </row>
    <row r="292" spans="1:126" s="2" customFormat="1" x14ac:dyDescent="0.25">
      <c r="A292" s="5" t="s">
        <v>30</v>
      </c>
      <c r="B292" t="s">
        <v>31</v>
      </c>
      <c r="C292" s="32" t="s">
        <v>369</v>
      </c>
      <c r="D292" t="s">
        <v>243</v>
      </c>
      <c r="E292" s="1">
        <v>91000</v>
      </c>
      <c r="F292" s="1">
        <f>E292*0.0287</f>
        <v>2611.6999999999998</v>
      </c>
      <c r="G292" s="1">
        <v>9313.2800000000007</v>
      </c>
      <c r="H292" s="1">
        <v>2766.4</v>
      </c>
      <c r="I292" s="1">
        <v>4690.24</v>
      </c>
      <c r="J292" s="30">
        <v>19381.62</v>
      </c>
      <c r="K292" s="1">
        <f>E292-J292</f>
        <v>71618.38</v>
      </c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  <c r="DM292" s="6"/>
      <c r="DN292" s="6"/>
      <c r="DO292" s="6"/>
      <c r="DP292" s="6"/>
      <c r="DQ292" s="6"/>
      <c r="DR292" s="6"/>
      <c r="DS292" s="6"/>
      <c r="DT292" s="6"/>
      <c r="DU292" s="6"/>
      <c r="DV292" s="6"/>
    </row>
    <row r="293" spans="1:126" s="2" customFormat="1" x14ac:dyDescent="0.25">
      <c r="A293" s="5" t="s">
        <v>462</v>
      </c>
      <c r="B293" t="s">
        <v>463</v>
      </c>
      <c r="C293" s="32" t="s">
        <v>369</v>
      </c>
      <c r="D293" t="s">
        <v>245</v>
      </c>
      <c r="E293" s="1">
        <v>44000</v>
      </c>
      <c r="F293" s="1">
        <v>1262.8</v>
      </c>
      <c r="G293" s="1">
        <v>0</v>
      </c>
      <c r="H293" s="1">
        <v>1337.6</v>
      </c>
      <c r="I293" s="1">
        <v>175</v>
      </c>
      <c r="J293" s="30">
        <v>2775.4</v>
      </c>
      <c r="K293" s="1">
        <v>41224.6</v>
      </c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  <c r="DM293" s="6"/>
      <c r="DN293" s="6"/>
      <c r="DO293" s="6"/>
      <c r="DP293" s="6"/>
      <c r="DQ293" s="6"/>
      <c r="DR293" s="6"/>
      <c r="DS293" s="6"/>
      <c r="DT293" s="6"/>
      <c r="DU293" s="6"/>
      <c r="DV293" s="6"/>
    </row>
    <row r="294" spans="1:126" x14ac:dyDescent="0.25">
      <c r="A294" s="3" t="s">
        <v>12</v>
      </c>
      <c r="B294" s="3">
        <v>4</v>
      </c>
      <c r="C294" s="34"/>
      <c r="D294" s="3"/>
      <c r="E294" s="4">
        <f t="shared" ref="E294:K294" si="90">SUM(E290:E293)</f>
        <v>225000</v>
      </c>
      <c r="F294" s="4">
        <f t="shared" si="90"/>
        <v>6457.5</v>
      </c>
      <c r="G294" s="4">
        <f t="shared" si="90"/>
        <v>10461.61</v>
      </c>
      <c r="H294" s="4">
        <f t="shared" si="90"/>
        <v>6840</v>
      </c>
      <c r="I294" s="4">
        <f t="shared" si="90"/>
        <v>6565.36</v>
      </c>
      <c r="J294" s="4">
        <f t="shared" si="90"/>
        <v>30324.47</v>
      </c>
      <c r="K294" s="4">
        <f t="shared" si="90"/>
        <v>194675.53</v>
      </c>
    </row>
    <row r="296" spans="1:126" s="2" customFormat="1" x14ac:dyDescent="0.25">
      <c r="A296" s="100" t="s">
        <v>358</v>
      </c>
      <c r="B296" s="100"/>
      <c r="C296" s="100"/>
      <c r="D296" s="100"/>
      <c r="E296" s="100"/>
      <c r="F296" s="100"/>
      <c r="G296" s="100"/>
      <c r="H296" s="100"/>
      <c r="I296" s="100"/>
      <c r="J296" s="100"/>
      <c r="K296" s="100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M296" s="6"/>
      <c r="DN296" s="6"/>
      <c r="DO296" s="6"/>
      <c r="DP296" s="6"/>
      <c r="DQ296" s="6"/>
      <c r="DR296" s="6"/>
      <c r="DS296" s="6"/>
      <c r="DT296" s="6"/>
      <c r="DU296" s="6"/>
      <c r="DV296" s="6"/>
    </row>
    <row r="297" spans="1:126" s="2" customFormat="1" x14ac:dyDescent="0.25">
      <c r="A297" s="17" t="s">
        <v>41</v>
      </c>
      <c r="B297" s="17" t="s">
        <v>300</v>
      </c>
      <c r="C297" s="37" t="s">
        <v>369</v>
      </c>
      <c r="D297" s="19" t="s">
        <v>245</v>
      </c>
      <c r="E297" s="1">
        <v>89500</v>
      </c>
      <c r="F297" s="1">
        <f>E297*0.0287</f>
        <v>2568.65</v>
      </c>
      <c r="G297" s="1">
        <v>9297.98</v>
      </c>
      <c r="H297" s="30">
        <f>E297*0.0304</f>
        <v>2720.8</v>
      </c>
      <c r="I297" s="30">
        <v>1525.12</v>
      </c>
      <c r="J297" s="30">
        <f>+F297+G297+H297+I297</f>
        <v>16112.55</v>
      </c>
      <c r="K297" s="30">
        <f>+E297-J297</f>
        <v>73387.45</v>
      </c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  <c r="DM297" s="6"/>
      <c r="DN297" s="6"/>
      <c r="DO297" s="6"/>
      <c r="DP297" s="6"/>
      <c r="DQ297" s="6"/>
      <c r="DR297" s="6"/>
      <c r="DS297" s="6"/>
      <c r="DT297" s="6"/>
      <c r="DU297" s="6"/>
      <c r="DV297" s="6"/>
    </row>
    <row r="298" spans="1:126" s="2" customFormat="1" x14ac:dyDescent="0.25">
      <c r="A298" s="17" t="s">
        <v>311</v>
      </c>
      <c r="B298" s="17" t="s">
        <v>34</v>
      </c>
      <c r="C298" s="37" t="s">
        <v>368</v>
      </c>
      <c r="D298" s="19" t="s">
        <v>245</v>
      </c>
      <c r="E298" s="1">
        <v>44000</v>
      </c>
      <c r="F298" s="1">
        <v>1262.8</v>
      </c>
      <c r="G298" s="1">
        <v>0</v>
      </c>
      <c r="H298" s="30">
        <v>1337.6</v>
      </c>
      <c r="I298" s="30">
        <v>175</v>
      </c>
      <c r="J298" s="30">
        <f t="shared" ref="J298:J302" si="91">+F298+G298+H298+I298</f>
        <v>2775.4</v>
      </c>
      <c r="K298" s="30">
        <f t="shared" ref="K298:K302" si="92">+E298-J298</f>
        <v>41224.6</v>
      </c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  <c r="DM298" s="6"/>
      <c r="DN298" s="6"/>
      <c r="DO298" s="6"/>
      <c r="DP298" s="6"/>
      <c r="DQ298" s="6"/>
      <c r="DR298" s="6"/>
      <c r="DS298" s="6"/>
      <c r="DT298" s="6"/>
      <c r="DU298" s="6"/>
      <c r="DV298" s="6"/>
    </row>
    <row r="299" spans="1:126" s="2" customFormat="1" x14ac:dyDescent="0.25">
      <c r="A299" t="s">
        <v>453</v>
      </c>
      <c r="B299" s="23" t="s">
        <v>227</v>
      </c>
      <c r="C299" s="32" t="s">
        <v>369</v>
      </c>
      <c r="D299" t="s">
        <v>243</v>
      </c>
      <c r="E299" s="1">
        <v>115000</v>
      </c>
      <c r="F299" s="1">
        <v>3300.5</v>
      </c>
      <c r="G299" s="1">
        <v>15633.74</v>
      </c>
      <c r="H299" s="30">
        <v>3496</v>
      </c>
      <c r="I299" s="30">
        <v>75</v>
      </c>
      <c r="J299" s="30">
        <f t="shared" si="91"/>
        <v>22505.24</v>
      </c>
      <c r="K299" s="30">
        <f t="shared" si="92"/>
        <v>92494.76</v>
      </c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M299" s="6"/>
      <c r="DN299" s="6"/>
      <c r="DO299" s="6"/>
      <c r="DP299" s="6"/>
      <c r="DQ299" s="6"/>
      <c r="DR299" s="6"/>
      <c r="DS299" s="6"/>
      <c r="DT299" s="6"/>
      <c r="DU299" s="6"/>
      <c r="DV299" s="6"/>
    </row>
    <row r="300" spans="1:126" s="14" customFormat="1" x14ac:dyDescent="0.25">
      <c r="A300" t="s">
        <v>42</v>
      </c>
      <c r="B300" t="s">
        <v>14</v>
      </c>
      <c r="C300" s="32" t="s">
        <v>368</v>
      </c>
      <c r="D300" t="s">
        <v>243</v>
      </c>
      <c r="E300" s="1">
        <v>46000</v>
      </c>
      <c r="F300" s="1">
        <v>1320.2</v>
      </c>
      <c r="G300" s="1">
        <v>0</v>
      </c>
      <c r="H300" s="30">
        <f t="shared" ref="H300:H302" si="93">E300*0.0304</f>
        <v>1398.4</v>
      </c>
      <c r="I300" s="30">
        <v>4165.24</v>
      </c>
      <c r="J300" s="30">
        <f t="shared" si="91"/>
        <v>6883.84</v>
      </c>
      <c r="K300" s="30">
        <f t="shared" si="92"/>
        <v>39116.160000000003</v>
      </c>
      <c r="M300" s="92"/>
      <c r="N300" s="92"/>
      <c r="O300" s="92"/>
      <c r="P300" s="92"/>
      <c r="Q300" s="92"/>
      <c r="R300" s="92"/>
      <c r="S300" s="92"/>
      <c r="T300" s="92"/>
      <c r="U300" s="92"/>
      <c r="V300" s="92"/>
      <c r="W300" s="92"/>
      <c r="X300" s="92"/>
      <c r="Y300" s="92"/>
      <c r="Z300" s="92"/>
      <c r="AA300" s="92"/>
      <c r="AB300" s="92"/>
      <c r="AC300" s="92"/>
      <c r="AD300" s="92"/>
      <c r="AE300" s="92"/>
      <c r="AF300" s="92"/>
      <c r="AG300" s="92"/>
      <c r="AH300" s="92"/>
      <c r="AI300" s="92"/>
      <c r="AJ300" s="92"/>
      <c r="AK300" s="92"/>
      <c r="AL300" s="92"/>
      <c r="AM300" s="92"/>
      <c r="AN300" s="92"/>
      <c r="AO300" s="92"/>
      <c r="AP300" s="92"/>
      <c r="AQ300" s="92"/>
    </row>
    <row r="301" spans="1:126" s="14" customFormat="1" x14ac:dyDescent="0.25">
      <c r="A301" t="s">
        <v>437</v>
      </c>
      <c r="B301" s="23" t="s">
        <v>33</v>
      </c>
      <c r="C301" s="32" t="s">
        <v>368</v>
      </c>
      <c r="D301" t="s">
        <v>245</v>
      </c>
      <c r="E301" s="1">
        <v>44000</v>
      </c>
      <c r="F301" s="1">
        <v>1262.8</v>
      </c>
      <c r="G301" s="1">
        <v>0</v>
      </c>
      <c r="H301" s="30">
        <v>1337.6</v>
      </c>
      <c r="I301" s="30">
        <v>1275</v>
      </c>
      <c r="J301" s="30">
        <f t="shared" si="91"/>
        <v>3875.4</v>
      </c>
      <c r="K301" s="30">
        <f t="shared" si="92"/>
        <v>40124.6</v>
      </c>
      <c r="M301" s="92"/>
      <c r="N301" s="92"/>
      <c r="O301" s="92"/>
      <c r="P301" s="92"/>
      <c r="Q301" s="92"/>
      <c r="R301" s="92"/>
      <c r="S301" s="92"/>
      <c r="T301" s="92"/>
      <c r="U301" s="92"/>
      <c r="V301" s="92"/>
      <c r="W301" s="92"/>
      <c r="X301" s="92"/>
      <c r="Y301" s="92"/>
      <c r="Z301" s="92"/>
      <c r="AA301" s="92"/>
      <c r="AB301" s="92"/>
      <c r="AC301" s="92"/>
      <c r="AD301" s="92"/>
      <c r="AE301" s="92"/>
      <c r="AF301" s="92"/>
      <c r="AG301" s="92"/>
      <c r="AH301" s="92"/>
      <c r="AI301" s="92"/>
      <c r="AJ301" s="92"/>
      <c r="AK301" s="92"/>
      <c r="AL301" s="92"/>
      <c r="AM301" s="92"/>
      <c r="AN301" s="92"/>
      <c r="AO301" s="92"/>
      <c r="AP301" s="92"/>
      <c r="AQ301" s="92"/>
    </row>
    <row r="302" spans="1:126" s="2" customFormat="1" x14ac:dyDescent="0.25">
      <c r="A302" t="s">
        <v>45</v>
      </c>
      <c r="B302" t="s">
        <v>22</v>
      </c>
      <c r="C302" s="32" t="s">
        <v>368</v>
      </c>
      <c r="D302" t="s">
        <v>243</v>
      </c>
      <c r="E302" s="1">
        <v>32000</v>
      </c>
      <c r="F302" s="1">
        <f t="shared" ref="F302" si="94">E302*0.0287</f>
        <v>918.4</v>
      </c>
      <c r="G302" s="1">
        <v>0</v>
      </c>
      <c r="H302" s="30">
        <f t="shared" si="93"/>
        <v>972.8</v>
      </c>
      <c r="I302" s="30">
        <v>1625.12</v>
      </c>
      <c r="J302" s="30">
        <f t="shared" si="91"/>
        <v>3516.32</v>
      </c>
      <c r="K302" s="30">
        <f t="shared" si="92"/>
        <v>28483.68</v>
      </c>
      <c r="L302" s="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6"/>
      <c r="DM302" s="6"/>
      <c r="DN302" s="6"/>
      <c r="DO302" s="6"/>
      <c r="DP302" s="6"/>
      <c r="DQ302" s="6"/>
      <c r="DR302" s="6"/>
      <c r="DS302" s="6"/>
      <c r="DT302" s="6"/>
      <c r="DU302" s="6"/>
      <c r="DV302" s="6"/>
    </row>
    <row r="303" spans="1:126" s="64" customFormat="1" x14ac:dyDescent="0.25">
      <c r="A303" s="64" t="s">
        <v>12</v>
      </c>
      <c r="B303" s="64">
        <v>6</v>
      </c>
      <c r="C303" s="65"/>
      <c r="E303" s="66">
        <f t="shared" ref="E303:K303" si="95">SUM(E297:E302)</f>
        <v>370500</v>
      </c>
      <c r="F303" s="66">
        <f t="shared" si="95"/>
        <v>10633.35</v>
      </c>
      <c r="G303" s="66">
        <f t="shared" si="95"/>
        <v>24931.72</v>
      </c>
      <c r="H303" s="66">
        <f t="shared" si="95"/>
        <v>11263.2</v>
      </c>
      <c r="I303" s="66">
        <f t="shared" si="95"/>
        <v>8840.48</v>
      </c>
      <c r="J303" s="66">
        <f t="shared" si="95"/>
        <v>55668.75</v>
      </c>
      <c r="K303" s="66">
        <f t="shared" si="95"/>
        <v>314831.25</v>
      </c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</row>
    <row r="304" spans="1:126" s="2" customFormat="1" ht="17.25" customHeight="1" x14ac:dyDescent="0.25">
      <c r="A304"/>
      <c r="B304"/>
      <c r="C304" s="32"/>
      <c r="D304"/>
      <c r="E304" s="1"/>
      <c r="F304" s="1"/>
      <c r="G304" s="1"/>
      <c r="H304" s="1"/>
      <c r="I304" s="1"/>
      <c r="J304" s="1"/>
      <c r="K304" s="1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  <c r="DL304" s="6"/>
      <c r="DM304" s="6"/>
      <c r="DN304" s="6"/>
      <c r="DO304" s="6"/>
      <c r="DP304" s="6"/>
      <c r="DQ304" s="6"/>
      <c r="DR304" s="6"/>
      <c r="DS304" s="6"/>
      <c r="DT304" s="6"/>
      <c r="DU304" s="6"/>
      <c r="DV304" s="6"/>
    </row>
    <row r="305" spans="1:126" s="61" customFormat="1" x14ac:dyDescent="0.25">
      <c r="A305" s="83" t="s">
        <v>430</v>
      </c>
      <c r="B305" s="83"/>
      <c r="C305" s="84"/>
      <c r="D305" s="83"/>
      <c r="E305" s="85"/>
      <c r="F305" s="85"/>
      <c r="G305" s="85"/>
      <c r="H305" s="85"/>
      <c r="I305" s="85"/>
      <c r="J305" s="85"/>
      <c r="K305" s="85"/>
    </row>
    <row r="306" spans="1:126" s="61" customFormat="1" x14ac:dyDescent="0.25">
      <c r="A306" s="29" t="s">
        <v>431</v>
      </c>
      <c r="B306" s="29" t="s">
        <v>248</v>
      </c>
      <c r="C306" s="79" t="s">
        <v>368</v>
      </c>
      <c r="D306" s="29" t="s">
        <v>245</v>
      </c>
      <c r="E306" s="48">
        <v>32000</v>
      </c>
      <c r="F306" s="48">
        <v>918.4</v>
      </c>
      <c r="G306" s="48">
        <v>0</v>
      </c>
      <c r="H306" s="48">
        <v>972.8</v>
      </c>
      <c r="I306" s="48">
        <v>2175</v>
      </c>
      <c r="J306" s="48">
        <f>+F306+G306+H306+I306</f>
        <v>4066.2</v>
      </c>
      <c r="K306" s="48">
        <f>+E306-J306</f>
        <v>27933.8</v>
      </c>
    </row>
    <row r="307" spans="1:126" s="80" customFormat="1" x14ac:dyDescent="0.25">
      <c r="A307" s="29" t="s">
        <v>154</v>
      </c>
      <c r="B307" s="29" t="s">
        <v>432</v>
      </c>
      <c r="C307" s="79" t="s">
        <v>368</v>
      </c>
      <c r="D307" s="29" t="s">
        <v>243</v>
      </c>
      <c r="E307" s="48">
        <v>45000</v>
      </c>
      <c r="F307" s="48">
        <v>1291.5</v>
      </c>
      <c r="G307" s="48">
        <v>1148.33</v>
      </c>
      <c r="H307" s="48">
        <v>1368</v>
      </c>
      <c r="I307" s="48">
        <v>1650</v>
      </c>
      <c r="J307" s="48">
        <f t="shared" ref="J307:J308" si="96">+F307+G307+H307+I307</f>
        <v>5457.83</v>
      </c>
      <c r="K307" s="48">
        <v>39542.17</v>
      </c>
      <c r="L307" s="83"/>
      <c r="M307" s="83"/>
      <c r="N307" s="83"/>
      <c r="O307" s="83"/>
      <c r="P307" s="83"/>
      <c r="Q307" s="83"/>
      <c r="R307" s="83"/>
      <c r="S307" s="83"/>
      <c r="T307" s="83"/>
      <c r="U307" s="83"/>
      <c r="V307" s="83"/>
      <c r="W307" s="83"/>
      <c r="X307" s="83"/>
      <c r="Y307" s="83"/>
      <c r="Z307" s="83"/>
      <c r="AA307" s="83"/>
      <c r="AB307" s="83"/>
      <c r="AC307" s="83"/>
      <c r="AD307" s="83"/>
      <c r="AE307" s="83"/>
      <c r="AF307" s="83"/>
      <c r="AG307" s="83"/>
      <c r="AH307" s="83"/>
      <c r="AI307" s="83"/>
      <c r="AJ307" s="83"/>
      <c r="AK307" s="83"/>
      <c r="AL307" s="83"/>
      <c r="AM307" s="83"/>
      <c r="AN307" s="83"/>
      <c r="AO307" s="83"/>
      <c r="AP307" s="83"/>
      <c r="AQ307" s="83"/>
      <c r="AR307" s="83"/>
      <c r="AS307" s="83"/>
      <c r="AT307" s="83"/>
      <c r="AU307" s="83"/>
      <c r="AV307" s="83"/>
      <c r="AW307" s="83"/>
    </row>
    <row r="308" spans="1:126" s="29" customFormat="1" x14ac:dyDescent="0.25">
      <c r="A308" s="29" t="s">
        <v>450</v>
      </c>
      <c r="B308" s="29" t="s">
        <v>16</v>
      </c>
      <c r="C308" s="79" t="s">
        <v>368</v>
      </c>
      <c r="D308" s="29" t="s">
        <v>243</v>
      </c>
      <c r="E308" s="48">
        <v>123500</v>
      </c>
      <c r="F308" s="48">
        <v>3544.45</v>
      </c>
      <c r="G308" s="48">
        <v>17633.16</v>
      </c>
      <c r="H308" s="48">
        <v>3754.4</v>
      </c>
      <c r="I308" s="48">
        <v>25</v>
      </c>
      <c r="J308" s="48">
        <f t="shared" si="96"/>
        <v>24957.01</v>
      </c>
      <c r="K308" s="48">
        <v>98542.99</v>
      </c>
    </row>
    <row r="309" spans="1:126" s="44" customFormat="1" x14ac:dyDescent="0.25">
      <c r="A309" s="80" t="s">
        <v>12</v>
      </c>
      <c r="B309" s="80">
        <v>3</v>
      </c>
      <c r="C309" s="81"/>
      <c r="D309" s="80"/>
      <c r="E309" s="82">
        <f>SUM(E306:E308)</f>
        <v>200500</v>
      </c>
      <c r="F309" s="82">
        <f>SUM(F306:F308)</f>
        <v>5754.35</v>
      </c>
      <c r="G309" s="82">
        <f t="shared" ref="G309:K309" si="97">SUM(G306:G308)</f>
        <v>18781.490000000002</v>
      </c>
      <c r="H309" s="82">
        <f t="shared" si="97"/>
        <v>6095.2</v>
      </c>
      <c r="I309" s="82">
        <f t="shared" si="97"/>
        <v>3850</v>
      </c>
      <c r="J309" s="82">
        <f t="shared" si="97"/>
        <v>34481.040000000001</v>
      </c>
      <c r="K309" s="82">
        <f t="shared" si="97"/>
        <v>166018.96</v>
      </c>
    </row>
    <row r="310" spans="1:126" s="2" customFormat="1" x14ac:dyDescent="0.25">
      <c r="A310"/>
      <c r="B310"/>
      <c r="C310" s="32"/>
      <c r="D310"/>
      <c r="E310" s="1"/>
      <c r="F310" s="1"/>
      <c r="G310" s="1"/>
      <c r="H310" s="1"/>
      <c r="I310" s="1"/>
      <c r="J310" s="1"/>
      <c r="K310" s="1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/>
      <c r="DN310" s="6"/>
      <c r="DO310" s="6"/>
      <c r="DP310" s="6"/>
      <c r="DQ310" s="6"/>
      <c r="DR310" s="6"/>
      <c r="DS310" s="6"/>
      <c r="DT310" s="6"/>
      <c r="DU310" s="6"/>
      <c r="DV310" s="6"/>
    </row>
    <row r="311" spans="1:126" s="2" customFormat="1" x14ac:dyDescent="0.25">
      <c r="A311" s="100" t="s">
        <v>91</v>
      </c>
      <c r="B311" s="100"/>
      <c r="C311" s="100"/>
      <c r="D311" s="100"/>
      <c r="E311" s="100"/>
      <c r="F311" s="100"/>
      <c r="G311" s="100"/>
      <c r="H311" s="100"/>
      <c r="I311" s="100"/>
      <c r="J311" s="100"/>
      <c r="K311" s="100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  <c r="DM311" s="6"/>
      <c r="DN311" s="6"/>
      <c r="DO311" s="6"/>
      <c r="DP311" s="6"/>
      <c r="DQ311" s="6"/>
      <c r="DR311" s="6"/>
      <c r="DS311" s="6"/>
      <c r="DT311" s="6"/>
      <c r="DU311" s="6"/>
      <c r="DV311" s="6"/>
    </row>
    <row r="312" spans="1:126" s="2" customFormat="1" x14ac:dyDescent="0.25">
      <c r="A312" t="s">
        <v>89</v>
      </c>
      <c r="B312" t="s">
        <v>90</v>
      </c>
      <c r="C312" s="32" t="s">
        <v>369</v>
      </c>
      <c r="D312" t="s">
        <v>243</v>
      </c>
      <c r="E312" s="1">
        <v>165000</v>
      </c>
      <c r="F312" s="1">
        <v>4735.5</v>
      </c>
      <c r="G312" s="1">
        <v>27413.040000000001</v>
      </c>
      <c r="H312" s="1">
        <v>4943.8</v>
      </c>
      <c r="I312" s="1">
        <v>25</v>
      </c>
      <c r="J312" s="1">
        <v>37117.339999999997</v>
      </c>
      <c r="K312" s="1">
        <v>127882.66</v>
      </c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  <c r="DM312" s="6"/>
      <c r="DN312" s="6"/>
      <c r="DO312" s="6"/>
      <c r="DP312" s="6"/>
      <c r="DQ312" s="6"/>
      <c r="DR312" s="6"/>
      <c r="DS312" s="6"/>
      <c r="DT312" s="6"/>
      <c r="DU312" s="6"/>
      <c r="DV312" s="6"/>
    </row>
    <row r="313" spans="1:126" x14ac:dyDescent="0.25">
      <c r="A313" s="3" t="s">
        <v>12</v>
      </c>
      <c r="B313" s="3">
        <v>1</v>
      </c>
      <c r="C313" s="34"/>
      <c r="D313" s="3"/>
      <c r="E313" s="4">
        <f t="shared" ref="E313:K313" si="98">SUM(E312:E312)</f>
        <v>165000</v>
      </c>
      <c r="F313" s="4">
        <f t="shared" si="98"/>
        <v>4735.5</v>
      </c>
      <c r="G313" s="4">
        <f t="shared" si="98"/>
        <v>27413.040000000001</v>
      </c>
      <c r="H313" s="4">
        <f t="shared" si="98"/>
        <v>4943.8</v>
      </c>
      <c r="I313" s="4">
        <f t="shared" si="98"/>
        <v>25</v>
      </c>
      <c r="J313" s="4">
        <f t="shared" si="98"/>
        <v>37117.339999999997</v>
      </c>
      <c r="K313" s="4">
        <f t="shared" si="98"/>
        <v>127882.66</v>
      </c>
    </row>
    <row r="315" spans="1:126" x14ac:dyDescent="0.25">
      <c r="A315" s="100" t="s">
        <v>93</v>
      </c>
      <c r="B315" s="100"/>
      <c r="C315" s="100"/>
      <c r="D315" s="100"/>
      <c r="E315" s="100"/>
      <c r="F315" s="100"/>
      <c r="G315" s="100"/>
      <c r="H315" s="100"/>
      <c r="I315" s="100"/>
      <c r="J315" s="100"/>
      <c r="K315" s="100"/>
    </row>
    <row r="316" spans="1:126" x14ac:dyDescent="0.25">
      <c r="A316" t="s">
        <v>454</v>
      </c>
      <c r="B316" t="s">
        <v>18</v>
      </c>
      <c r="C316" s="32" t="s">
        <v>368</v>
      </c>
      <c r="D316" t="s">
        <v>245</v>
      </c>
      <c r="E316" s="1">
        <v>41000</v>
      </c>
      <c r="F316" s="1">
        <f t="shared" ref="F316:F324" si="99">E316*0.0287</f>
        <v>1176.7</v>
      </c>
      <c r="G316" s="1">
        <v>0</v>
      </c>
      <c r="H316" s="1">
        <f t="shared" ref="H316:H324" si="100">E316*0.0304</f>
        <v>1246.4000000000001</v>
      </c>
      <c r="I316" s="1">
        <v>1200</v>
      </c>
      <c r="J316" s="1">
        <v>3623.1</v>
      </c>
      <c r="K316" s="30">
        <v>37376.9</v>
      </c>
    </row>
    <row r="317" spans="1:126" x14ac:dyDescent="0.25">
      <c r="A317" t="s">
        <v>96</v>
      </c>
      <c r="B317" t="s">
        <v>97</v>
      </c>
      <c r="C317" s="32" t="s">
        <v>368</v>
      </c>
      <c r="D317" t="s">
        <v>243</v>
      </c>
      <c r="E317" s="1">
        <v>86000</v>
      </c>
      <c r="F317" s="1">
        <f t="shared" si="99"/>
        <v>2468.1999999999998</v>
      </c>
      <c r="G317" s="1">
        <v>8812.2199999999993</v>
      </c>
      <c r="H317" s="1">
        <f t="shared" si="100"/>
        <v>2614.4</v>
      </c>
      <c r="I317" s="1">
        <v>25</v>
      </c>
      <c r="J317" s="1">
        <v>13919.82</v>
      </c>
      <c r="K317" s="30">
        <f t="shared" ref="K317:K323" si="101">E317-J317</f>
        <v>72080.179999999993</v>
      </c>
    </row>
    <row r="318" spans="1:126" x14ac:dyDescent="0.25">
      <c r="A318" t="s">
        <v>233</v>
      </c>
      <c r="B318" t="s">
        <v>99</v>
      </c>
      <c r="C318" s="32" t="s">
        <v>368</v>
      </c>
      <c r="D318" t="s">
        <v>245</v>
      </c>
      <c r="E318" s="1">
        <v>41000</v>
      </c>
      <c r="F318" s="1">
        <f t="shared" si="99"/>
        <v>1176.7</v>
      </c>
      <c r="G318" s="1">
        <v>0</v>
      </c>
      <c r="H318" s="1">
        <f t="shared" si="100"/>
        <v>1246.4000000000001</v>
      </c>
      <c r="I318" s="1">
        <v>175</v>
      </c>
      <c r="J318" s="1">
        <v>2598.1</v>
      </c>
      <c r="K318" s="30">
        <v>38401.9</v>
      </c>
    </row>
    <row r="319" spans="1:126" x14ac:dyDescent="0.25">
      <c r="A319" t="s">
        <v>251</v>
      </c>
      <c r="B319" t="s">
        <v>99</v>
      </c>
      <c r="C319" s="32" t="s">
        <v>368</v>
      </c>
      <c r="D319" t="s">
        <v>245</v>
      </c>
      <c r="E319" s="1">
        <v>41000</v>
      </c>
      <c r="F319" s="1">
        <f t="shared" si="99"/>
        <v>1176.7</v>
      </c>
      <c r="G319" s="1">
        <v>0</v>
      </c>
      <c r="H319" s="1">
        <f t="shared" si="100"/>
        <v>1246.4000000000001</v>
      </c>
      <c r="I319" s="1">
        <v>1525.12</v>
      </c>
      <c r="J319" s="1">
        <v>3948.22</v>
      </c>
      <c r="K319" s="30">
        <v>37051.78</v>
      </c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</row>
    <row r="320" spans="1:126" x14ac:dyDescent="0.25">
      <c r="A320" t="s">
        <v>268</v>
      </c>
      <c r="B320" t="s">
        <v>267</v>
      </c>
      <c r="C320" s="32" t="s">
        <v>369</v>
      </c>
      <c r="D320" t="s">
        <v>245</v>
      </c>
      <c r="E320" s="1">
        <v>41000</v>
      </c>
      <c r="F320" s="1">
        <f>E320*0.0287</f>
        <v>1176.7</v>
      </c>
      <c r="G320" s="1">
        <v>0</v>
      </c>
      <c r="H320" s="1">
        <f>E320*0.0304</f>
        <v>1246.4000000000001</v>
      </c>
      <c r="I320" s="1">
        <v>175</v>
      </c>
      <c r="J320" s="1">
        <v>2598.1</v>
      </c>
      <c r="K320" s="30">
        <v>38401.9</v>
      </c>
    </row>
    <row r="321" spans="1:126" x14ac:dyDescent="0.25">
      <c r="A321" t="s">
        <v>270</v>
      </c>
      <c r="B321" t="s">
        <v>53</v>
      </c>
      <c r="C321" s="32" t="s">
        <v>368</v>
      </c>
      <c r="D321" t="s">
        <v>245</v>
      </c>
      <c r="E321" s="1">
        <v>41000</v>
      </c>
      <c r="F321" s="1">
        <f t="shared" si="99"/>
        <v>1176.7</v>
      </c>
      <c r="G321" s="1">
        <v>0</v>
      </c>
      <c r="H321" s="1">
        <f t="shared" si="100"/>
        <v>1246.4000000000001</v>
      </c>
      <c r="I321" s="1">
        <v>275</v>
      </c>
      <c r="J321" s="1">
        <v>2698.1</v>
      </c>
      <c r="K321" s="30">
        <v>38301.9</v>
      </c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</row>
    <row r="322" spans="1:126" x14ac:dyDescent="0.25">
      <c r="A322" t="s">
        <v>269</v>
      </c>
      <c r="B322" t="s">
        <v>53</v>
      </c>
      <c r="C322" s="32" t="s">
        <v>368</v>
      </c>
      <c r="D322" t="s">
        <v>245</v>
      </c>
      <c r="E322" s="15">
        <v>36000</v>
      </c>
      <c r="F322" s="1">
        <f t="shared" si="99"/>
        <v>1033.2</v>
      </c>
      <c r="G322" s="1">
        <v>0</v>
      </c>
      <c r="H322" s="1">
        <f t="shared" si="100"/>
        <v>1094.4000000000001</v>
      </c>
      <c r="I322" s="1">
        <v>175</v>
      </c>
      <c r="J322" s="1">
        <f t="shared" ref="J322:J323" si="102">F322+G322+H322+I322</f>
        <v>2302.6</v>
      </c>
      <c r="K322" s="1">
        <v>33697.4</v>
      </c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</row>
    <row r="323" spans="1:126" x14ac:dyDescent="0.25">
      <c r="A323" t="s">
        <v>218</v>
      </c>
      <c r="B323" t="s">
        <v>99</v>
      </c>
      <c r="C323" s="32" t="s">
        <v>368</v>
      </c>
      <c r="D323" t="s">
        <v>245</v>
      </c>
      <c r="E323" s="1">
        <v>39000</v>
      </c>
      <c r="F323" s="1">
        <f t="shared" si="99"/>
        <v>1119.3</v>
      </c>
      <c r="G323" s="1">
        <v>301.52</v>
      </c>
      <c r="H323" s="1">
        <f t="shared" si="100"/>
        <v>1185.5999999999999</v>
      </c>
      <c r="I323" s="1">
        <v>175</v>
      </c>
      <c r="J323" s="1">
        <f t="shared" si="102"/>
        <v>2781.42</v>
      </c>
      <c r="K323" s="1">
        <f t="shared" si="101"/>
        <v>36218.58</v>
      </c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</row>
    <row r="324" spans="1:126" x14ac:dyDescent="0.25">
      <c r="A324" t="s">
        <v>217</v>
      </c>
      <c r="B324" t="s">
        <v>99</v>
      </c>
      <c r="C324" s="32" t="s">
        <v>368</v>
      </c>
      <c r="D324" t="s">
        <v>245</v>
      </c>
      <c r="E324" s="1">
        <v>41000</v>
      </c>
      <c r="F324" s="1">
        <f t="shared" si="99"/>
        <v>1176.7</v>
      </c>
      <c r="G324" s="1">
        <v>0</v>
      </c>
      <c r="H324" s="1">
        <f t="shared" si="100"/>
        <v>1246.4000000000001</v>
      </c>
      <c r="I324" s="1">
        <v>1525.12</v>
      </c>
      <c r="J324" s="1">
        <v>3948.22</v>
      </c>
      <c r="K324" s="1">
        <v>37051.78</v>
      </c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</row>
    <row r="325" spans="1:126" x14ac:dyDescent="0.25">
      <c r="A325" s="3" t="s">
        <v>12</v>
      </c>
      <c r="B325" s="3">
        <v>9</v>
      </c>
      <c r="C325" s="34"/>
      <c r="D325" s="3"/>
      <c r="E325" s="4">
        <f t="shared" ref="E325:K325" si="103">SUM(E316:E324)</f>
        <v>407000</v>
      </c>
      <c r="F325" s="4">
        <f t="shared" si="103"/>
        <v>11680.9</v>
      </c>
      <c r="G325" s="4">
        <f t="shared" si="103"/>
        <v>9113.74</v>
      </c>
      <c r="H325" s="4">
        <f t="shared" si="103"/>
        <v>12372.8</v>
      </c>
      <c r="I325" s="4">
        <f t="shared" si="103"/>
        <v>5250.24</v>
      </c>
      <c r="J325" s="4">
        <f t="shared" si="103"/>
        <v>38417.68</v>
      </c>
      <c r="K325" s="4">
        <f t="shared" si="103"/>
        <v>368582.32</v>
      </c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</row>
    <row r="326" spans="1:126" x14ac:dyDescent="0.25"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</row>
    <row r="327" spans="1:126" x14ac:dyDescent="0.25">
      <c r="A327" s="31" t="s">
        <v>495</v>
      </c>
      <c r="B327" s="31"/>
      <c r="C327" s="40"/>
      <c r="D327" s="31"/>
      <c r="E327" s="31"/>
      <c r="F327" s="31"/>
      <c r="G327" s="31"/>
      <c r="H327" s="31"/>
      <c r="I327" s="31"/>
      <c r="J327" s="31"/>
      <c r="K327" s="31"/>
    </row>
    <row r="328" spans="1:126" x14ac:dyDescent="0.25">
      <c r="A328" s="5" t="s">
        <v>100</v>
      </c>
      <c r="B328" s="5" t="s">
        <v>92</v>
      </c>
      <c r="C328" s="39" t="s">
        <v>368</v>
      </c>
      <c r="D328" s="5" t="s">
        <v>243</v>
      </c>
      <c r="E328" s="30">
        <v>101000</v>
      </c>
      <c r="F328" s="30">
        <f>E328*0.0287</f>
        <v>2898.7</v>
      </c>
      <c r="G328" s="30">
        <v>11665.53</v>
      </c>
      <c r="H328" s="30">
        <f>E328*0.0304</f>
        <v>3070.4</v>
      </c>
      <c r="I328" s="30">
        <v>2875.24</v>
      </c>
      <c r="J328" s="30">
        <f>+F328+G328+H328+I328</f>
        <v>20509.87</v>
      </c>
      <c r="K328" s="30">
        <f>E328-J328</f>
        <v>80490.13</v>
      </c>
    </row>
    <row r="329" spans="1:126" x14ac:dyDescent="0.25">
      <c r="A329" s="64" t="s">
        <v>12</v>
      </c>
      <c r="B329" s="64">
        <v>1</v>
      </c>
      <c r="C329" s="65"/>
      <c r="D329" s="64"/>
      <c r="E329" s="66">
        <f t="shared" ref="E329:K329" si="104">SUM(E328)</f>
        <v>101000</v>
      </c>
      <c r="F329" s="66">
        <f t="shared" si="104"/>
        <v>2898.7</v>
      </c>
      <c r="G329" s="66">
        <f t="shared" si="104"/>
        <v>11665.53</v>
      </c>
      <c r="H329" s="66">
        <f t="shared" si="104"/>
        <v>3070.4</v>
      </c>
      <c r="I329" s="66">
        <f t="shared" si="104"/>
        <v>2875.24</v>
      </c>
      <c r="J329" s="66">
        <f t="shared" si="104"/>
        <v>20509.87</v>
      </c>
      <c r="K329" s="66">
        <f t="shared" si="104"/>
        <v>80490.13</v>
      </c>
    </row>
    <row r="331" spans="1:126" x14ac:dyDescent="0.25">
      <c r="A331" s="10" t="s">
        <v>101</v>
      </c>
      <c r="B331" s="10"/>
      <c r="C331" s="36"/>
      <c r="D331" s="12"/>
      <c r="E331" s="10"/>
      <c r="F331" s="10"/>
      <c r="G331" s="10"/>
      <c r="H331" s="10"/>
      <c r="I331" s="10"/>
      <c r="J331" s="10"/>
      <c r="K331" s="10"/>
    </row>
    <row r="332" spans="1:126" x14ac:dyDescent="0.25">
      <c r="A332" t="s">
        <v>219</v>
      </c>
      <c r="B332" t="s">
        <v>112</v>
      </c>
      <c r="C332" s="32" t="s">
        <v>369</v>
      </c>
      <c r="D332" t="s">
        <v>245</v>
      </c>
      <c r="E332" s="1">
        <v>76000</v>
      </c>
      <c r="F332" s="1">
        <f>E332*0.0287</f>
        <v>2181.1999999999998</v>
      </c>
      <c r="G332" s="1">
        <v>6497.56</v>
      </c>
      <c r="H332" s="1">
        <f>E332*0.0304</f>
        <v>2310.4</v>
      </c>
      <c r="I332" s="1">
        <v>175</v>
      </c>
      <c r="J332" s="1">
        <f>+F332+G332+H332+I332</f>
        <v>11164.16</v>
      </c>
      <c r="K332" s="1">
        <f>+E332-J332</f>
        <v>64835.839999999997</v>
      </c>
    </row>
    <row r="333" spans="1:126" x14ac:dyDescent="0.25">
      <c r="A333" t="s">
        <v>102</v>
      </c>
      <c r="B333" t="s">
        <v>103</v>
      </c>
      <c r="C333" s="32" t="s">
        <v>368</v>
      </c>
      <c r="D333" t="s">
        <v>243</v>
      </c>
      <c r="E333" s="1">
        <v>81000</v>
      </c>
      <c r="F333" s="1">
        <f t="shared" ref="F333:F342" si="105">E333*0.0287</f>
        <v>2324.6999999999998</v>
      </c>
      <c r="G333" s="1">
        <v>7636.09</v>
      </c>
      <c r="H333" s="1">
        <f t="shared" ref="H333:H339" si="106">E333*0.0304</f>
        <v>2462.4</v>
      </c>
      <c r="I333" s="1">
        <v>425</v>
      </c>
      <c r="J333" s="1">
        <f t="shared" ref="J333:J342" si="107">+F333+G333+H333+I333</f>
        <v>12848.19</v>
      </c>
      <c r="K333" s="1">
        <f t="shared" ref="K333:K342" si="108">+E333-J333</f>
        <v>68151.81</v>
      </c>
    </row>
    <row r="334" spans="1:126" x14ac:dyDescent="0.25">
      <c r="A334" t="s">
        <v>104</v>
      </c>
      <c r="B334" t="s">
        <v>47</v>
      </c>
      <c r="C334" s="32" t="s">
        <v>369</v>
      </c>
      <c r="D334" t="s">
        <v>245</v>
      </c>
      <c r="E334" s="1">
        <v>24150</v>
      </c>
      <c r="F334" s="1">
        <f>E334*0.0287</f>
        <v>693.11</v>
      </c>
      <c r="G334" s="1">
        <v>0</v>
      </c>
      <c r="H334" s="1">
        <f>E334*0.0304</f>
        <v>734.16</v>
      </c>
      <c r="I334" s="1">
        <v>1895.5</v>
      </c>
      <c r="J334" s="1">
        <f t="shared" si="107"/>
        <v>3322.77</v>
      </c>
      <c r="K334" s="1">
        <f t="shared" si="108"/>
        <v>20827.23</v>
      </c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</row>
    <row r="335" spans="1:126" x14ac:dyDescent="0.25">
      <c r="A335" t="s">
        <v>266</v>
      </c>
      <c r="B335" t="s">
        <v>248</v>
      </c>
      <c r="C335" s="32" t="s">
        <v>368</v>
      </c>
      <c r="D335" t="s">
        <v>245</v>
      </c>
      <c r="E335" s="1">
        <v>33000</v>
      </c>
      <c r="F335" s="1">
        <v>947.1</v>
      </c>
      <c r="G335" s="1">
        <v>0</v>
      </c>
      <c r="H335" s="1">
        <v>1003.2</v>
      </c>
      <c r="I335" s="1">
        <v>1525.12</v>
      </c>
      <c r="J335" s="1">
        <f t="shared" si="107"/>
        <v>3475.42</v>
      </c>
      <c r="K335" s="1">
        <f t="shared" si="108"/>
        <v>29524.58</v>
      </c>
    </row>
    <row r="336" spans="1:126" x14ac:dyDescent="0.25">
      <c r="A336" t="s">
        <v>105</v>
      </c>
      <c r="B336" t="s">
        <v>106</v>
      </c>
      <c r="C336" s="32" t="s">
        <v>368</v>
      </c>
      <c r="D336" t="s">
        <v>245</v>
      </c>
      <c r="E336" s="1">
        <v>81000</v>
      </c>
      <c r="F336" s="1">
        <f t="shared" si="105"/>
        <v>2324.6999999999998</v>
      </c>
      <c r="G336" s="1">
        <v>7636.09</v>
      </c>
      <c r="H336" s="1">
        <f t="shared" si="106"/>
        <v>2462.4</v>
      </c>
      <c r="I336" s="1">
        <v>25</v>
      </c>
      <c r="J336" s="1">
        <f t="shared" si="107"/>
        <v>12448.19</v>
      </c>
      <c r="K336" s="1">
        <f t="shared" si="108"/>
        <v>68551.81</v>
      </c>
    </row>
    <row r="337" spans="1:126" x14ac:dyDescent="0.25">
      <c r="A337" t="s">
        <v>107</v>
      </c>
      <c r="B337" t="s">
        <v>212</v>
      </c>
      <c r="C337" s="32" t="s">
        <v>368</v>
      </c>
      <c r="D337" t="s">
        <v>243</v>
      </c>
      <c r="E337" s="1">
        <v>41000</v>
      </c>
      <c r="F337" s="1">
        <f t="shared" si="105"/>
        <v>1176.7</v>
      </c>
      <c r="G337" s="1">
        <v>0</v>
      </c>
      <c r="H337" s="1">
        <f t="shared" si="106"/>
        <v>1246.4000000000001</v>
      </c>
      <c r="I337" s="1">
        <v>665</v>
      </c>
      <c r="J337" s="1">
        <f t="shared" si="107"/>
        <v>3088.1</v>
      </c>
      <c r="K337" s="1">
        <f t="shared" si="108"/>
        <v>37911.9</v>
      </c>
    </row>
    <row r="338" spans="1:126" x14ac:dyDescent="0.25">
      <c r="A338" t="s">
        <v>235</v>
      </c>
      <c r="B338" t="s">
        <v>103</v>
      </c>
      <c r="C338" s="32" t="s">
        <v>368</v>
      </c>
      <c r="D338" t="s">
        <v>245</v>
      </c>
      <c r="E338" s="1">
        <v>41000</v>
      </c>
      <c r="F338" s="1">
        <f t="shared" si="105"/>
        <v>1176.7</v>
      </c>
      <c r="G338" s="1">
        <v>0</v>
      </c>
      <c r="H338" s="1">
        <f t="shared" si="106"/>
        <v>1246.4000000000001</v>
      </c>
      <c r="I338" s="1">
        <v>863</v>
      </c>
      <c r="J338" s="1">
        <f t="shared" si="107"/>
        <v>3286.1</v>
      </c>
      <c r="K338" s="1">
        <f t="shared" si="108"/>
        <v>37713.9</v>
      </c>
    </row>
    <row r="339" spans="1:126" x14ac:dyDescent="0.25">
      <c r="A339" t="s">
        <v>234</v>
      </c>
      <c r="B339" t="s">
        <v>492</v>
      </c>
      <c r="C339" s="32" t="s">
        <v>369</v>
      </c>
      <c r="D339" t="s">
        <v>245</v>
      </c>
      <c r="E339" s="1">
        <v>59000</v>
      </c>
      <c r="F339" s="1">
        <f t="shared" si="105"/>
        <v>1693.3</v>
      </c>
      <c r="G339" s="1">
        <v>2758.45</v>
      </c>
      <c r="H339" s="1">
        <f t="shared" si="106"/>
        <v>1793.6</v>
      </c>
      <c r="I339" s="1">
        <v>2875.24</v>
      </c>
      <c r="J339" s="1">
        <f t="shared" si="107"/>
        <v>9120.59</v>
      </c>
      <c r="K339" s="1">
        <f t="shared" si="108"/>
        <v>49879.41</v>
      </c>
    </row>
    <row r="340" spans="1:126" x14ac:dyDescent="0.25">
      <c r="A340" t="s">
        <v>336</v>
      </c>
      <c r="B340" t="s">
        <v>248</v>
      </c>
      <c r="C340" s="32" t="s">
        <v>368</v>
      </c>
      <c r="D340" t="s">
        <v>245</v>
      </c>
      <c r="E340" s="1">
        <v>32000</v>
      </c>
      <c r="F340" s="1">
        <f t="shared" ref="F340" si="109">E340*0.0287</f>
        <v>918.4</v>
      </c>
      <c r="G340" s="1">
        <v>0</v>
      </c>
      <c r="H340" s="1">
        <f t="shared" ref="H340" si="110">E340*0.0304</f>
        <v>972.8</v>
      </c>
      <c r="I340" s="1">
        <v>1525.12</v>
      </c>
      <c r="J340" s="1">
        <f t="shared" si="107"/>
        <v>3416.32</v>
      </c>
      <c r="K340" s="1">
        <f t="shared" si="108"/>
        <v>28583.68</v>
      </c>
    </row>
    <row r="341" spans="1:126" x14ac:dyDescent="0.25">
      <c r="A341" t="s">
        <v>473</v>
      </c>
      <c r="B341" t="s">
        <v>16</v>
      </c>
      <c r="C341" s="32" t="s">
        <v>369</v>
      </c>
      <c r="D341" t="s">
        <v>245</v>
      </c>
      <c r="E341" s="1">
        <v>125000</v>
      </c>
      <c r="F341" s="1">
        <f t="shared" si="105"/>
        <v>3587.5</v>
      </c>
      <c r="G341" s="1">
        <v>17985.990000000002</v>
      </c>
      <c r="H341" s="1">
        <v>3800</v>
      </c>
      <c r="I341" s="1">
        <v>25</v>
      </c>
      <c r="J341" s="1">
        <f t="shared" si="107"/>
        <v>25398.49</v>
      </c>
      <c r="K341" s="1">
        <f t="shared" si="108"/>
        <v>99601.51</v>
      </c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</row>
    <row r="342" spans="1:126" x14ac:dyDescent="0.25">
      <c r="A342" t="s">
        <v>399</v>
      </c>
      <c r="B342" t="s">
        <v>400</v>
      </c>
      <c r="C342" s="32" t="s">
        <v>368</v>
      </c>
      <c r="D342" t="s">
        <v>245</v>
      </c>
      <c r="E342" s="1">
        <v>31350</v>
      </c>
      <c r="F342" s="1">
        <f t="shared" si="105"/>
        <v>899.75</v>
      </c>
      <c r="G342" s="1">
        <v>0</v>
      </c>
      <c r="H342" s="1">
        <v>953.04</v>
      </c>
      <c r="I342" s="1">
        <v>1935</v>
      </c>
      <c r="J342" s="1">
        <f t="shared" si="107"/>
        <v>3787.79</v>
      </c>
      <c r="K342" s="1">
        <f t="shared" si="108"/>
        <v>27562.21</v>
      </c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</row>
    <row r="343" spans="1:126" x14ac:dyDescent="0.25">
      <c r="A343" s="3" t="s">
        <v>12</v>
      </c>
      <c r="B343" s="3">
        <v>11</v>
      </c>
      <c r="C343" s="34"/>
      <c r="D343" s="3"/>
      <c r="E343" s="4">
        <f t="shared" ref="E343:K343" si="111">SUM(E332:E342)</f>
        <v>624500</v>
      </c>
      <c r="F343" s="4">
        <f t="shared" si="111"/>
        <v>17923.16</v>
      </c>
      <c r="G343" s="4">
        <f t="shared" si="111"/>
        <v>42514.18</v>
      </c>
      <c r="H343" s="4">
        <f t="shared" si="111"/>
        <v>18984.8</v>
      </c>
      <c r="I343" s="4">
        <f t="shared" si="111"/>
        <v>11933.98</v>
      </c>
      <c r="J343" s="4">
        <f t="shared" si="111"/>
        <v>91356.12</v>
      </c>
      <c r="K343" s="4">
        <f t="shared" si="111"/>
        <v>533143.88</v>
      </c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</row>
    <row r="345" spans="1:126" x14ac:dyDescent="0.25">
      <c r="A345" s="10" t="s">
        <v>318</v>
      </c>
      <c r="B345" s="10"/>
      <c r="C345" s="36"/>
      <c r="D345" s="12"/>
      <c r="E345" s="10"/>
      <c r="F345" s="10"/>
      <c r="G345" s="10"/>
      <c r="H345" s="10"/>
      <c r="I345" s="10"/>
      <c r="J345" s="10"/>
      <c r="K345" s="10"/>
    </row>
    <row r="346" spans="1:126" s="5" customFormat="1" x14ac:dyDescent="0.25">
      <c r="A346" s="5" t="s">
        <v>108</v>
      </c>
      <c r="B346" s="5" t="s">
        <v>109</v>
      </c>
      <c r="C346" s="39" t="s">
        <v>368</v>
      </c>
      <c r="D346" s="5" t="s">
        <v>243</v>
      </c>
      <c r="E346" s="30">
        <v>66000</v>
      </c>
      <c r="F346" s="30">
        <f>E346*0.0287</f>
        <v>1894.2</v>
      </c>
      <c r="G346" s="30">
        <v>4615.76</v>
      </c>
      <c r="H346" s="30">
        <f>E346*0.0304</f>
        <v>2006.4</v>
      </c>
      <c r="I346" s="30">
        <v>125</v>
      </c>
      <c r="J346" s="30">
        <f t="shared" ref="J346" si="112">F346+G346+H346+I346</f>
        <v>8641.36</v>
      </c>
      <c r="K346" s="30">
        <f t="shared" ref="K346" si="113">E346-J346</f>
        <v>57358.64</v>
      </c>
    </row>
    <row r="347" spans="1:126" x14ac:dyDescent="0.25">
      <c r="A347" t="s">
        <v>110</v>
      </c>
      <c r="B347" t="s">
        <v>220</v>
      </c>
      <c r="C347" s="32" t="s">
        <v>368</v>
      </c>
      <c r="D347" t="s">
        <v>243</v>
      </c>
      <c r="E347" s="1">
        <v>66000</v>
      </c>
      <c r="F347" s="1">
        <f t="shared" ref="F347" si="114">E347*0.0287</f>
        <v>1894.2</v>
      </c>
      <c r="G347" s="1">
        <v>4345.7299999999996</v>
      </c>
      <c r="H347" s="1">
        <f t="shared" ref="H347:H348" si="115">E347*0.0304</f>
        <v>2006.4</v>
      </c>
      <c r="I347" s="1">
        <v>1375.12</v>
      </c>
      <c r="J347" s="1">
        <v>9621.4500000000007</v>
      </c>
      <c r="K347" s="1">
        <v>56378.55</v>
      </c>
    </row>
    <row r="348" spans="1:126" x14ac:dyDescent="0.25">
      <c r="A348" t="s">
        <v>111</v>
      </c>
      <c r="B348" t="s">
        <v>112</v>
      </c>
      <c r="C348" s="32" t="s">
        <v>369</v>
      </c>
      <c r="D348" t="s">
        <v>243</v>
      </c>
      <c r="E348" s="1">
        <v>60000</v>
      </c>
      <c r="F348" s="1">
        <v>1722</v>
      </c>
      <c r="G348" s="1">
        <v>3486.68</v>
      </c>
      <c r="H348" s="1">
        <f t="shared" si="115"/>
        <v>1824</v>
      </c>
      <c r="I348" s="1">
        <v>25</v>
      </c>
      <c r="J348" s="1">
        <v>7057.68</v>
      </c>
      <c r="K348" s="1">
        <v>52942.32</v>
      </c>
    </row>
    <row r="349" spans="1:126" x14ac:dyDescent="0.25">
      <c r="A349" t="s">
        <v>321</v>
      </c>
      <c r="B349" t="s">
        <v>109</v>
      </c>
      <c r="C349" s="32" t="s">
        <v>368</v>
      </c>
      <c r="D349" t="s">
        <v>243</v>
      </c>
      <c r="E349" s="1">
        <v>60000</v>
      </c>
      <c r="F349" s="1">
        <v>1722</v>
      </c>
      <c r="G349" s="1">
        <v>2617.5700000000002</v>
      </c>
      <c r="H349" s="1">
        <v>1824</v>
      </c>
      <c r="I349" s="1">
        <v>175</v>
      </c>
      <c r="J349" s="1">
        <v>6338.57</v>
      </c>
      <c r="K349" s="1">
        <v>53661.43</v>
      </c>
    </row>
    <row r="350" spans="1:126" x14ac:dyDescent="0.25">
      <c r="A350" t="s">
        <v>319</v>
      </c>
      <c r="B350" t="s">
        <v>16</v>
      </c>
      <c r="C350" s="32" t="s">
        <v>368</v>
      </c>
      <c r="D350" t="s">
        <v>245</v>
      </c>
      <c r="E350" s="1">
        <v>90000</v>
      </c>
      <c r="F350" s="1">
        <f t="shared" ref="F350" si="116">E350*0.0287</f>
        <v>2583</v>
      </c>
      <c r="G350" s="1">
        <v>9753.1200000000008</v>
      </c>
      <c r="H350" s="1">
        <f t="shared" ref="H350" si="117">E350*0.0304</f>
        <v>2736</v>
      </c>
      <c r="I350" s="1">
        <v>25</v>
      </c>
      <c r="J350" s="1">
        <f t="shared" ref="J350" si="118">F350+G350+H350+I350</f>
        <v>15097.12</v>
      </c>
      <c r="K350" s="1">
        <v>74902.880000000005</v>
      </c>
    </row>
    <row r="351" spans="1:126" x14ac:dyDescent="0.25">
      <c r="A351" s="3" t="s">
        <v>12</v>
      </c>
      <c r="B351" s="3">
        <v>5</v>
      </c>
      <c r="C351" s="34"/>
      <c r="D351" s="3"/>
      <c r="E351" s="4">
        <f t="shared" ref="E351:K351" si="119">SUM(E346:E350)</f>
        <v>342000</v>
      </c>
      <c r="F351" s="4">
        <f t="shared" si="119"/>
        <v>9815.4</v>
      </c>
      <c r="G351" s="4">
        <f t="shared" si="119"/>
        <v>24818.86</v>
      </c>
      <c r="H351" s="4">
        <f t="shared" si="119"/>
        <v>10396.799999999999</v>
      </c>
      <c r="I351" s="4">
        <f t="shared" si="119"/>
        <v>1725.12</v>
      </c>
      <c r="J351" s="4">
        <f t="shared" si="119"/>
        <v>46756.18</v>
      </c>
      <c r="K351" s="4">
        <f t="shared" si="119"/>
        <v>295243.82</v>
      </c>
    </row>
    <row r="353" spans="1:136" x14ac:dyDescent="0.25">
      <c r="A353" s="10" t="s">
        <v>494</v>
      </c>
      <c r="B353" s="10"/>
      <c r="C353" s="36"/>
      <c r="D353" s="12"/>
      <c r="E353" s="10"/>
      <c r="F353" s="10"/>
      <c r="G353" s="10"/>
      <c r="H353" s="10"/>
      <c r="I353" s="10"/>
      <c r="J353" s="10"/>
      <c r="K353" s="10"/>
    </row>
    <row r="354" spans="1:136" x14ac:dyDescent="0.25">
      <c r="A354" t="s">
        <v>113</v>
      </c>
      <c r="B354" t="s">
        <v>213</v>
      </c>
      <c r="C354" s="32" t="s">
        <v>368</v>
      </c>
      <c r="D354" t="s">
        <v>243</v>
      </c>
      <c r="E354" s="1">
        <v>41000</v>
      </c>
      <c r="F354" s="1">
        <f>E354*0.0287</f>
        <v>1176.7</v>
      </c>
      <c r="G354" s="30">
        <v>0</v>
      </c>
      <c r="H354" s="1">
        <f>E354*0.0304</f>
        <v>1246.4000000000001</v>
      </c>
      <c r="I354" s="1">
        <v>275</v>
      </c>
      <c r="J354" s="1">
        <f t="shared" ref="J354:J356" si="120">F354+G354+H354+I354</f>
        <v>2698.1</v>
      </c>
      <c r="K354" s="1">
        <f t="shared" ref="K354:K356" si="121">E354-J354</f>
        <v>38301.9</v>
      </c>
    </row>
    <row r="355" spans="1:136" x14ac:dyDescent="0.25">
      <c r="A355" t="s">
        <v>115</v>
      </c>
      <c r="B355" t="s">
        <v>214</v>
      </c>
      <c r="C355" s="32" t="s">
        <v>369</v>
      </c>
      <c r="D355" t="s">
        <v>243</v>
      </c>
      <c r="E355" s="1">
        <v>41000</v>
      </c>
      <c r="F355" s="1">
        <f t="shared" ref="F355:F356" si="122">E355*0.0287</f>
        <v>1176.7</v>
      </c>
      <c r="G355" s="30">
        <v>0</v>
      </c>
      <c r="H355" s="1">
        <f t="shared" ref="H355:H357" si="123">E355*0.0304</f>
        <v>1246.4000000000001</v>
      </c>
      <c r="I355" s="1">
        <v>295</v>
      </c>
      <c r="J355" s="1">
        <f t="shared" si="120"/>
        <v>2718.1</v>
      </c>
      <c r="K355" s="1">
        <f t="shared" si="121"/>
        <v>38281.9</v>
      </c>
    </row>
    <row r="356" spans="1:136" x14ac:dyDescent="0.25">
      <c r="A356" t="s">
        <v>116</v>
      </c>
      <c r="B356" t="s">
        <v>214</v>
      </c>
      <c r="C356" s="32" t="s">
        <v>369</v>
      </c>
      <c r="D356" t="s">
        <v>243</v>
      </c>
      <c r="E356" s="1">
        <v>41000</v>
      </c>
      <c r="F356" s="1">
        <f t="shared" si="122"/>
        <v>1176.7</v>
      </c>
      <c r="G356" s="30">
        <v>0</v>
      </c>
      <c r="H356" s="1">
        <f t="shared" si="123"/>
        <v>1246.4000000000001</v>
      </c>
      <c r="I356" s="1">
        <v>175</v>
      </c>
      <c r="J356" s="1">
        <f t="shared" si="120"/>
        <v>2598.1</v>
      </c>
      <c r="K356" s="1">
        <f t="shared" si="121"/>
        <v>38401.9</v>
      </c>
    </row>
    <row r="357" spans="1:136" x14ac:dyDescent="0.25">
      <c r="A357" t="s">
        <v>438</v>
      </c>
      <c r="B357" t="s">
        <v>92</v>
      </c>
      <c r="C357" s="32" t="s">
        <v>369</v>
      </c>
      <c r="D357" t="s">
        <v>245</v>
      </c>
      <c r="E357" s="1">
        <v>41000</v>
      </c>
      <c r="F357" s="1">
        <v>1176.7</v>
      </c>
      <c r="G357" s="30">
        <v>0</v>
      </c>
      <c r="H357" s="1">
        <f t="shared" si="123"/>
        <v>1246.4000000000001</v>
      </c>
      <c r="I357" s="1">
        <v>565</v>
      </c>
      <c r="J357" s="1">
        <v>2988.1</v>
      </c>
      <c r="K357" s="1">
        <v>38011.9</v>
      </c>
    </row>
    <row r="358" spans="1:136" x14ac:dyDescent="0.25">
      <c r="A358" s="3" t="s">
        <v>12</v>
      </c>
      <c r="B358" s="3">
        <v>4</v>
      </c>
      <c r="C358" s="34"/>
      <c r="D358" s="3"/>
      <c r="E358" s="4">
        <f>SUM(E354:E357)</f>
        <v>164000</v>
      </c>
      <c r="F358" s="4">
        <f>SUM(F354:F357)</f>
        <v>4706.8</v>
      </c>
      <c r="G358" s="66">
        <f>SUM(G354:G356)+G357</f>
        <v>0</v>
      </c>
      <c r="H358" s="4">
        <f>SUM(H354:H356)+H357</f>
        <v>4985.6000000000004</v>
      </c>
      <c r="I358" s="4">
        <f>SUM(I354:I357)</f>
        <v>1310</v>
      </c>
      <c r="J358" s="4">
        <f>SUM(J354:J356)+J357</f>
        <v>11002.4</v>
      </c>
      <c r="K358" s="4">
        <f>SUM(K354:K356)+K357</f>
        <v>152997.6</v>
      </c>
    </row>
    <row r="359" spans="1:136" s="5" customFormat="1" x14ac:dyDescent="0.25">
      <c r="C359" s="39"/>
      <c r="E359" s="30"/>
      <c r="F359" s="30"/>
      <c r="G359" s="30"/>
      <c r="H359" s="30"/>
      <c r="I359" s="30"/>
      <c r="J359" s="30"/>
      <c r="K359" s="30"/>
    </row>
    <row r="360" spans="1:136" x14ac:dyDescent="0.25">
      <c r="A360" s="2" t="s">
        <v>226</v>
      </c>
    </row>
    <row r="361" spans="1:136" s="3" customFormat="1" x14ac:dyDescent="0.25">
      <c r="A361" s="61" t="s">
        <v>386</v>
      </c>
      <c r="B361" s="5" t="s">
        <v>387</v>
      </c>
      <c r="C361" s="39" t="s">
        <v>368</v>
      </c>
      <c r="D361" s="5" t="s">
        <v>245</v>
      </c>
      <c r="E361" s="30">
        <v>32000</v>
      </c>
      <c r="F361" s="30">
        <v>918.4</v>
      </c>
      <c r="G361" s="30">
        <v>0</v>
      </c>
      <c r="H361" s="30">
        <v>972.8</v>
      </c>
      <c r="I361" s="30">
        <v>3075</v>
      </c>
      <c r="J361" s="30">
        <v>4966.2</v>
      </c>
      <c r="K361" s="30">
        <v>27033.8</v>
      </c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  <c r="CW361" s="6"/>
      <c r="CX361" s="6"/>
      <c r="CY361" s="6"/>
      <c r="CZ361" s="6"/>
      <c r="DA361" s="6"/>
      <c r="DB361" s="6"/>
      <c r="DC361" s="6"/>
      <c r="DD361" s="6"/>
      <c r="DE361" s="6"/>
      <c r="DF361" s="6"/>
      <c r="DG361" s="6"/>
      <c r="DH361" s="6"/>
      <c r="DI361" s="6"/>
      <c r="DJ361" s="6"/>
      <c r="DK361" s="6"/>
      <c r="DL361" s="6"/>
      <c r="DM361" s="6"/>
      <c r="DN361" s="6"/>
      <c r="DO361" s="6"/>
      <c r="DP361" s="6"/>
      <c r="DQ361" s="6"/>
      <c r="DR361" s="6"/>
      <c r="DS361" s="6"/>
      <c r="DT361" s="6"/>
      <c r="DU361" s="6"/>
      <c r="DV361" s="6"/>
    </row>
    <row r="362" spans="1:136" x14ac:dyDescent="0.25">
      <c r="A362" s="60" t="s">
        <v>323</v>
      </c>
      <c r="B362" s="60" t="s">
        <v>324</v>
      </c>
      <c r="C362" s="62" t="s">
        <v>368</v>
      </c>
      <c r="D362" s="63" t="s">
        <v>245</v>
      </c>
      <c r="E362" s="30">
        <v>28000</v>
      </c>
      <c r="F362" s="30">
        <v>803.6</v>
      </c>
      <c r="G362" s="30">
        <v>0</v>
      </c>
      <c r="H362" s="30">
        <f>E362*0.0304</f>
        <v>851.2</v>
      </c>
      <c r="I362" s="30">
        <v>1965</v>
      </c>
      <c r="J362" s="30">
        <v>3619.8</v>
      </c>
      <c r="K362" s="30">
        <v>24380.2</v>
      </c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  <c r="AU362" s="28"/>
      <c r="AV362" s="28"/>
      <c r="AW362" s="28"/>
      <c r="AX362" s="28"/>
      <c r="AY362" s="28"/>
      <c r="AZ362" s="28"/>
      <c r="BA362" s="28"/>
      <c r="BB362" s="28"/>
      <c r="BC362" s="28"/>
      <c r="BD362" s="28"/>
      <c r="BE362" s="28"/>
      <c r="BF362" s="28"/>
      <c r="BG362" s="28"/>
      <c r="BH362" s="28"/>
      <c r="BI362" s="28"/>
      <c r="BJ362" s="28"/>
      <c r="BK362" s="28"/>
      <c r="BL362" s="28"/>
      <c r="BM362" s="28"/>
      <c r="BN362" s="28"/>
      <c r="BO362" s="28"/>
      <c r="BP362" s="28"/>
      <c r="BQ362" s="28"/>
      <c r="BR362" s="28"/>
      <c r="BS362" s="28"/>
      <c r="BT362" s="28"/>
      <c r="BU362" s="28"/>
      <c r="BV362" s="28"/>
      <c r="BW362" s="28"/>
      <c r="BX362" s="28"/>
      <c r="BY362" s="28"/>
      <c r="BZ362" s="28"/>
      <c r="CA362" s="28"/>
      <c r="CB362" s="28"/>
      <c r="CC362" s="28"/>
      <c r="CD362" s="28"/>
      <c r="CE362" s="28"/>
      <c r="CF362" s="28"/>
      <c r="CG362" s="28"/>
      <c r="CH362" s="28"/>
      <c r="CI362" s="28"/>
      <c r="CJ362" s="28"/>
      <c r="CK362" s="28"/>
      <c r="CL362" s="28"/>
      <c r="CM362" s="28"/>
      <c r="CN362" s="28"/>
      <c r="CO362" s="28"/>
      <c r="CP362" s="28"/>
      <c r="CQ362" s="28"/>
      <c r="CR362" s="28"/>
      <c r="CS362" s="28"/>
      <c r="CT362" s="28"/>
      <c r="CU362" s="28"/>
      <c r="CV362" s="28"/>
      <c r="CW362" s="28"/>
      <c r="CX362" s="28"/>
      <c r="CY362" s="28"/>
      <c r="CZ362" s="28"/>
      <c r="DA362" s="28"/>
      <c r="DB362" s="28"/>
      <c r="DC362" s="28"/>
      <c r="DD362" s="28"/>
      <c r="DE362" s="28"/>
      <c r="DF362" s="28"/>
      <c r="DG362" s="28"/>
      <c r="DH362" s="28"/>
      <c r="DI362" s="28"/>
      <c r="DJ362" s="28"/>
      <c r="DK362" s="28"/>
      <c r="DL362" s="28"/>
      <c r="DM362" s="28"/>
      <c r="DN362" s="28"/>
      <c r="DO362" s="28"/>
      <c r="DP362" s="28"/>
      <c r="DQ362" s="28"/>
      <c r="DR362" s="28"/>
      <c r="DS362" s="28"/>
      <c r="DT362" s="28"/>
      <c r="DU362" s="28"/>
      <c r="DV362" s="28"/>
      <c r="DW362" s="28"/>
      <c r="DX362" s="28"/>
      <c r="DY362" s="28"/>
      <c r="DZ362" s="28"/>
      <c r="EA362" s="28"/>
      <c r="EB362" s="28"/>
      <c r="EC362" s="28"/>
      <c r="ED362" s="28"/>
      <c r="EE362" s="28"/>
      <c r="EF362" s="28"/>
    </row>
    <row r="363" spans="1:136" x14ac:dyDescent="0.25">
      <c r="A363" s="60" t="s">
        <v>222</v>
      </c>
      <c r="B363" s="60" t="s">
        <v>103</v>
      </c>
      <c r="C363" s="62" t="s">
        <v>369</v>
      </c>
      <c r="D363" s="63" t="s">
        <v>245</v>
      </c>
      <c r="E363" s="30">
        <v>65000</v>
      </c>
      <c r="F363" s="30">
        <v>1865.5</v>
      </c>
      <c r="G363" s="30">
        <v>4427.58</v>
      </c>
      <c r="H363" s="30">
        <v>1976</v>
      </c>
      <c r="I363" s="30">
        <v>175</v>
      </c>
      <c r="J363" s="30">
        <v>8444.08</v>
      </c>
      <c r="K363" s="30">
        <v>56555.92</v>
      </c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  <c r="AW363" s="28"/>
      <c r="AX363" s="28"/>
      <c r="AY363" s="28"/>
      <c r="AZ363" s="28"/>
      <c r="BA363" s="28"/>
      <c r="BB363" s="28"/>
      <c r="BC363" s="28"/>
      <c r="BD363" s="28"/>
      <c r="BE363" s="28"/>
      <c r="BF363" s="28"/>
      <c r="BG363" s="28"/>
      <c r="BH363" s="28"/>
      <c r="BI363" s="28"/>
      <c r="BJ363" s="28"/>
      <c r="BK363" s="28"/>
      <c r="BL363" s="28"/>
      <c r="BM363" s="28"/>
      <c r="BN363" s="28"/>
      <c r="BO363" s="28"/>
      <c r="BP363" s="28"/>
      <c r="BQ363" s="28"/>
      <c r="BR363" s="28"/>
      <c r="BS363" s="28"/>
      <c r="BT363" s="28"/>
      <c r="BU363" s="28"/>
      <c r="BV363" s="28"/>
      <c r="BW363" s="28"/>
      <c r="BX363" s="28"/>
      <c r="BY363" s="28"/>
      <c r="BZ363" s="28"/>
      <c r="CA363" s="28"/>
      <c r="CB363" s="28"/>
      <c r="CC363" s="28"/>
      <c r="CD363" s="28"/>
      <c r="CE363" s="28"/>
      <c r="CF363" s="28"/>
      <c r="CG363" s="28"/>
      <c r="CH363" s="28"/>
      <c r="CI363" s="28"/>
      <c r="CJ363" s="28"/>
      <c r="CK363" s="28"/>
      <c r="CL363" s="28"/>
      <c r="CM363" s="28"/>
      <c r="CN363" s="28"/>
      <c r="CO363" s="28"/>
      <c r="CP363" s="28"/>
      <c r="CQ363" s="28"/>
      <c r="CR363" s="28"/>
      <c r="CS363" s="28"/>
      <c r="CT363" s="28"/>
      <c r="CU363" s="28"/>
      <c r="CV363" s="28"/>
      <c r="CW363" s="28"/>
      <c r="CX363" s="28"/>
      <c r="CY363" s="28"/>
      <c r="CZ363" s="28"/>
      <c r="DA363" s="28"/>
      <c r="DB363" s="28"/>
      <c r="DC363" s="28"/>
      <c r="DD363" s="28"/>
      <c r="DE363" s="28"/>
      <c r="DF363" s="28"/>
      <c r="DG363" s="28"/>
      <c r="DH363" s="28"/>
      <c r="DI363" s="28"/>
      <c r="DJ363" s="28"/>
      <c r="DK363" s="28"/>
      <c r="DL363" s="28"/>
      <c r="DM363" s="28"/>
      <c r="DN363" s="28"/>
      <c r="DO363" s="28"/>
      <c r="DP363" s="28"/>
      <c r="DQ363" s="28"/>
      <c r="DR363" s="28"/>
      <c r="DS363" s="28"/>
      <c r="DT363" s="28"/>
      <c r="DU363" s="28"/>
      <c r="DV363" s="28"/>
      <c r="DW363" s="28"/>
      <c r="DX363" s="28"/>
      <c r="DY363" s="28"/>
      <c r="DZ363" s="28"/>
      <c r="EA363" s="28"/>
      <c r="EB363" s="28"/>
      <c r="EC363" s="28"/>
      <c r="ED363" s="28"/>
      <c r="EE363" s="28"/>
      <c r="EF363" s="28"/>
    </row>
    <row r="364" spans="1:136" s="5" customFormat="1" x14ac:dyDescent="0.25">
      <c r="A364" s="64" t="s">
        <v>12</v>
      </c>
      <c r="B364" s="64">
        <v>3</v>
      </c>
      <c r="C364" s="65"/>
      <c r="D364" s="64"/>
      <c r="E364" s="66">
        <f>SUM(E362:E362)+E361+E363</f>
        <v>125000</v>
      </c>
      <c r="F364" s="66">
        <f>SUM(F362:F362)+F361+F363</f>
        <v>3587.5</v>
      </c>
      <c r="G364" s="66">
        <f>+G363+G362+G361</f>
        <v>4427.58</v>
      </c>
      <c r="H364" s="66">
        <f>SUM(H362:H362)+H361+H363</f>
        <v>3800</v>
      </c>
      <c r="I364" s="66">
        <f>SUM(I362:I362)+I361+I363</f>
        <v>5215</v>
      </c>
      <c r="J364" s="66">
        <f>SUM(J362:J362)+J361+J363</f>
        <v>17030.080000000002</v>
      </c>
      <c r="K364" s="66">
        <f>SUM(K362:K362)+K361+K363</f>
        <v>107969.92</v>
      </c>
      <c r="L364" s="72"/>
      <c r="M364" s="72"/>
      <c r="N364" s="72"/>
      <c r="O364" s="72"/>
      <c r="P364" s="72"/>
      <c r="Q364" s="72"/>
      <c r="R364" s="72"/>
      <c r="S364" s="72"/>
      <c r="T364" s="72"/>
      <c r="U364" s="72"/>
      <c r="V364" s="72"/>
      <c r="W364" s="72"/>
      <c r="X364" s="72"/>
      <c r="Y364" s="72"/>
      <c r="Z364" s="72"/>
      <c r="AA364" s="72"/>
      <c r="AB364" s="72"/>
      <c r="AC364" s="72"/>
      <c r="AD364" s="72"/>
      <c r="AE364" s="72"/>
      <c r="AF364" s="72"/>
      <c r="AG364" s="72"/>
      <c r="AH364" s="72"/>
      <c r="AI364" s="72"/>
      <c r="AJ364" s="72"/>
      <c r="AK364" s="72"/>
      <c r="AL364" s="72"/>
      <c r="AM364" s="72"/>
      <c r="AN364" s="72"/>
      <c r="AO364" s="72"/>
      <c r="AP364" s="72"/>
      <c r="AQ364" s="28"/>
      <c r="AR364" s="28"/>
      <c r="AS364" s="28"/>
      <c r="AT364" s="28"/>
      <c r="AU364" s="28"/>
      <c r="AV364" s="28"/>
      <c r="AW364" s="28"/>
      <c r="AX364" s="28"/>
      <c r="AY364" s="28"/>
      <c r="AZ364" s="28"/>
      <c r="BA364" s="28"/>
      <c r="BB364" s="28"/>
      <c r="BC364" s="28"/>
      <c r="BD364" s="28"/>
      <c r="BE364" s="28"/>
      <c r="BF364" s="28"/>
      <c r="BG364" s="28"/>
      <c r="BH364" s="28"/>
      <c r="BI364" s="28"/>
      <c r="BJ364" s="28"/>
      <c r="BK364" s="28"/>
      <c r="BL364" s="28"/>
      <c r="BM364" s="28"/>
      <c r="BN364" s="28"/>
      <c r="BO364" s="28"/>
      <c r="BP364" s="28"/>
      <c r="BQ364" s="28"/>
      <c r="BR364" s="28"/>
      <c r="BS364" s="28"/>
      <c r="BT364" s="28"/>
      <c r="BU364" s="28"/>
      <c r="BV364" s="28"/>
      <c r="BW364" s="28"/>
      <c r="BX364" s="28"/>
      <c r="BY364" s="28"/>
      <c r="BZ364" s="28"/>
      <c r="CA364" s="28"/>
      <c r="CB364" s="28"/>
      <c r="CC364" s="28"/>
      <c r="CD364" s="28"/>
      <c r="CE364" s="28"/>
      <c r="CF364" s="28"/>
      <c r="CG364" s="28"/>
      <c r="CH364" s="28"/>
      <c r="CI364" s="28"/>
      <c r="CJ364" s="28"/>
      <c r="CK364" s="28"/>
      <c r="CL364" s="28"/>
      <c r="CM364" s="28"/>
      <c r="CN364" s="28"/>
      <c r="CO364" s="28"/>
      <c r="CP364" s="28"/>
      <c r="CQ364" s="28"/>
      <c r="CR364" s="28"/>
      <c r="CS364" s="28"/>
      <c r="CT364" s="28"/>
      <c r="CU364" s="28"/>
      <c r="CV364" s="28"/>
      <c r="CW364" s="28"/>
      <c r="CX364" s="28"/>
      <c r="CY364" s="28"/>
      <c r="CZ364" s="28"/>
      <c r="DA364" s="28"/>
      <c r="DB364" s="28"/>
      <c r="DC364" s="28"/>
      <c r="DD364" s="28"/>
      <c r="DE364" s="28"/>
      <c r="DF364" s="28"/>
      <c r="DG364" s="28"/>
      <c r="DH364" s="28"/>
      <c r="DI364" s="28"/>
      <c r="DJ364" s="28"/>
      <c r="DK364" s="28"/>
      <c r="DL364" s="28"/>
      <c r="DM364" s="28"/>
      <c r="DN364" s="28"/>
      <c r="DO364" s="28"/>
      <c r="DP364" s="28"/>
      <c r="DQ364" s="28"/>
      <c r="DR364" s="28"/>
      <c r="DS364" s="28"/>
      <c r="DT364" s="28"/>
      <c r="DU364" s="28"/>
      <c r="DV364" s="28"/>
      <c r="DW364" s="28"/>
      <c r="DX364" s="28"/>
      <c r="DY364" s="28"/>
      <c r="DZ364" s="28"/>
      <c r="EA364" s="28"/>
      <c r="EB364" s="28"/>
      <c r="EC364" s="28"/>
      <c r="ED364" s="28"/>
      <c r="EE364" s="28"/>
      <c r="EF364" s="28"/>
    </row>
    <row r="365" spans="1:136" x14ac:dyDescent="0.25"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  <c r="AW365" s="28"/>
      <c r="AX365" s="28"/>
      <c r="AY365" s="28"/>
      <c r="AZ365" s="28"/>
      <c r="BA365" s="28"/>
      <c r="BB365" s="28"/>
      <c r="BC365" s="28"/>
      <c r="BD365" s="28"/>
      <c r="BE365" s="28"/>
      <c r="BF365" s="28"/>
      <c r="BG365" s="28"/>
      <c r="BH365" s="28"/>
      <c r="BI365" s="28"/>
      <c r="BJ365" s="28"/>
      <c r="BK365" s="28"/>
      <c r="BL365" s="28"/>
      <c r="BM365" s="28"/>
      <c r="BN365" s="28"/>
      <c r="BO365" s="28"/>
      <c r="BP365" s="28"/>
      <c r="BQ365" s="28"/>
      <c r="BR365" s="28"/>
      <c r="BS365" s="28"/>
      <c r="BT365" s="28"/>
      <c r="BU365" s="28"/>
      <c r="BV365" s="28"/>
      <c r="BW365" s="28"/>
      <c r="BX365" s="28"/>
      <c r="BY365" s="28"/>
      <c r="BZ365" s="28"/>
      <c r="CA365" s="28"/>
      <c r="CB365" s="28"/>
      <c r="CC365" s="28"/>
      <c r="CD365" s="28"/>
      <c r="CE365" s="28"/>
      <c r="CF365" s="28"/>
      <c r="CG365" s="28"/>
      <c r="CH365" s="28"/>
      <c r="CI365" s="28"/>
      <c r="CJ365" s="28"/>
      <c r="CK365" s="28"/>
      <c r="CL365" s="28"/>
      <c r="CM365" s="28"/>
      <c r="CN365" s="28"/>
      <c r="CO365" s="28"/>
      <c r="CP365" s="28"/>
      <c r="CQ365" s="28"/>
      <c r="CR365" s="28"/>
      <c r="CS365" s="28"/>
      <c r="CT365" s="28"/>
      <c r="CU365" s="28"/>
      <c r="CV365" s="28"/>
      <c r="CW365" s="28"/>
      <c r="CX365" s="28"/>
      <c r="CY365" s="28"/>
      <c r="CZ365" s="28"/>
      <c r="DA365" s="28"/>
      <c r="DB365" s="28"/>
      <c r="DC365" s="28"/>
      <c r="DD365" s="28"/>
      <c r="DE365" s="28"/>
      <c r="DF365" s="28"/>
      <c r="DG365" s="28"/>
      <c r="DH365" s="28"/>
      <c r="DI365" s="28"/>
      <c r="DJ365" s="28"/>
      <c r="DK365" s="28"/>
      <c r="DL365" s="28"/>
      <c r="DM365" s="28"/>
      <c r="DN365" s="28"/>
      <c r="DO365" s="28"/>
      <c r="DP365" s="28"/>
      <c r="DQ365" s="28"/>
      <c r="DR365" s="28"/>
      <c r="DS365" s="28"/>
      <c r="DT365" s="28"/>
      <c r="DU365" s="28"/>
      <c r="DV365" s="28"/>
      <c r="DW365" s="28"/>
      <c r="DX365" s="28"/>
      <c r="DY365" s="28"/>
      <c r="DZ365" s="28"/>
      <c r="EA365" s="28"/>
      <c r="EB365" s="28"/>
      <c r="EC365" s="28"/>
      <c r="ED365" s="28"/>
      <c r="EE365" s="28"/>
      <c r="EF365" s="28"/>
    </row>
    <row r="366" spans="1:136" s="5" customFormat="1" x14ac:dyDescent="0.25">
      <c r="A366" s="6" t="s">
        <v>392</v>
      </c>
      <c r="B366" s="6"/>
      <c r="C366" s="68"/>
      <c r="D366" s="61"/>
      <c r="E366" s="49"/>
      <c r="F366" s="49"/>
      <c r="G366" s="49"/>
      <c r="H366" s="49"/>
      <c r="I366" s="49"/>
      <c r="J366" s="49"/>
      <c r="K366" s="49"/>
      <c r="L366" s="72"/>
      <c r="M366" s="72"/>
      <c r="N366" s="72"/>
      <c r="O366" s="72"/>
      <c r="P366" s="72"/>
      <c r="Q366" s="72"/>
      <c r="R366" s="72"/>
      <c r="S366" s="72"/>
      <c r="T366" s="72"/>
      <c r="U366" s="72"/>
      <c r="V366" s="72"/>
      <c r="W366" s="72"/>
      <c r="X366" s="72"/>
      <c r="Y366" s="72"/>
      <c r="Z366" s="72"/>
      <c r="AA366" s="72"/>
      <c r="AB366" s="72"/>
      <c r="AC366" s="72"/>
      <c r="AD366" s="72"/>
      <c r="AE366" s="72"/>
      <c r="AF366" s="72"/>
      <c r="AG366" s="72"/>
      <c r="AH366" s="72"/>
      <c r="AI366" s="72"/>
      <c r="AJ366" s="72"/>
      <c r="AK366" s="72"/>
      <c r="AL366" s="72"/>
      <c r="AM366" s="72"/>
      <c r="AN366" s="72"/>
      <c r="AO366" s="72"/>
      <c r="AP366" s="72"/>
      <c r="AQ366" s="28"/>
      <c r="AR366" s="28"/>
      <c r="AS366" s="28"/>
      <c r="AT366" s="28"/>
      <c r="AU366" s="28"/>
      <c r="AV366" s="28"/>
      <c r="AW366" s="28"/>
      <c r="AX366" s="28"/>
      <c r="AY366" s="28"/>
      <c r="AZ366" s="28"/>
      <c r="BA366" s="28"/>
      <c r="BB366" s="28"/>
      <c r="BC366" s="28"/>
      <c r="BD366" s="28"/>
      <c r="BE366" s="28"/>
      <c r="BF366" s="28"/>
      <c r="BG366" s="28"/>
      <c r="BH366" s="28"/>
      <c r="BI366" s="28"/>
      <c r="BJ366" s="28"/>
      <c r="BK366" s="28"/>
      <c r="BL366" s="28"/>
      <c r="BM366" s="28"/>
      <c r="BN366" s="28"/>
      <c r="BO366" s="28"/>
      <c r="BP366" s="28"/>
      <c r="BQ366" s="28"/>
      <c r="BR366" s="28"/>
      <c r="BS366" s="28"/>
      <c r="BT366" s="28"/>
      <c r="BU366" s="28"/>
      <c r="BV366" s="28"/>
      <c r="BW366" s="28"/>
      <c r="BX366" s="28"/>
      <c r="BY366" s="28"/>
      <c r="BZ366" s="28"/>
      <c r="CA366" s="28"/>
      <c r="CB366" s="28"/>
      <c r="CC366" s="28"/>
      <c r="CD366" s="28"/>
      <c r="CE366" s="28"/>
      <c r="CF366" s="28"/>
      <c r="CG366" s="28"/>
      <c r="CH366" s="28"/>
      <c r="CI366" s="28"/>
      <c r="CJ366" s="28"/>
      <c r="CK366" s="28"/>
      <c r="CL366" s="28"/>
      <c r="CM366" s="28"/>
      <c r="CN366" s="28"/>
      <c r="CO366" s="28"/>
      <c r="CP366" s="28"/>
      <c r="CQ366" s="28"/>
      <c r="CR366" s="28"/>
      <c r="CS366" s="28"/>
      <c r="CT366" s="28"/>
      <c r="CU366" s="28"/>
      <c r="CV366" s="28"/>
      <c r="CW366" s="28"/>
      <c r="CX366" s="28"/>
      <c r="CY366" s="28"/>
      <c r="CZ366" s="28"/>
      <c r="DA366" s="28"/>
      <c r="DB366" s="28"/>
      <c r="DC366" s="28"/>
      <c r="DD366" s="28"/>
      <c r="DE366" s="28"/>
      <c r="DF366" s="28"/>
      <c r="DG366" s="28"/>
      <c r="DH366" s="28"/>
      <c r="DI366" s="28"/>
      <c r="DJ366" s="28"/>
      <c r="DK366" s="28"/>
      <c r="DL366" s="28"/>
      <c r="DM366" s="28"/>
      <c r="DN366" s="28"/>
      <c r="DO366" s="28"/>
      <c r="DP366" s="28"/>
      <c r="DQ366" s="28"/>
      <c r="DR366" s="28"/>
      <c r="DS366" s="28"/>
      <c r="DT366" s="28"/>
      <c r="DU366" s="28"/>
      <c r="DV366" s="28"/>
      <c r="DW366" s="28"/>
      <c r="DX366" s="28"/>
      <c r="DY366" s="28"/>
      <c r="DZ366" s="28"/>
      <c r="EA366" s="28"/>
      <c r="EB366" s="28"/>
      <c r="EC366" s="28"/>
      <c r="ED366" s="28"/>
      <c r="EE366" s="28"/>
      <c r="EF366" s="28"/>
    </row>
    <row r="367" spans="1:136" s="5" customFormat="1" x14ac:dyDescent="0.25">
      <c r="A367" s="61" t="s">
        <v>44</v>
      </c>
      <c r="B367" s="61" t="s">
        <v>324</v>
      </c>
      <c r="C367" s="68" t="s">
        <v>368</v>
      </c>
      <c r="D367" s="5" t="s">
        <v>243</v>
      </c>
      <c r="E367" s="69">
        <v>32000</v>
      </c>
      <c r="F367" s="69">
        <v>918.4</v>
      </c>
      <c r="G367" s="69">
        <v>0</v>
      </c>
      <c r="H367" s="69">
        <v>972.8</v>
      </c>
      <c r="I367" s="69">
        <v>1855</v>
      </c>
      <c r="J367" s="98">
        <f>+F367+G367+H367+I367</f>
        <v>3746.2</v>
      </c>
      <c r="K367" s="69">
        <f>+E367-J367</f>
        <v>28253.8</v>
      </c>
      <c r="L367" s="72"/>
      <c r="M367" s="72"/>
      <c r="N367" s="72"/>
      <c r="O367" s="72"/>
      <c r="P367" s="72"/>
      <c r="Q367" s="72"/>
      <c r="R367" s="72"/>
      <c r="S367" s="72"/>
      <c r="T367" s="72"/>
      <c r="U367" s="72"/>
      <c r="V367" s="72"/>
      <c r="W367" s="72"/>
      <c r="X367" s="72"/>
      <c r="Y367" s="72"/>
      <c r="Z367" s="72"/>
      <c r="AA367" s="72"/>
      <c r="AB367" s="72"/>
      <c r="AC367" s="72"/>
      <c r="AD367" s="72"/>
      <c r="AE367" s="72"/>
      <c r="AF367" s="72"/>
      <c r="AG367" s="72"/>
      <c r="AH367" s="72"/>
      <c r="AI367" s="72"/>
      <c r="AJ367" s="72"/>
      <c r="AK367" s="72"/>
      <c r="AL367" s="72"/>
      <c r="AM367" s="72"/>
      <c r="AN367" s="72"/>
      <c r="AO367" s="72"/>
      <c r="AP367" s="72"/>
      <c r="AQ367" s="28"/>
      <c r="AR367" s="28"/>
      <c r="AS367" s="28"/>
      <c r="AT367" s="28"/>
      <c r="AU367" s="28"/>
      <c r="AV367" s="28"/>
      <c r="AW367" s="28"/>
      <c r="AX367" s="28"/>
      <c r="AY367" s="28"/>
      <c r="AZ367" s="28"/>
      <c r="BA367" s="28"/>
      <c r="BB367" s="28"/>
      <c r="BC367" s="28"/>
      <c r="BD367" s="28"/>
      <c r="BE367" s="28"/>
      <c r="BF367" s="28"/>
      <c r="BG367" s="28"/>
      <c r="BH367" s="28"/>
      <c r="BI367" s="28"/>
      <c r="BJ367" s="28"/>
      <c r="BK367" s="28"/>
      <c r="BL367" s="28"/>
      <c r="BM367" s="28"/>
      <c r="BN367" s="28"/>
      <c r="BO367" s="28"/>
      <c r="BP367" s="28"/>
      <c r="BQ367" s="28"/>
      <c r="BR367" s="28"/>
      <c r="BS367" s="28"/>
      <c r="BT367" s="28"/>
      <c r="BU367" s="28"/>
      <c r="BV367" s="28"/>
      <c r="BW367" s="28"/>
      <c r="BX367" s="28"/>
      <c r="BY367" s="28"/>
      <c r="BZ367" s="28"/>
      <c r="CA367" s="28"/>
      <c r="CB367" s="28"/>
      <c r="CC367" s="28"/>
      <c r="CD367" s="28"/>
      <c r="CE367" s="28"/>
      <c r="CF367" s="28"/>
      <c r="CG367" s="28"/>
      <c r="CH367" s="28"/>
      <c r="CI367" s="28"/>
      <c r="CJ367" s="28"/>
      <c r="CK367" s="28"/>
      <c r="CL367" s="28"/>
      <c r="CM367" s="28"/>
      <c r="CN367" s="28"/>
      <c r="CO367" s="28"/>
      <c r="CP367" s="28"/>
      <c r="CQ367" s="28"/>
      <c r="CR367" s="28"/>
      <c r="CS367" s="28"/>
      <c r="CT367" s="28"/>
      <c r="CU367" s="28"/>
      <c r="CV367" s="28"/>
      <c r="CW367" s="28"/>
      <c r="CX367" s="28"/>
      <c r="CY367" s="28"/>
      <c r="CZ367" s="28"/>
      <c r="DA367" s="28"/>
      <c r="DB367" s="28"/>
      <c r="DC367" s="28"/>
      <c r="DD367" s="28"/>
      <c r="DE367" s="28"/>
      <c r="DF367" s="28"/>
      <c r="DG367" s="28"/>
      <c r="DH367" s="28"/>
      <c r="DI367" s="28"/>
      <c r="DJ367" s="28"/>
      <c r="DK367" s="28"/>
      <c r="DL367" s="28"/>
      <c r="DM367" s="28"/>
      <c r="DN367" s="28"/>
      <c r="DO367" s="28"/>
      <c r="DP367" s="28"/>
      <c r="DQ367" s="28"/>
      <c r="DR367" s="28"/>
      <c r="DS367" s="28"/>
      <c r="DT367" s="28"/>
      <c r="DU367" s="28"/>
      <c r="DV367" s="28"/>
      <c r="DW367" s="28"/>
      <c r="DX367" s="28"/>
      <c r="DY367" s="28"/>
      <c r="DZ367" s="28"/>
      <c r="EA367" s="28"/>
      <c r="EB367" s="28"/>
      <c r="EC367" s="28"/>
      <c r="ED367" s="28"/>
      <c r="EE367" s="28"/>
      <c r="EF367" s="28"/>
    </row>
    <row r="368" spans="1:136" s="67" customFormat="1" x14ac:dyDescent="0.25">
      <c r="A368" s="3" t="s">
        <v>12</v>
      </c>
      <c r="B368" s="3">
        <v>1</v>
      </c>
      <c r="C368" s="34"/>
      <c r="D368" s="3"/>
      <c r="E368" s="4">
        <f>E367</f>
        <v>32000</v>
      </c>
      <c r="F368" s="4">
        <f>SUM(F367)</f>
        <v>918.4</v>
      </c>
      <c r="G368" s="4">
        <f>G367</f>
        <v>0</v>
      </c>
      <c r="H368" s="4">
        <f>H367</f>
        <v>972.8</v>
      </c>
      <c r="I368" s="4">
        <f>I367</f>
        <v>1855</v>
      </c>
      <c r="J368" s="4">
        <f>J367</f>
        <v>3746.2</v>
      </c>
      <c r="K368" s="4">
        <f>K367</f>
        <v>28253.8</v>
      </c>
      <c r="L368" s="72"/>
      <c r="M368" s="72"/>
      <c r="N368" s="72"/>
      <c r="O368" s="72"/>
      <c r="P368" s="72"/>
      <c r="Q368" s="72"/>
      <c r="R368" s="72"/>
      <c r="S368" s="72"/>
      <c r="T368" s="72"/>
      <c r="U368" s="72"/>
      <c r="V368" s="72"/>
      <c r="W368" s="72"/>
      <c r="X368" s="72"/>
      <c r="Y368" s="72"/>
      <c r="Z368" s="72"/>
      <c r="AA368" s="72"/>
      <c r="AB368" s="72"/>
      <c r="AC368" s="72"/>
      <c r="AD368" s="72"/>
      <c r="AE368" s="72"/>
      <c r="AF368" s="72"/>
      <c r="AG368" s="72"/>
      <c r="AH368" s="72"/>
      <c r="AI368" s="72"/>
      <c r="AJ368" s="72"/>
      <c r="AK368" s="72"/>
      <c r="AL368" s="72"/>
      <c r="AM368" s="72"/>
      <c r="AN368" s="72"/>
      <c r="AO368" s="72"/>
      <c r="AP368" s="72"/>
      <c r="AQ368" s="28"/>
      <c r="AR368" s="28"/>
      <c r="AS368" s="28"/>
      <c r="AT368" s="28"/>
      <c r="AU368" s="28"/>
      <c r="AV368" s="28"/>
      <c r="AW368" s="28"/>
      <c r="AX368" s="28"/>
      <c r="AY368" s="28"/>
      <c r="AZ368" s="28"/>
      <c r="BA368" s="28"/>
      <c r="BB368" s="28"/>
      <c r="BC368" s="28"/>
      <c r="BD368" s="28"/>
      <c r="BE368" s="28"/>
      <c r="BF368" s="28"/>
      <c r="BG368" s="28"/>
      <c r="BH368" s="28"/>
      <c r="BI368" s="28"/>
      <c r="BJ368" s="28"/>
      <c r="BK368" s="28"/>
      <c r="BL368" s="28"/>
      <c r="BM368" s="28"/>
      <c r="BN368" s="28"/>
      <c r="BO368" s="28"/>
      <c r="BP368" s="28"/>
      <c r="BQ368" s="28"/>
      <c r="BR368" s="28"/>
      <c r="BS368" s="28"/>
      <c r="BT368" s="28"/>
      <c r="BU368" s="28"/>
      <c r="BV368" s="28"/>
      <c r="BW368" s="28"/>
      <c r="BX368" s="28"/>
      <c r="BY368" s="28"/>
      <c r="BZ368" s="28"/>
      <c r="CA368" s="28"/>
      <c r="CB368" s="28"/>
      <c r="CC368" s="28"/>
      <c r="CD368" s="28"/>
      <c r="CE368" s="28"/>
      <c r="CF368" s="28"/>
      <c r="CG368" s="28"/>
      <c r="CH368" s="28"/>
      <c r="CI368" s="28"/>
      <c r="CJ368" s="28"/>
      <c r="CK368" s="28"/>
      <c r="CL368" s="28"/>
      <c r="CM368" s="28"/>
      <c r="CN368" s="28"/>
      <c r="CO368" s="28"/>
      <c r="CP368" s="28"/>
      <c r="CQ368" s="28"/>
      <c r="CR368" s="28"/>
      <c r="CS368" s="28"/>
      <c r="CT368" s="28"/>
      <c r="CU368" s="28"/>
      <c r="CV368" s="28"/>
      <c r="CW368" s="28"/>
      <c r="CX368" s="28"/>
      <c r="CY368" s="28"/>
      <c r="CZ368" s="28"/>
      <c r="DA368" s="28"/>
      <c r="DB368" s="28"/>
      <c r="DC368" s="28"/>
      <c r="DD368" s="28"/>
      <c r="DE368" s="28"/>
      <c r="DF368" s="28"/>
      <c r="DG368" s="28"/>
      <c r="DH368" s="28"/>
      <c r="DI368" s="28"/>
      <c r="DJ368" s="28"/>
      <c r="DK368" s="28"/>
      <c r="DL368" s="28"/>
      <c r="DM368" s="28"/>
      <c r="DN368" s="28"/>
      <c r="DO368" s="28"/>
      <c r="DP368" s="28"/>
      <c r="DQ368" s="28"/>
      <c r="DR368" s="28"/>
      <c r="DS368" s="28"/>
      <c r="DT368" s="28"/>
      <c r="DU368" s="28"/>
      <c r="DV368" s="28"/>
      <c r="DW368" s="28"/>
      <c r="DX368" s="28"/>
      <c r="DY368" s="28"/>
      <c r="DZ368" s="28"/>
      <c r="EA368" s="28"/>
      <c r="EB368" s="28"/>
      <c r="EC368" s="28"/>
      <c r="ED368" s="28"/>
      <c r="EE368" s="28"/>
      <c r="EF368" s="28"/>
    </row>
    <row r="369" spans="1:136" x14ac:dyDescent="0.25"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  <c r="AU369" s="28"/>
      <c r="AV369" s="28"/>
      <c r="AW369" s="28"/>
      <c r="AX369" s="28"/>
      <c r="AY369" s="28"/>
      <c r="AZ369" s="28"/>
      <c r="BA369" s="28"/>
      <c r="BB369" s="28"/>
      <c r="BC369" s="28"/>
      <c r="BD369" s="28"/>
      <c r="BE369" s="28"/>
      <c r="BF369" s="28"/>
      <c r="BG369" s="28"/>
      <c r="BH369" s="28"/>
      <c r="BI369" s="28"/>
      <c r="BJ369" s="28"/>
      <c r="BK369" s="28"/>
      <c r="BL369" s="28"/>
      <c r="BM369" s="28"/>
      <c r="BN369" s="28"/>
      <c r="BO369" s="28"/>
      <c r="BP369" s="28"/>
      <c r="BQ369" s="28"/>
      <c r="BR369" s="28"/>
      <c r="BS369" s="28"/>
      <c r="BT369" s="28"/>
      <c r="BU369" s="28"/>
      <c r="BV369" s="28"/>
      <c r="BW369" s="28"/>
      <c r="BX369" s="28"/>
      <c r="BY369" s="28"/>
      <c r="BZ369" s="28"/>
      <c r="CA369" s="28"/>
      <c r="CB369" s="28"/>
      <c r="CC369" s="28"/>
      <c r="CD369" s="28"/>
      <c r="CE369" s="28"/>
      <c r="CF369" s="28"/>
      <c r="CG369" s="28"/>
      <c r="CH369" s="28"/>
      <c r="CI369" s="28"/>
      <c r="CJ369" s="28"/>
      <c r="CK369" s="28"/>
      <c r="CL369" s="28"/>
      <c r="CM369" s="28"/>
      <c r="CN369" s="28"/>
      <c r="CO369" s="28"/>
      <c r="CP369" s="28"/>
      <c r="CQ369" s="28"/>
      <c r="CR369" s="28"/>
      <c r="CS369" s="28"/>
      <c r="CT369" s="28"/>
      <c r="CU369" s="28"/>
      <c r="CV369" s="28"/>
      <c r="CW369" s="28"/>
      <c r="CX369" s="28"/>
      <c r="CY369" s="28"/>
      <c r="CZ369" s="28"/>
      <c r="DA369" s="28"/>
      <c r="DB369" s="28"/>
      <c r="DC369" s="28"/>
      <c r="DD369" s="28"/>
      <c r="DE369" s="28"/>
      <c r="DF369" s="28"/>
      <c r="DG369" s="28"/>
      <c r="DH369" s="28"/>
      <c r="DI369" s="28"/>
      <c r="DJ369" s="28"/>
      <c r="DK369" s="28"/>
      <c r="DL369" s="28"/>
      <c r="DM369" s="28"/>
      <c r="DN369" s="28"/>
      <c r="DO369" s="28"/>
      <c r="DP369" s="28"/>
      <c r="DQ369" s="28"/>
      <c r="DR369" s="28"/>
      <c r="DS369" s="28"/>
      <c r="DT369" s="28"/>
      <c r="DU369" s="28"/>
      <c r="DV369" s="28"/>
      <c r="DW369" s="28"/>
      <c r="DX369" s="28"/>
      <c r="DY369" s="28"/>
      <c r="DZ369" s="28"/>
      <c r="EA369" s="28"/>
      <c r="EB369" s="28"/>
      <c r="EC369" s="28"/>
      <c r="ED369" s="28"/>
      <c r="EE369" s="28"/>
      <c r="EF369" s="28"/>
    </row>
    <row r="370" spans="1:136" s="5" customFormat="1" x14ac:dyDescent="0.25">
      <c r="A370" s="10" t="s">
        <v>362</v>
      </c>
      <c r="B370" s="10"/>
      <c r="C370" s="36"/>
      <c r="D370" s="12"/>
      <c r="E370" s="10"/>
      <c r="F370" s="10"/>
      <c r="G370" s="10"/>
      <c r="H370" s="10"/>
      <c r="I370" s="10"/>
      <c r="J370" s="10"/>
      <c r="K370" s="10"/>
      <c r="L370" s="72"/>
      <c r="M370" s="72"/>
      <c r="N370" s="72"/>
      <c r="O370" s="72"/>
      <c r="P370" s="72"/>
      <c r="Q370" s="72"/>
      <c r="R370" s="72"/>
      <c r="S370" s="72"/>
      <c r="T370" s="72"/>
      <c r="U370" s="72"/>
      <c r="V370" s="72"/>
      <c r="W370" s="72"/>
      <c r="X370" s="72"/>
      <c r="Y370" s="72"/>
      <c r="Z370" s="72"/>
      <c r="AA370" s="72"/>
      <c r="AB370" s="72"/>
      <c r="AC370" s="72"/>
      <c r="AD370" s="72"/>
      <c r="AE370" s="72"/>
      <c r="AF370" s="72"/>
      <c r="AG370" s="72"/>
      <c r="AH370" s="72"/>
      <c r="AI370" s="72"/>
      <c r="AJ370" s="72"/>
      <c r="AK370" s="72"/>
      <c r="AL370" s="72"/>
      <c r="AM370" s="72"/>
      <c r="AN370" s="72"/>
      <c r="AO370" s="72"/>
      <c r="AP370" s="72"/>
      <c r="AQ370" s="28"/>
      <c r="AR370" s="28"/>
      <c r="AS370" s="28"/>
      <c r="AT370" s="28"/>
      <c r="AU370" s="28"/>
      <c r="AV370" s="28"/>
      <c r="AW370" s="28"/>
      <c r="AX370" s="28"/>
      <c r="AY370" s="28"/>
      <c r="AZ370" s="28"/>
      <c r="BA370" s="28"/>
      <c r="BB370" s="28"/>
      <c r="BC370" s="28"/>
      <c r="BD370" s="28"/>
      <c r="BE370" s="28"/>
      <c r="BF370" s="28"/>
      <c r="BG370" s="28"/>
      <c r="BH370" s="28"/>
      <c r="BI370" s="28"/>
      <c r="BJ370" s="28"/>
      <c r="BK370" s="28"/>
      <c r="BL370" s="28"/>
      <c r="BM370" s="28"/>
      <c r="BN370" s="28"/>
      <c r="BO370" s="28"/>
      <c r="BP370" s="28"/>
      <c r="BQ370" s="28"/>
      <c r="BR370" s="28"/>
      <c r="BS370" s="28"/>
      <c r="BT370" s="28"/>
      <c r="BU370" s="28"/>
      <c r="BV370" s="28"/>
      <c r="BW370" s="28"/>
      <c r="BX370" s="28"/>
      <c r="BY370" s="28"/>
      <c r="BZ370" s="28"/>
      <c r="CA370" s="28"/>
      <c r="CB370" s="28"/>
      <c r="CC370" s="28"/>
      <c r="CD370" s="28"/>
      <c r="CE370" s="28"/>
      <c r="CF370" s="28"/>
      <c r="CG370" s="28"/>
      <c r="CH370" s="28"/>
      <c r="CI370" s="28"/>
      <c r="CJ370" s="28"/>
      <c r="CK370" s="28"/>
      <c r="CL370" s="28"/>
      <c r="CM370" s="28"/>
      <c r="CN370" s="28"/>
      <c r="CO370" s="28"/>
      <c r="CP370" s="28"/>
      <c r="CQ370" s="28"/>
      <c r="CR370" s="28"/>
      <c r="CS370" s="28"/>
      <c r="CT370" s="28"/>
      <c r="CU370" s="28"/>
      <c r="CV370" s="28"/>
      <c r="CW370" s="28"/>
      <c r="CX370" s="28"/>
      <c r="CY370" s="28"/>
      <c r="CZ370" s="28"/>
      <c r="DA370" s="28"/>
      <c r="DB370" s="28"/>
      <c r="DC370" s="28"/>
      <c r="DD370" s="28"/>
      <c r="DE370" s="28"/>
      <c r="DF370" s="28"/>
      <c r="DG370" s="28"/>
      <c r="DH370" s="28"/>
      <c r="DI370" s="28"/>
      <c r="DJ370" s="28"/>
      <c r="DK370" s="28"/>
      <c r="DL370" s="28"/>
      <c r="DM370" s="28"/>
      <c r="DN370" s="28"/>
      <c r="DO370" s="28"/>
      <c r="DP370" s="28"/>
      <c r="DQ370" s="28"/>
      <c r="DR370" s="28"/>
      <c r="DS370" s="28"/>
      <c r="DT370" s="28"/>
      <c r="DU370" s="28"/>
      <c r="DV370" s="28"/>
      <c r="DW370" s="28"/>
      <c r="DX370" s="28"/>
      <c r="DY370" s="28"/>
      <c r="DZ370" s="28"/>
      <c r="EA370" s="28"/>
      <c r="EB370" s="28"/>
      <c r="EC370" s="28"/>
      <c r="ED370" s="28"/>
      <c r="EE370" s="28"/>
      <c r="EF370" s="28"/>
    </row>
    <row r="371" spans="1:136" s="70" customFormat="1" x14ac:dyDescent="0.25">
      <c r="A371" s="5" t="s">
        <v>118</v>
      </c>
      <c r="B371" t="s">
        <v>119</v>
      </c>
      <c r="C371" s="32" t="s">
        <v>368</v>
      </c>
      <c r="D371" t="s">
        <v>245</v>
      </c>
      <c r="E371" s="1">
        <v>48000</v>
      </c>
      <c r="F371" s="1">
        <f t="shared" ref="F371:F375" si="124">E371*0.0287</f>
        <v>1377.6</v>
      </c>
      <c r="G371" s="1">
        <v>0</v>
      </c>
      <c r="H371" s="1">
        <f t="shared" ref="H371:H375" si="125">E371*0.0304</f>
        <v>1459.2</v>
      </c>
      <c r="I371" s="1">
        <v>175</v>
      </c>
      <c r="J371" s="1">
        <v>3011.8</v>
      </c>
      <c r="K371" s="1">
        <v>44988.2</v>
      </c>
      <c r="L371" s="72"/>
      <c r="M371" s="72"/>
      <c r="N371" s="72"/>
      <c r="O371" s="72"/>
      <c r="P371" s="72"/>
      <c r="Q371" s="72"/>
      <c r="R371" s="72"/>
      <c r="S371" s="72"/>
      <c r="T371" s="72"/>
      <c r="U371" s="72"/>
      <c r="V371" s="72"/>
      <c r="W371" s="72"/>
      <c r="X371" s="72"/>
      <c r="Y371" s="72"/>
      <c r="Z371" s="72"/>
      <c r="AA371" s="72"/>
      <c r="AB371" s="72"/>
      <c r="AC371" s="72"/>
      <c r="AD371" s="72"/>
      <c r="AE371" s="72"/>
      <c r="AF371" s="72"/>
      <c r="AG371" s="72"/>
      <c r="AH371" s="72"/>
      <c r="AI371" s="72"/>
      <c r="AJ371" s="72"/>
      <c r="AK371" s="72"/>
      <c r="AL371" s="72"/>
      <c r="AM371" s="72"/>
      <c r="AN371" s="72"/>
      <c r="AO371" s="72"/>
      <c r="AP371" s="72"/>
      <c r="AQ371" s="28"/>
      <c r="AR371" s="28"/>
      <c r="AS371" s="28"/>
      <c r="AT371" s="28"/>
      <c r="AU371" s="28"/>
      <c r="AV371" s="28"/>
      <c r="AW371" s="28"/>
      <c r="AX371" s="28"/>
      <c r="AY371" s="28"/>
      <c r="AZ371" s="28"/>
      <c r="BA371" s="28"/>
      <c r="BB371" s="28"/>
      <c r="BC371" s="28"/>
      <c r="BD371" s="28"/>
      <c r="BE371" s="28"/>
      <c r="BF371" s="28"/>
      <c r="BG371" s="28"/>
      <c r="BH371" s="28"/>
      <c r="BI371" s="28"/>
      <c r="BJ371" s="28"/>
      <c r="BK371" s="28"/>
      <c r="BL371" s="28"/>
      <c r="BM371" s="28"/>
      <c r="BN371" s="28"/>
      <c r="BO371" s="28"/>
      <c r="BP371" s="28"/>
      <c r="BQ371" s="28"/>
      <c r="BR371" s="28"/>
      <c r="BS371" s="28"/>
      <c r="BT371" s="28"/>
      <c r="BU371" s="28"/>
      <c r="BV371" s="28"/>
      <c r="BW371" s="28"/>
      <c r="BX371" s="28"/>
      <c r="BY371" s="28"/>
      <c r="BZ371" s="28"/>
      <c r="CA371" s="28"/>
      <c r="CB371" s="28"/>
      <c r="CC371" s="28"/>
      <c r="CD371" s="28"/>
      <c r="CE371" s="28"/>
      <c r="CF371" s="28"/>
      <c r="CG371" s="28"/>
      <c r="CH371" s="28"/>
      <c r="CI371" s="28"/>
      <c r="CJ371" s="28"/>
      <c r="CK371" s="28"/>
      <c r="CL371" s="28"/>
      <c r="CM371" s="28"/>
      <c r="CN371" s="28"/>
      <c r="CO371" s="28"/>
      <c r="CP371" s="28"/>
      <c r="CQ371" s="28"/>
      <c r="CR371" s="28"/>
      <c r="CS371" s="28"/>
      <c r="CT371" s="28"/>
      <c r="CU371" s="28"/>
      <c r="CV371" s="28"/>
      <c r="CW371" s="28"/>
      <c r="CX371" s="28"/>
      <c r="CY371" s="28"/>
      <c r="CZ371" s="28"/>
      <c r="DA371" s="28"/>
      <c r="DB371" s="28"/>
      <c r="DC371" s="28"/>
      <c r="DD371" s="28"/>
      <c r="DE371" s="28"/>
      <c r="DF371" s="28"/>
      <c r="DG371" s="28"/>
      <c r="DH371" s="28"/>
      <c r="DI371" s="28"/>
      <c r="DJ371" s="28"/>
      <c r="DK371" s="28"/>
      <c r="DL371" s="28"/>
      <c r="DM371" s="28"/>
      <c r="DN371" s="28"/>
      <c r="DO371" s="28"/>
      <c r="DP371" s="28"/>
      <c r="DQ371" s="28"/>
      <c r="DR371" s="28"/>
      <c r="DS371" s="28"/>
      <c r="DT371" s="28"/>
      <c r="DU371" s="28"/>
      <c r="DV371" s="28"/>
      <c r="DW371" s="28"/>
      <c r="DX371" s="28"/>
      <c r="DY371" s="28"/>
      <c r="DZ371" s="28"/>
      <c r="EA371" s="28"/>
      <c r="EB371" s="28"/>
      <c r="EC371" s="28"/>
      <c r="ED371" s="28"/>
      <c r="EE371" s="28"/>
      <c r="EF371" s="28"/>
    </row>
    <row r="372" spans="1:136" x14ac:dyDescent="0.25">
      <c r="A372" s="5" t="s">
        <v>274</v>
      </c>
      <c r="B372" t="s">
        <v>273</v>
      </c>
      <c r="C372" s="32" t="s">
        <v>369</v>
      </c>
      <c r="D372" t="s">
        <v>245</v>
      </c>
      <c r="E372" s="1">
        <v>30000</v>
      </c>
      <c r="F372" s="1">
        <f t="shared" si="124"/>
        <v>861</v>
      </c>
      <c r="G372" s="1">
        <v>0</v>
      </c>
      <c r="H372" s="1">
        <f t="shared" si="125"/>
        <v>912</v>
      </c>
      <c r="I372" s="1">
        <v>175</v>
      </c>
      <c r="J372" s="1">
        <v>1948</v>
      </c>
      <c r="K372" s="1">
        <v>28052</v>
      </c>
      <c r="L372" s="71"/>
      <c r="M372" s="71"/>
      <c r="N372" s="71"/>
      <c r="O372" s="71"/>
      <c r="P372" s="71"/>
      <c r="Q372" s="71"/>
      <c r="R372" s="71"/>
      <c r="S372" s="71"/>
      <c r="T372" s="71"/>
      <c r="U372" s="71"/>
      <c r="V372" s="71"/>
      <c r="W372" s="71"/>
      <c r="X372" s="71"/>
      <c r="Y372" s="71"/>
      <c r="Z372" s="71"/>
      <c r="AA372" s="71"/>
      <c r="AB372" s="71"/>
      <c r="AC372" s="72"/>
      <c r="AD372" s="72"/>
      <c r="AE372" s="72"/>
      <c r="AF372" s="72"/>
      <c r="AG372" s="72"/>
      <c r="AH372" s="72"/>
      <c r="AI372" s="72"/>
      <c r="AJ372" s="72"/>
      <c r="AK372" s="72"/>
      <c r="AL372" s="72"/>
      <c r="AM372" s="72"/>
      <c r="AN372" s="72"/>
      <c r="AO372" s="72"/>
      <c r="AP372" s="72"/>
      <c r="AQ372" s="28"/>
      <c r="AR372" s="28"/>
      <c r="AS372" s="28"/>
      <c r="AT372" s="28"/>
      <c r="AU372" s="28"/>
      <c r="AV372" s="28"/>
      <c r="AW372" s="28"/>
      <c r="AX372" s="28"/>
      <c r="AY372" s="28"/>
      <c r="AZ372" s="28"/>
      <c r="BA372" s="28"/>
      <c r="BB372" s="28"/>
      <c r="BC372" s="28"/>
      <c r="BD372" s="28"/>
      <c r="BE372" s="28"/>
      <c r="BF372" s="28"/>
      <c r="BG372" s="28"/>
      <c r="BH372" s="28"/>
      <c r="BI372" s="28"/>
      <c r="BJ372" s="28"/>
      <c r="BK372" s="28"/>
      <c r="BL372" s="28"/>
      <c r="BM372" s="28"/>
      <c r="BN372" s="28"/>
      <c r="BO372" s="28"/>
      <c r="BP372" s="28"/>
      <c r="BQ372" s="28"/>
      <c r="BR372" s="28"/>
      <c r="BS372" s="28"/>
      <c r="BT372" s="28"/>
      <c r="BU372" s="28"/>
      <c r="BV372" s="28"/>
      <c r="BW372" s="28"/>
      <c r="BX372" s="28"/>
      <c r="BY372" s="28"/>
      <c r="BZ372" s="28"/>
      <c r="CA372" s="28"/>
      <c r="CB372" s="28"/>
      <c r="CC372" s="28"/>
      <c r="CD372" s="28"/>
      <c r="CE372" s="28"/>
      <c r="CF372" s="28"/>
      <c r="CG372" s="28"/>
      <c r="CH372" s="28"/>
      <c r="CI372" s="28"/>
      <c r="CJ372" s="28"/>
      <c r="CK372" s="28"/>
      <c r="CL372" s="28"/>
      <c r="CM372" s="28"/>
      <c r="CN372" s="28"/>
      <c r="CO372" s="28"/>
      <c r="CP372" s="28"/>
      <c r="CQ372" s="28"/>
      <c r="CR372" s="28"/>
      <c r="CS372" s="28"/>
      <c r="CT372" s="28"/>
      <c r="CU372" s="28"/>
      <c r="CV372" s="28"/>
      <c r="CW372" s="28"/>
      <c r="CX372" s="28"/>
      <c r="CY372" s="28"/>
      <c r="CZ372" s="28"/>
      <c r="DA372" s="28"/>
      <c r="DB372" s="28"/>
      <c r="DC372" s="28"/>
      <c r="DD372" s="28"/>
      <c r="DE372" s="28"/>
      <c r="DF372" s="28"/>
      <c r="DG372" s="28"/>
      <c r="DH372" s="28"/>
      <c r="DI372" s="28"/>
      <c r="DJ372" s="28"/>
      <c r="DK372" s="28"/>
      <c r="DL372" s="28"/>
      <c r="DM372" s="28"/>
      <c r="DN372" s="28"/>
      <c r="DO372" s="28"/>
      <c r="DP372" s="28"/>
      <c r="DQ372" s="28"/>
      <c r="DR372" s="28"/>
      <c r="DS372" s="28"/>
      <c r="DT372" s="28"/>
      <c r="DU372" s="28"/>
      <c r="DV372" s="28"/>
      <c r="DW372" s="28"/>
      <c r="DX372" s="28"/>
      <c r="DY372" s="28"/>
      <c r="DZ372" s="28"/>
      <c r="EA372" s="28"/>
      <c r="EB372" s="28"/>
      <c r="EC372" s="28"/>
      <c r="ED372" s="28"/>
      <c r="EE372" s="28"/>
      <c r="EF372" s="28"/>
    </row>
    <row r="373" spans="1:136" x14ac:dyDescent="0.25">
      <c r="A373" s="5" t="s">
        <v>253</v>
      </c>
      <c r="B373" t="s">
        <v>14</v>
      </c>
      <c r="C373" s="32" t="s">
        <v>369</v>
      </c>
      <c r="D373" t="s">
        <v>245</v>
      </c>
      <c r="E373" s="1">
        <v>30000</v>
      </c>
      <c r="F373" s="1">
        <f t="shared" si="124"/>
        <v>861</v>
      </c>
      <c r="G373" s="1">
        <v>0</v>
      </c>
      <c r="H373" s="1">
        <f t="shared" si="125"/>
        <v>912</v>
      </c>
      <c r="I373" s="1">
        <v>1525.12</v>
      </c>
      <c r="J373" s="1">
        <v>3298.12</v>
      </c>
      <c r="K373" s="1">
        <v>26701.88</v>
      </c>
      <c r="L373" s="73"/>
      <c r="M373" s="73"/>
      <c r="N373" s="73"/>
      <c r="O373" s="73"/>
      <c r="P373" s="73"/>
      <c r="Q373" s="73"/>
      <c r="R373" s="73"/>
      <c r="S373" s="73"/>
      <c r="T373" s="73"/>
      <c r="U373" s="73"/>
      <c r="V373" s="73"/>
      <c r="W373" s="73"/>
      <c r="X373" s="73"/>
      <c r="Y373" s="73"/>
      <c r="Z373" s="73"/>
      <c r="AA373" s="73"/>
      <c r="AB373" s="73"/>
      <c r="AC373" s="72"/>
      <c r="AD373" s="72"/>
      <c r="AE373" s="72"/>
      <c r="AF373" s="72"/>
      <c r="AG373" s="72"/>
      <c r="AH373" s="72"/>
      <c r="AI373" s="72"/>
      <c r="AJ373" s="72"/>
      <c r="AK373" s="72"/>
      <c r="AL373" s="72"/>
      <c r="AM373" s="72"/>
      <c r="AN373" s="72"/>
      <c r="AO373" s="72"/>
      <c r="AP373" s="72"/>
      <c r="AQ373" s="28"/>
      <c r="AR373" s="28"/>
      <c r="AS373" s="28"/>
      <c r="AT373" s="28"/>
      <c r="AU373" s="28"/>
      <c r="AV373" s="28"/>
      <c r="AW373" s="28"/>
      <c r="AX373" s="28"/>
      <c r="AY373" s="28"/>
      <c r="AZ373" s="28"/>
      <c r="BA373" s="28"/>
      <c r="BB373" s="28"/>
      <c r="BC373" s="28"/>
      <c r="BD373" s="28"/>
      <c r="BE373" s="28"/>
      <c r="BF373" s="28"/>
      <c r="BG373" s="28"/>
      <c r="BH373" s="28"/>
      <c r="BI373" s="28"/>
      <c r="BJ373" s="28"/>
      <c r="BK373" s="28"/>
      <c r="BL373" s="28"/>
      <c r="BM373" s="28"/>
      <c r="BN373" s="28"/>
      <c r="BO373" s="28"/>
      <c r="BP373" s="28"/>
      <c r="BQ373" s="28"/>
      <c r="BR373" s="28"/>
      <c r="BS373" s="28"/>
      <c r="BT373" s="28"/>
      <c r="BU373" s="28"/>
      <c r="BV373" s="28"/>
      <c r="BW373" s="28"/>
      <c r="BX373" s="28"/>
      <c r="BY373" s="28"/>
      <c r="BZ373" s="28"/>
      <c r="CA373" s="28"/>
      <c r="CB373" s="28"/>
      <c r="CC373" s="28"/>
      <c r="CD373" s="28"/>
      <c r="CE373" s="28"/>
      <c r="CF373" s="28"/>
      <c r="CG373" s="28"/>
      <c r="CH373" s="28"/>
      <c r="CI373" s="28"/>
      <c r="CJ373" s="28"/>
      <c r="CK373" s="28"/>
      <c r="CL373" s="28"/>
      <c r="CM373" s="28"/>
      <c r="CN373" s="28"/>
      <c r="CO373" s="28"/>
      <c r="CP373" s="28"/>
      <c r="CQ373" s="28"/>
      <c r="CR373" s="28"/>
      <c r="CS373" s="28"/>
      <c r="CT373" s="28"/>
      <c r="CU373" s="28"/>
      <c r="CV373" s="28"/>
      <c r="CW373" s="28"/>
      <c r="CX373" s="28"/>
      <c r="CY373" s="28"/>
      <c r="CZ373" s="28"/>
      <c r="DA373" s="28"/>
      <c r="DB373" s="28"/>
      <c r="DC373" s="28"/>
      <c r="DD373" s="28"/>
      <c r="DE373" s="28"/>
      <c r="DF373" s="28"/>
      <c r="DG373" s="28"/>
      <c r="DH373" s="28"/>
      <c r="DI373" s="28"/>
      <c r="DJ373" s="28"/>
      <c r="DK373" s="28"/>
      <c r="DL373" s="28"/>
      <c r="DM373" s="28"/>
      <c r="DN373" s="28"/>
      <c r="DO373" s="28"/>
      <c r="DP373" s="28"/>
      <c r="DQ373" s="28"/>
      <c r="DR373" s="28"/>
      <c r="DS373" s="28"/>
      <c r="DT373" s="28"/>
      <c r="DU373" s="28"/>
      <c r="DV373" s="28"/>
      <c r="DW373" s="28"/>
      <c r="DX373" s="28"/>
      <c r="DY373" s="28"/>
      <c r="DZ373" s="28"/>
      <c r="EA373" s="28"/>
      <c r="EB373" s="28"/>
      <c r="EC373" s="28"/>
      <c r="ED373" s="28"/>
      <c r="EE373" s="28"/>
      <c r="EF373" s="28"/>
    </row>
    <row r="374" spans="1:136" x14ac:dyDescent="0.25">
      <c r="A374" s="5" t="s">
        <v>277</v>
      </c>
      <c r="B374" t="s">
        <v>139</v>
      </c>
      <c r="C374" s="32" t="s">
        <v>368</v>
      </c>
      <c r="D374" s="11" t="s">
        <v>245</v>
      </c>
      <c r="E374" s="1">
        <v>30000</v>
      </c>
      <c r="F374" s="1">
        <f t="shared" si="124"/>
        <v>861</v>
      </c>
      <c r="G374" s="1">
        <v>0</v>
      </c>
      <c r="H374" s="1">
        <f t="shared" si="125"/>
        <v>912</v>
      </c>
      <c r="I374" s="1">
        <v>175</v>
      </c>
      <c r="J374" s="1">
        <v>1948</v>
      </c>
      <c r="K374" s="1">
        <v>28052</v>
      </c>
      <c r="L374" s="71"/>
      <c r="M374" s="71"/>
      <c r="N374" s="71"/>
      <c r="O374" s="71"/>
      <c r="P374" s="71"/>
      <c r="Q374" s="71"/>
      <c r="R374" s="71"/>
      <c r="S374" s="71"/>
      <c r="T374" s="71"/>
      <c r="U374" s="71"/>
      <c r="V374" s="71"/>
      <c r="W374" s="71"/>
      <c r="X374" s="71"/>
      <c r="Y374" s="71"/>
      <c r="Z374" s="71"/>
      <c r="AA374" s="71"/>
      <c r="AB374" s="71"/>
      <c r="AC374" s="72"/>
      <c r="AD374" s="72"/>
      <c r="AE374" s="72"/>
      <c r="AF374" s="72"/>
      <c r="AG374" s="72"/>
      <c r="AH374" s="72"/>
      <c r="AI374" s="72"/>
      <c r="AJ374" s="72"/>
      <c r="AK374" s="72"/>
      <c r="AL374" s="72"/>
      <c r="AM374" s="72"/>
      <c r="AN374" s="72"/>
      <c r="AO374" s="72"/>
      <c r="AP374" s="72"/>
      <c r="AQ374" s="28"/>
      <c r="AR374" s="28"/>
      <c r="AS374" s="28"/>
      <c r="AT374" s="28"/>
      <c r="AU374" s="28"/>
      <c r="AV374" s="28"/>
      <c r="AW374" s="28"/>
      <c r="AX374" s="28"/>
      <c r="AY374" s="28"/>
      <c r="AZ374" s="28"/>
      <c r="BA374" s="28"/>
      <c r="BB374" s="28"/>
      <c r="BC374" s="28"/>
      <c r="BD374" s="28"/>
      <c r="BE374" s="28"/>
      <c r="BF374" s="28"/>
      <c r="BG374" s="28"/>
      <c r="BH374" s="28"/>
      <c r="BI374" s="28"/>
      <c r="BJ374" s="28"/>
      <c r="BK374" s="28"/>
      <c r="BL374" s="28"/>
      <c r="BM374" s="28"/>
      <c r="BN374" s="28"/>
      <c r="BO374" s="28"/>
      <c r="BP374" s="28"/>
      <c r="BQ374" s="28"/>
      <c r="BR374" s="28"/>
      <c r="BS374" s="28"/>
      <c r="BT374" s="28"/>
      <c r="BU374" s="28"/>
      <c r="BV374" s="28"/>
      <c r="BW374" s="28"/>
      <c r="BX374" s="28"/>
      <c r="BY374" s="28"/>
      <c r="BZ374" s="28"/>
      <c r="CA374" s="28"/>
      <c r="CB374" s="28"/>
      <c r="CC374" s="28"/>
      <c r="CD374" s="28"/>
      <c r="CE374" s="28"/>
      <c r="CF374" s="28"/>
      <c r="CG374" s="28"/>
      <c r="CH374" s="28"/>
      <c r="CI374" s="28"/>
      <c r="CJ374" s="28"/>
      <c r="CK374" s="28"/>
      <c r="CL374" s="28"/>
      <c r="CM374" s="28"/>
      <c r="CN374" s="28"/>
      <c r="CO374" s="28"/>
      <c r="CP374" s="28"/>
      <c r="CQ374" s="28"/>
      <c r="CR374" s="28"/>
      <c r="CS374" s="28"/>
      <c r="CT374" s="28"/>
      <c r="CU374" s="28"/>
      <c r="CV374" s="28"/>
      <c r="CW374" s="28"/>
      <c r="CX374" s="28"/>
      <c r="CY374" s="28"/>
      <c r="CZ374" s="28"/>
      <c r="DA374" s="28"/>
      <c r="DB374" s="28"/>
      <c r="DC374" s="28"/>
      <c r="DD374" s="28"/>
      <c r="DE374" s="28"/>
      <c r="DF374" s="28"/>
      <c r="DG374" s="28"/>
      <c r="DH374" s="28"/>
      <c r="DI374" s="28"/>
      <c r="DJ374" s="28"/>
      <c r="DK374" s="28"/>
      <c r="DL374" s="28"/>
      <c r="DM374" s="28"/>
      <c r="DN374" s="28"/>
      <c r="DO374" s="28"/>
      <c r="DP374" s="28"/>
      <c r="DQ374" s="28"/>
      <c r="DR374" s="28"/>
      <c r="DS374" s="28"/>
      <c r="DT374" s="28"/>
      <c r="DU374" s="28"/>
      <c r="DV374" s="28"/>
      <c r="DW374" s="28"/>
      <c r="DX374" s="28"/>
      <c r="DY374" s="28"/>
      <c r="DZ374" s="28"/>
      <c r="EA374" s="28"/>
      <c r="EB374" s="28"/>
      <c r="EC374" s="28"/>
      <c r="ED374" s="28"/>
      <c r="EE374" s="28"/>
      <c r="EF374" s="28"/>
    </row>
    <row r="375" spans="1:136" x14ac:dyDescent="0.25">
      <c r="A375" s="5" t="s">
        <v>301</v>
      </c>
      <c r="B375" s="21" t="s">
        <v>114</v>
      </c>
      <c r="C375" s="32" t="s">
        <v>369</v>
      </c>
      <c r="D375" s="16" t="s">
        <v>245</v>
      </c>
      <c r="E375" s="1">
        <v>30000</v>
      </c>
      <c r="F375" s="1">
        <f t="shared" si="124"/>
        <v>861</v>
      </c>
      <c r="G375" s="1">
        <v>0</v>
      </c>
      <c r="H375" s="1">
        <f t="shared" si="125"/>
        <v>912</v>
      </c>
      <c r="I375" s="1">
        <v>175</v>
      </c>
      <c r="J375" s="1">
        <v>1948</v>
      </c>
      <c r="K375" s="1">
        <f>E375-J375</f>
        <v>28052</v>
      </c>
      <c r="L375" s="73"/>
      <c r="M375" s="73"/>
      <c r="N375" s="73"/>
      <c r="O375" s="73"/>
      <c r="P375" s="73"/>
      <c r="Q375" s="73"/>
      <c r="R375" s="73"/>
      <c r="S375" s="73"/>
      <c r="T375" s="73"/>
      <c r="U375" s="73"/>
      <c r="V375" s="73"/>
      <c r="W375" s="73"/>
      <c r="X375" s="73"/>
      <c r="Y375" s="73"/>
      <c r="Z375" s="73"/>
      <c r="AA375" s="73"/>
      <c r="AB375" s="73"/>
      <c r="AC375" s="72"/>
      <c r="AD375" s="72"/>
      <c r="AE375" s="72"/>
      <c r="AF375" s="72"/>
      <c r="AG375" s="72"/>
      <c r="AH375" s="72"/>
      <c r="AI375" s="72"/>
      <c r="AJ375" s="72"/>
      <c r="AK375" s="72"/>
      <c r="AL375" s="72"/>
      <c r="AM375" s="72"/>
      <c r="AN375" s="72"/>
      <c r="AO375" s="72"/>
      <c r="AP375" s="72"/>
      <c r="AQ375" s="28"/>
      <c r="AR375" s="28"/>
      <c r="AS375" s="28"/>
      <c r="AT375" s="28"/>
      <c r="AU375" s="28"/>
      <c r="AV375" s="28"/>
      <c r="AW375" s="28"/>
      <c r="AX375" s="28"/>
      <c r="AY375" s="28"/>
      <c r="AZ375" s="28"/>
      <c r="BA375" s="28"/>
      <c r="BB375" s="28"/>
      <c r="BC375" s="28"/>
      <c r="BD375" s="28"/>
      <c r="BE375" s="28"/>
      <c r="BF375" s="28"/>
      <c r="BG375" s="28"/>
      <c r="BH375" s="28"/>
      <c r="BI375" s="28"/>
      <c r="BJ375" s="28"/>
      <c r="BK375" s="28"/>
      <c r="BL375" s="28"/>
      <c r="BM375" s="28"/>
      <c r="BN375" s="28"/>
      <c r="BO375" s="28"/>
      <c r="BP375" s="28"/>
      <c r="BQ375" s="28"/>
      <c r="BR375" s="28"/>
      <c r="BS375" s="28"/>
      <c r="BT375" s="28"/>
      <c r="BU375" s="28"/>
      <c r="BV375" s="28"/>
      <c r="BW375" s="28"/>
      <c r="BX375" s="28"/>
      <c r="BY375" s="28"/>
      <c r="BZ375" s="28"/>
      <c r="CA375" s="28"/>
      <c r="CB375" s="28"/>
      <c r="CC375" s="28"/>
      <c r="CD375" s="28"/>
      <c r="CE375" s="28"/>
      <c r="CF375" s="28"/>
      <c r="CG375" s="28"/>
      <c r="CH375" s="28"/>
      <c r="CI375" s="28"/>
      <c r="CJ375" s="28"/>
      <c r="CK375" s="28"/>
      <c r="CL375" s="28"/>
      <c r="CM375" s="28"/>
      <c r="CN375" s="28"/>
      <c r="CO375" s="28"/>
      <c r="CP375" s="28"/>
      <c r="CQ375" s="28"/>
      <c r="CR375" s="28"/>
      <c r="CS375" s="28"/>
      <c r="CT375" s="28"/>
      <c r="CU375" s="28"/>
      <c r="CV375" s="28"/>
      <c r="CW375" s="28"/>
      <c r="CX375" s="28"/>
      <c r="CY375" s="28"/>
      <c r="CZ375" s="28"/>
      <c r="DA375" s="28"/>
      <c r="DB375" s="28"/>
      <c r="DC375" s="28"/>
      <c r="DD375" s="28"/>
      <c r="DE375" s="28"/>
      <c r="DF375" s="28"/>
      <c r="DG375" s="28"/>
      <c r="DH375" s="28"/>
      <c r="DI375" s="28"/>
      <c r="DJ375" s="28"/>
      <c r="DK375" s="28"/>
      <c r="DL375" s="28"/>
      <c r="DM375" s="28"/>
      <c r="DN375" s="28"/>
      <c r="DO375" s="28"/>
      <c r="DP375" s="28"/>
      <c r="DQ375" s="28"/>
      <c r="DR375" s="28"/>
      <c r="DS375" s="28"/>
      <c r="DT375" s="28"/>
      <c r="DU375" s="28"/>
      <c r="DV375" s="28"/>
      <c r="DW375" s="28"/>
      <c r="DX375" s="28"/>
      <c r="DY375" s="28"/>
      <c r="DZ375" s="28"/>
      <c r="EA375" s="28"/>
      <c r="EB375" s="28"/>
      <c r="EC375" s="28"/>
      <c r="ED375" s="28"/>
      <c r="EE375" s="28"/>
      <c r="EF375" s="28"/>
    </row>
    <row r="376" spans="1:136" x14ac:dyDescent="0.25">
      <c r="A376" s="47" t="s">
        <v>276</v>
      </c>
      <c r="B376" s="13" t="s">
        <v>103</v>
      </c>
      <c r="C376" s="38" t="s">
        <v>368</v>
      </c>
      <c r="D376" t="s">
        <v>245</v>
      </c>
      <c r="E376" s="1">
        <v>82000</v>
      </c>
      <c r="F376" s="1">
        <f t="shared" ref="F376:F377" si="126">E376*0.0287</f>
        <v>2353.4</v>
      </c>
      <c r="G376" s="1">
        <v>7196.26</v>
      </c>
      <c r="H376" s="1">
        <f t="shared" ref="H376:H377" si="127">E376*0.0304</f>
        <v>2492.8000000000002</v>
      </c>
      <c r="I376" s="1">
        <v>4395.24</v>
      </c>
      <c r="J376" s="1">
        <v>16437.7</v>
      </c>
      <c r="K376" s="1">
        <f t="shared" ref="K376" si="128">E376-J376</f>
        <v>65562.3</v>
      </c>
      <c r="L376" s="73"/>
      <c r="M376" s="73"/>
      <c r="N376" s="73"/>
      <c r="O376" s="73"/>
      <c r="P376" s="73"/>
      <c r="Q376" s="73"/>
      <c r="R376" s="73"/>
      <c r="S376" s="73"/>
      <c r="T376" s="73"/>
      <c r="U376" s="73"/>
      <c r="V376" s="73"/>
      <c r="W376" s="73"/>
      <c r="X376" s="73"/>
      <c r="Y376" s="73"/>
      <c r="Z376" s="73"/>
      <c r="AA376" s="73"/>
      <c r="AB376" s="73"/>
      <c r="AC376" s="72"/>
      <c r="AD376" s="72"/>
      <c r="AE376" s="72"/>
      <c r="AF376" s="72"/>
      <c r="AG376" s="72"/>
      <c r="AH376" s="72"/>
      <c r="AI376" s="72"/>
      <c r="AJ376" s="72"/>
      <c r="AK376" s="72"/>
      <c r="AL376" s="72"/>
      <c r="AM376" s="72"/>
      <c r="AN376" s="72"/>
      <c r="AO376" s="72"/>
      <c r="AP376" s="72"/>
      <c r="AQ376" s="28"/>
      <c r="AR376" s="28"/>
      <c r="AS376" s="28"/>
      <c r="AT376" s="28"/>
      <c r="AU376" s="28"/>
      <c r="AV376" s="28"/>
      <c r="AW376" s="28"/>
      <c r="AX376" s="28"/>
      <c r="AY376" s="28"/>
      <c r="AZ376" s="28"/>
      <c r="BA376" s="28"/>
      <c r="BB376" s="28"/>
      <c r="BC376" s="28"/>
      <c r="BD376" s="28"/>
      <c r="BE376" s="28"/>
      <c r="BF376" s="28"/>
      <c r="BG376" s="28"/>
      <c r="BH376" s="28"/>
      <c r="BI376" s="28"/>
      <c r="BJ376" s="28"/>
      <c r="BK376" s="28"/>
      <c r="BL376" s="28"/>
      <c r="BM376" s="28"/>
      <c r="BN376" s="28"/>
      <c r="BO376" s="28"/>
      <c r="BP376" s="28"/>
      <c r="BQ376" s="28"/>
      <c r="BR376" s="28"/>
      <c r="BS376" s="28"/>
      <c r="BT376" s="28"/>
      <c r="BU376" s="28"/>
      <c r="BV376" s="28"/>
      <c r="BW376" s="28"/>
      <c r="BX376" s="28"/>
      <c r="BY376" s="28"/>
      <c r="BZ376" s="28"/>
      <c r="CA376" s="28"/>
      <c r="CB376" s="28"/>
      <c r="CC376" s="28"/>
      <c r="CD376" s="28"/>
      <c r="CE376" s="28"/>
      <c r="CF376" s="28"/>
      <c r="CG376" s="28"/>
      <c r="CH376" s="28"/>
      <c r="CI376" s="28"/>
      <c r="CJ376" s="28"/>
      <c r="CK376" s="28"/>
      <c r="CL376" s="28"/>
      <c r="CM376" s="28"/>
      <c r="CN376" s="28"/>
      <c r="CO376" s="28"/>
      <c r="CP376" s="28"/>
      <c r="CQ376" s="28"/>
      <c r="CR376" s="28"/>
      <c r="CS376" s="28"/>
      <c r="CT376" s="28"/>
      <c r="CU376" s="28"/>
      <c r="CV376" s="28"/>
      <c r="CW376" s="28"/>
      <c r="CX376" s="28"/>
      <c r="CY376" s="28"/>
      <c r="CZ376" s="28"/>
      <c r="DA376" s="28"/>
      <c r="DB376" s="28"/>
      <c r="DC376" s="28"/>
      <c r="DD376" s="28"/>
      <c r="DE376" s="28"/>
      <c r="DF376" s="28"/>
      <c r="DG376" s="28"/>
      <c r="DH376" s="28"/>
      <c r="DI376" s="28"/>
      <c r="DJ376" s="28"/>
      <c r="DK376" s="28"/>
      <c r="DL376" s="28"/>
      <c r="DM376" s="28"/>
      <c r="DN376" s="28"/>
      <c r="DO376" s="28"/>
      <c r="DP376" s="28"/>
      <c r="DQ376" s="28"/>
      <c r="DR376" s="28"/>
      <c r="DS376" s="28"/>
      <c r="DT376" s="28"/>
      <c r="DU376" s="28"/>
      <c r="DV376" s="28"/>
      <c r="DW376" s="28"/>
      <c r="DX376" s="28"/>
      <c r="DY376" s="28"/>
      <c r="DZ376" s="28"/>
      <c r="EA376" s="28"/>
      <c r="EB376" s="28"/>
      <c r="EC376" s="28"/>
      <c r="ED376" s="28"/>
      <c r="EE376" s="28"/>
      <c r="EF376" s="28"/>
    </row>
    <row r="377" spans="1:136" x14ac:dyDescent="0.25">
      <c r="A377" s="5" t="s">
        <v>237</v>
      </c>
      <c r="B377" s="11" t="s">
        <v>14</v>
      </c>
      <c r="C377" s="33" t="s">
        <v>368</v>
      </c>
      <c r="D377" s="11" t="s">
        <v>245</v>
      </c>
      <c r="E377" s="1">
        <v>44000</v>
      </c>
      <c r="F377" s="1">
        <f t="shared" si="126"/>
        <v>1262.8</v>
      </c>
      <c r="G377" s="1">
        <v>0</v>
      </c>
      <c r="H377" s="1">
        <f t="shared" si="127"/>
        <v>1337.6</v>
      </c>
      <c r="I377" s="1">
        <v>175</v>
      </c>
      <c r="J377" s="1">
        <v>2775.4</v>
      </c>
      <c r="K377" s="1">
        <v>41224.6</v>
      </c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99"/>
      <c r="AQ377" s="28"/>
      <c r="AR377" s="28"/>
      <c r="AS377" s="28"/>
      <c r="AT377" s="28"/>
      <c r="AU377" s="28"/>
      <c r="AV377" s="28"/>
      <c r="AW377" s="28"/>
      <c r="AX377" s="28"/>
      <c r="AY377" s="28"/>
      <c r="AZ377" s="28"/>
      <c r="BA377" s="28"/>
      <c r="BB377" s="28"/>
      <c r="BC377" s="28"/>
      <c r="BD377" s="28"/>
      <c r="BE377" s="28"/>
      <c r="BF377" s="28"/>
      <c r="BG377" s="28"/>
      <c r="BH377" s="28"/>
      <c r="BI377" s="28"/>
      <c r="BJ377" s="28"/>
      <c r="BK377" s="28"/>
      <c r="BL377" s="28"/>
      <c r="BM377" s="28"/>
      <c r="BN377" s="28"/>
      <c r="BO377" s="28"/>
      <c r="BP377" s="28"/>
      <c r="BQ377" s="28"/>
      <c r="BR377" s="28"/>
      <c r="BS377" s="28"/>
      <c r="BT377" s="28"/>
      <c r="BU377" s="28"/>
      <c r="BV377" s="28"/>
      <c r="BW377" s="28"/>
      <c r="BX377" s="28"/>
      <c r="BY377" s="28"/>
      <c r="BZ377" s="28"/>
      <c r="CA377" s="28"/>
      <c r="CB377" s="28"/>
      <c r="CC377" s="28"/>
      <c r="CD377" s="28"/>
      <c r="CE377" s="28"/>
      <c r="CF377" s="28"/>
      <c r="CG377" s="28"/>
      <c r="CH377" s="28"/>
      <c r="CI377" s="28"/>
      <c r="CJ377" s="28"/>
      <c r="CK377" s="28"/>
      <c r="CL377" s="28"/>
      <c r="CM377" s="28"/>
      <c r="CN377" s="28"/>
      <c r="CO377" s="28"/>
      <c r="CP377" s="28"/>
      <c r="CQ377" s="28"/>
      <c r="CR377" s="28"/>
      <c r="CS377" s="28"/>
      <c r="CT377" s="28"/>
      <c r="CU377" s="28"/>
      <c r="CV377" s="28"/>
      <c r="CW377" s="28"/>
      <c r="CX377" s="28"/>
      <c r="CY377" s="28"/>
      <c r="CZ377" s="28"/>
      <c r="DA377" s="28"/>
      <c r="DB377" s="28"/>
      <c r="DC377" s="28"/>
      <c r="DD377" s="28"/>
      <c r="DE377" s="28"/>
      <c r="DF377" s="28"/>
      <c r="DG377" s="28"/>
      <c r="DH377" s="28"/>
      <c r="DI377" s="28"/>
      <c r="DJ377" s="28"/>
      <c r="DK377" s="28"/>
      <c r="DL377" s="28"/>
      <c r="DM377" s="28"/>
      <c r="DN377" s="28"/>
      <c r="DO377" s="28"/>
      <c r="DP377" s="28"/>
      <c r="DQ377" s="28"/>
      <c r="DR377" s="28"/>
      <c r="DS377" s="28"/>
      <c r="DT377" s="28"/>
      <c r="DU377" s="28"/>
      <c r="DV377" s="28"/>
      <c r="DW377" s="28"/>
      <c r="DX377" s="28"/>
      <c r="DY377" s="28"/>
      <c r="DZ377" s="28"/>
      <c r="EA377" s="28"/>
      <c r="EB377" s="28"/>
      <c r="EC377" s="28"/>
      <c r="ED377" s="28"/>
      <c r="EE377" s="28"/>
      <c r="EF377" s="28"/>
    </row>
    <row r="378" spans="1:136" x14ac:dyDescent="0.25">
      <c r="A378" s="3" t="s">
        <v>12</v>
      </c>
      <c r="B378" s="3">
        <v>7</v>
      </c>
      <c r="C378" s="34"/>
      <c r="D378" s="3"/>
      <c r="E378" s="4">
        <f t="shared" ref="E378:K378" si="129">SUM(E371:E377)</f>
        <v>294000</v>
      </c>
      <c r="F378" s="4">
        <f t="shared" si="129"/>
        <v>8437.7999999999993</v>
      </c>
      <c r="G378" s="4">
        <f t="shared" si="129"/>
        <v>7196.26</v>
      </c>
      <c r="H378" s="4">
        <f t="shared" si="129"/>
        <v>8937.6</v>
      </c>
      <c r="I378" s="4">
        <f t="shared" si="129"/>
        <v>6795.36</v>
      </c>
      <c r="J378" s="4">
        <f t="shared" si="129"/>
        <v>31367.02</v>
      </c>
      <c r="K378" s="4">
        <f t="shared" si="129"/>
        <v>262632.98</v>
      </c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  <c r="AU378" s="28"/>
      <c r="AV378" s="28"/>
      <c r="AW378" s="28"/>
      <c r="AX378" s="28"/>
      <c r="AY378" s="28"/>
      <c r="AZ378" s="28"/>
      <c r="BA378" s="28"/>
      <c r="BB378" s="28"/>
      <c r="BC378" s="28"/>
      <c r="BD378" s="28"/>
      <c r="BE378" s="28"/>
      <c r="BF378" s="28"/>
      <c r="BG378" s="28"/>
      <c r="BH378" s="28"/>
      <c r="BI378" s="28"/>
      <c r="BJ378" s="28"/>
      <c r="BK378" s="28"/>
      <c r="BL378" s="28"/>
      <c r="BM378" s="28"/>
      <c r="BN378" s="28"/>
      <c r="BO378" s="28"/>
      <c r="BP378" s="28"/>
      <c r="BQ378" s="28"/>
      <c r="BR378" s="28"/>
      <c r="BS378" s="28"/>
      <c r="BT378" s="28"/>
      <c r="BU378" s="28"/>
      <c r="BV378" s="28"/>
      <c r="BW378" s="28"/>
      <c r="BX378" s="28"/>
      <c r="BY378" s="28"/>
      <c r="BZ378" s="28"/>
      <c r="CA378" s="28"/>
      <c r="CB378" s="28"/>
      <c r="CC378" s="28"/>
      <c r="CD378" s="28"/>
      <c r="CE378" s="28"/>
      <c r="CF378" s="28"/>
      <c r="CG378" s="28"/>
      <c r="CH378" s="28"/>
      <c r="CI378" s="28"/>
      <c r="CJ378" s="28"/>
      <c r="CK378" s="28"/>
      <c r="CL378" s="28"/>
      <c r="CM378" s="28"/>
      <c r="CN378" s="28"/>
      <c r="CO378" s="28"/>
      <c r="CP378" s="28"/>
      <c r="CQ378" s="28"/>
      <c r="CR378" s="28"/>
      <c r="CS378" s="28"/>
      <c r="CT378" s="28"/>
      <c r="CU378" s="28"/>
      <c r="CV378" s="28"/>
      <c r="CW378" s="28"/>
      <c r="CX378" s="28"/>
      <c r="CY378" s="28"/>
      <c r="CZ378" s="28"/>
      <c r="DA378" s="28"/>
      <c r="DB378" s="28"/>
      <c r="DC378" s="28"/>
      <c r="DD378" s="28"/>
      <c r="DE378" s="28"/>
      <c r="DF378" s="28"/>
      <c r="DG378" s="28"/>
      <c r="DH378" s="28"/>
      <c r="DI378" s="28"/>
      <c r="DJ378" s="28"/>
      <c r="DK378" s="28"/>
      <c r="DL378" s="28"/>
      <c r="DM378" s="28"/>
      <c r="DN378" s="28"/>
      <c r="DO378" s="28"/>
      <c r="DP378" s="28"/>
      <c r="DQ378" s="28"/>
      <c r="DR378" s="28"/>
      <c r="DS378" s="28"/>
      <c r="DT378" s="28"/>
      <c r="DU378" s="28"/>
      <c r="DV378" s="28"/>
      <c r="DW378" s="28"/>
      <c r="DX378" s="28"/>
      <c r="DY378" s="28"/>
      <c r="DZ378" s="28"/>
      <c r="EA378" s="28"/>
      <c r="EB378" s="28"/>
      <c r="EC378" s="28"/>
      <c r="ED378" s="28"/>
      <c r="EE378" s="28"/>
      <c r="EF378" s="28"/>
    </row>
    <row r="379" spans="1:136" x14ac:dyDescent="0.25">
      <c r="A379" s="6"/>
      <c r="B379" s="6"/>
      <c r="C379" s="40"/>
      <c r="D379" s="6"/>
      <c r="E379" s="49"/>
      <c r="F379" s="49"/>
      <c r="G379" s="49"/>
      <c r="H379" s="49"/>
      <c r="I379" s="49"/>
      <c r="J379" s="49"/>
      <c r="K379" s="49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  <c r="AU379" s="28"/>
      <c r="AV379" s="28"/>
      <c r="AW379" s="28"/>
      <c r="AX379" s="28"/>
      <c r="AY379" s="28"/>
      <c r="AZ379" s="28"/>
      <c r="BA379" s="28"/>
      <c r="BB379" s="28"/>
      <c r="BC379" s="28"/>
      <c r="BD379" s="28"/>
      <c r="BE379" s="28"/>
      <c r="BF379" s="28"/>
      <c r="BG379" s="28"/>
      <c r="BH379" s="28"/>
      <c r="BI379" s="28"/>
      <c r="BJ379" s="28"/>
      <c r="BK379" s="28"/>
      <c r="BL379" s="28"/>
      <c r="BM379" s="28"/>
      <c r="BN379" s="28"/>
      <c r="BO379" s="28"/>
      <c r="BP379" s="28"/>
      <c r="BQ379" s="28"/>
      <c r="BR379" s="28"/>
      <c r="BS379" s="28"/>
      <c r="BT379" s="28"/>
      <c r="BU379" s="28"/>
      <c r="BV379" s="28"/>
      <c r="BW379" s="28"/>
      <c r="BX379" s="28"/>
      <c r="BY379" s="28"/>
      <c r="BZ379" s="28"/>
      <c r="CA379" s="28"/>
      <c r="CB379" s="28"/>
      <c r="CC379" s="28"/>
      <c r="CD379" s="28"/>
      <c r="CE379" s="28"/>
      <c r="CF379" s="28"/>
      <c r="CG379" s="28"/>
      <c r="CH379" s="28"/>
      <c r="CI379" s="28"/>
      <c r="CJ379" s="28"/>
      <c r="CK379" s="28"/>
      <c r="CL379" s="28"/>
      <c r="CM379" s="28"/>
      <c r="CN379" s="28"/>
      <c r="CO379" s="28"/>
      <c r="CP379" s="28"/>
      <c r="CQ379" s="28"/>
      <c r="CR379" s="28"/>
      <c r="CS379" s="28"/>
      <c r="CT379" s="28"/>
      <c r="CU379" s="28"/>
      <c r="CV379" s="28"/>
      <c r="CW379" s="28"/>
      <c r="CX379" s="28"/>
      <c r="CY379" s="28"/>
      <c r="CZ379" s="28"/>
      <c r="DA379" s="28"/>
      <c r="DB379" s="28"/>
      <c r="DC379" s="28"/>
      <c r="DD379" s="28"/>
      <c r="DE379" s="28"/>
      <c r="DF379" s="28"/>
      <c r="DG379" s="28"/>
      <c r="DH379" s="28"/>
      <c r="DI379" s="28"/>
      <c r="DJ379" s="28"/>
      <c r="DK379" s="28"/>
      <c r="DL379" s="28"/>
      <c r="DM379" s="28"/>
      <c r="DN379" s="28"/>
      <c r="DO379" s="28"/>
      <c r="DP379" s="28"/>
      <c r="DQ379" s="28"/>
      <c r="DR379" s="28"/>
      <c r="DS379" s="28"/>
      <c r="DT379" s="28"/>
      <c r="DU379" s="28"/>
      <c r="DV379" s="28"/>
      <c r="DW379" s="28"/>
      <c r="DX379" s="28"/>
      <c r="DY379" s="28"/>
      <c r="DZ379" s="28"/>
      <c r="EA379" s="28"/>
      <c r="EB379" s="28"/>
      <c r="EC379" s="28"/>
      <c r="ED379" s="28"/>
      <c r="EE379" s="28"/>
      <c r="EF379" s="28"/>
    </row>
    <row r="380" spans="1:136" x14ac:dyDescent="0.25">
      <c r="A380" s="6" t="s">
        <v>439</v>
      </c>
      <c r="B380" s="6"/>
      <c r="C380" s="40"/>
      <c r="D380" s="6"/>
      <c r="E380" s="49"/>
      <c r="F380" s="49"/>
      <c r="G380" s="49"/>
      <c r="H380" s="49"/>
      <c r="I380" s="49"/>
      <c r="J380" s="49"/>
      <c r="K380" s="49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  <c r="AU380" s="28"/>
      <c r="AV380" s="28"/>
      <c r="AW380" s="28"/>
      <c r="AX380" s="28"/>
      <c r="AY380" s="28"/>
      <c r="AZ380" s="28"/>
      <c r="BA380" s="28"/>
      <c r="BB380" s="28"/>
      <c r="BC380" s="28"/>
      <c r="BD380" s="28"/>
      <c r="BE380" s="28"/>
      <c r="BF380" s="28"/>
      <c r="BG380" s="28"/>
      <c r="BH380" s="28"/>
      <c r="BI380" s="28"/>
      <c r="BJ380" s="28"/>
      <c r="BK380" s="28"/>
      <c r="BL380" s="28"/>
      <c r="BM380" s="28"/>
      <c r="BN380" s="28"/>
      <c r="BO380" s="28"/>
      <c r="BP380" s="28"/>
      <c r="BQ380" s="28"/>
      <c r="BR380" s="28"/>
      <c r="BS380" s="28"/>
      <c r="BT380" s="28"/>
      <c r="BU380" s="28"/>
      <c r="BV380" s="28"/>
      <c r="BW380" s="28"/>
      <c r="BX380" s="28"/>
      <c r="BY380" s="28"/>
      <c r="BZ380" s="28"/>
      <c r="CA380" s="28"/>
      <c r="CB380" s="28"/>
      <c r="CC380" s="28"/>
      <c r="CD380" s="28"/>
      <c r="CE380" s="28"/>
      <c r="CF380" s="28"/>
      <c r="CG380" s="28"/>
      <c r="CH380" s="28"/>
      <c r="CI380" s="28"/>
      <c r="CJ380" s="28"/>
      <c r="CK380" s="28"/>
      <c r="CL380" s="28"/>
      <c r="CM380" s="28"/>
      <c r="CN380" s="28"/>
      <c r="CO380" s="28"/>
      <c r="CP380" s="28"/>
      <c r="CQ380" s="28"/>
      <c r="CR380" s="28"/>
      <c r="CS380" s="28"/>
      <c r="CT380" s="28"/>
      <c r="CU380" s="28"/>
      <c r="CV380" s="28"/>
      <c r="CW380" s="28"/>
      <c r="CX380" s="28"/>
      <c r="CY380" s="28"/>
      <c r="CZ380" s="28"/>
      <c r="DA380" s="28"/>
      <c r="DB380" s="28"/>
      <c r="DC380" s="28"/>
      <c r="DD380" s="28"/>
      <c r="DE380" s="28"/>
      <c r="DF380" s="28"/>
      <c r="DG380" s="28"/>
      <c r="DH380" s="28"/>
      <c r="DI380" s="28"/>
      <c r="DJ380" s="28"/>
      <c r="DK380" s="28"/>
      <c r="DL380" s="28"/>
      <c r="DM380" s="28"/>
      <c r="DN380" s="28"/>
      <c r="DO380" s="28"/>
      <c r="DP380" s="28"/>
      <c r="DQ380" s="28"/>
      <c r="DR380" s="28"/>
      <c r="DS380" s="28"/>
      <c r="DT380" s="28"/>
      <c r="DU380" s="28"/>
      <c r="DV380" s="28"/>
      <c r="DW380" s="28"/>
      <c r="DX380" s="28"/>
      <c r="DY380" s="28"/>
      <c r="DZ380" s="28"/>
      <c r="EA380" s="28"/>
      <c r="EB380" s="28"/>
      <c r="EC380" s="28"/>
      <c r="ED380" s="28"/>
      <c r="EE380" s="28"/>
      <c r="EF380" s="28"/>
    </row>
    <row r="381" spans="1:136" x14ac:dyDescent="0.25">
      <c r="A381" s="61" t="s">
        <v>137</v>
      </c>
      <c r="B381" s="61" t="s">
        <v>53</v>
      </c>
      <c r="C381" s="68" t="s">
        <v>368</v>
      </c>
      <c r="D381" s="61" t="s">
        <v>245</v>
      </c>
      <c r="E381" s="69">
        <v>19800</v>
      </c>
      <c r="F381" s="69">
        <v>568.26</v>
      </c>
      <c r="G381" s="69">
        <v>0</v>
      </c>
      <c r="H381" s="69">
        <v>601.91999999999996</v>
      </c>
      <c r="I381" s="69">
        <v>25</v>
      </c>
      <c r="J381" s="69">
        <v>1195.18</v>
      </c>
      <c r="K381" s="69">
        <v>18604.82</v>
      </c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  <c r="AU381" s="28"/>
      <c r="AV381" s="28"/>
      <c r="AW381" s="28"/>
      <c r="AX381" s="28"/>
      <c r="AY381" s="28"/>
      <c r="AZ381" s="28"/>
      <c r="BA381" s="28"/>
      <c r="BB381" s="28"/>
      <c r="BC381" s="28"/>
      <c r="BD381" s="28"/>
      <c r="BE381" s="28"/>
      <c r="BF381" s="28"/>
      <c r="BG381" s="28"/>
      <c r="BH381" s="28"/>
      <c r="BI381" s="28"/>
      <c r="BJ381" s="28"/>
      <c r="BK381" s="28"/>
      <c r="BL381" s="28"/>
      <c r="BM381" s="28"/>
      <c r="BN381" s="28"/>
      <c r="BO381" s="28"/>
      <c r="BP381" s="28"/>
      <c r="BQ381" s="28"/>
      <c r="BR381" s="28"/>
      <c r="BS381" s="28"/>
      <c r="BT381" s="28"/>
      <c r="BU381" s="28"/>
      <c r="BV381" s="28"/>
      <c r="BW381" s="28"/>
      <c r="BX381" s="28"/>
      <c r="BY381" s="28"/>
      <c r="BZ381" s="28"/>
      <c r="CA381" s="28"/>
      <c r="CB381" s="28"/>
      <c r="CC381" s="28"/>
      <c r="CD381" s="28"/>
      <c r="CE381" s="28"/>
      <c r="CF381" s="28"/>
      <c r="CG381" s="28"/>
      <c r="CH381" s="28"/>
      <c r="CI381" s="28"/>
      <c r="CJ381" s="28"/>
      <c r="CK381" s="28"/>
      <c r="CL381" s="28"/>
      <c r="CM381" s="28"/>
      <c r="CN381" s="28"/>
      <c r="CO381" s="28"/>
      <c r="CP381" s="28"/>
      <c r="CQ381" s="28"/>
      <c r="CR381" s="28"/>
      <c r="CS381" s="28"/>
      <c r="CT381" s="28"/>
      <c r="CU381" s="28"/>
      <c r="CV381" s="28"/>
      <c r="CW381" s="28"/>
      <c r="CX381" s="28"/>
      <c r="CY381" s="28"/>
      <c r="CZ381" s="28"/>
      <c r="DA381" s="28"/>
      <c r="DB381" s="28"/>
      <c r="DC381" s="28"/>
      <c r="DD381" s="28"/>
      <c r="DE381" s="28"/>
      <c r="DF381" s="28"/>
      <c r="DG381" s="28"/>
      <c r="DH381" s="28"/>
      <c r="DI381" s="28"/>
      <c r="DJ381" s="28"/>
      <c r="DK381" s="28"/>
      <c r="DL381" s="28"/>
      <c r="DM381" s="28"/>
      <c r="DN381" s="28"/>
      <c r="DO381" s="28"/>
      <c r="DP381" s="28"/>
      <c r="DQ381" s="28"/>
      <c r="DR381" s="28"/>
      <c r="DS381" s="28"/>
      <c r="DT381" s="28"/>
      <c r="DU381" s="28"/>
      <c r="DV381" s="28"/>
      <c r="DW381" s="28"/>
      <c r="DX381" s="28"/>
      <c r="DY381" s="28"/>
      <c r="DZ381" s="28"/>
      <c r="EA381" s="28"/>
      <c r="EB381" s="28"/>
      <c r="EC381" s="28"/>
      <c r="ED381" s="28"/>
      <c r="EE381" s="28"/>
      <c r="EF381" s="28"/>
    </row>
    <row r="382" spans="1:136" s="5" customFormat="1" x14ac:dyDescent="0.25">
      <c r="A382" s="64" t="s">
        <v>12</v>
      </c>
      <c r="B382" s="64">
        <v>1</v>
      </c>
      <c r="C382" s="65"/>
      <c r="D382" s="64"/>
      <c r="E382" s="66">
        <f>E381</f>
        <v>19800</v>
      </c>
      <c r="F382" s="66">
        <f>SUM(F381)</f>
        <v>568.26</v>
      </c>
      <c r="G382" s="66">
        <f>G381</f>
        <v>0</v>
      </c>
      <c r="H382" s="66">
        <f>H381</f>
        <v>601.91999999999996</v>
      </c>
      <c r="I382" s="66">
        <f>I381</f>
        <v>25</v>
      </c>
      <c r="J382" s="66">
        <f>J381</f>
        <v>1195.18</v>
      </c>
      <c r="K382" s="66">
        <f>K381</f>
        <v>18604.82</v>
      </c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  <c r="AA382" s="61"/>
      <c r="AB382" s="61"/>
      <c r="AC382" s="92"/>
      <c r="AD382" s="92"/>
      <c r="AE382" s="92"/>
      <c r="AF382" s="92"/>
      <c r="AG382" s="92"/>
      <c r="AH382" s="92"/>
      <c r="AI382" s="92"/>
      <c r="AJ382" s="92"/>
      <c r="AK382" s="92"/>
      <c r="AL382" s="92"/>
      <c r="AM382" s="92"/>
      <c r="AN382" s="92"/>
      <c r="AO382" s="92"/>
      <c r="AP382" s="28"/>
      <c r="AQ382" s="28"/>
      <c r="AR382" s="28"/>
      <c r="AS382" s="28"/>
      <c r="AT382" s="28"/>
      <c r="AU382" s="28"/>
      <c r="AV382" s="28"/>
      <c r="AW382" s="28"/>
      <c r="AX382" s="28"/>
      <c r="AY382" s="28"/>
      <c r="AZ382" s="28"/>
      <c r="BA382" s="28"/>
      <c r="BB382" s="28"/>
      <c r="BC382" s="28"/>
      <c r="BD382" s="28"/>
      <c r="BE382" s="28"/>
      <c r="BF382" s="28"/>
      <c r="BG382" s="28"/>
      <c r="BH382" s="28"/>
      <c r="BI382" s="28"/>
      <c r="BJ382" s="28"/>
      <c r="BK382" s="28"/>
      <c r="BL382" s="28"/>
      <c r="BM382" s="28"/>
      <c r="BN382" s="28"/>
      <c r="BO382" s="28"/>
      <c r="BP382" s="28"/>
      <c r="BQ382" s="28"/>
      <c r="BR382" s="28"/>
      <c r="BS382" s="28"/>
      <c r="BT382" s="28"/>
      <c r="BU382" s="28"/>
      <c r="BV382" s="28"/>
      <c r="BW382" s="28"/>
      <c r="BX382" s="28"/>
      <c r="BY382" s="28"/>
      <c r="BZ382" s="28"/>
      <c r="CA382" s="28"/>
      <c r="CB382" s="28"/>
      <c r="CC382" s="28"/>
      <c r="CD382" s="28"/>
      <c r="CE382" s="28"/>
      <c r="CF382" s="28"/>
      <c r="CG382" s="28"/>
      <c r="CH382" s="28"/>
      <c r="CI382" s="28"/>
      <c r="CJ382" s="28"/>
      <c r="CK382" s="28"/>
      <c r="CL382" s="28"/>
      <c r="CM382" s="28"/>
      <c r="CN382" s="28"/>
      <c r="CO382" s="28"/>
      <c r="CP382" s="28"/>
      <c r="CQ382" s="28"/>
      <c r="CR382" s="28"/>
      <c r="CS382" s="28"/>
      <c r="CT382" s="28"/>
      <c r="CU382" s="28"/>
      <c r="CV382" s="28"/>
      <c r="CW382" s="28"/>
      <c r="CX382" s="28"/>
      <c r="CY382" s="28"/>
      <c r="CZ382" s="28"/>
      <c r="DA382" s="28"/>
      <c r="DB382" s="28"/>
      <c r="DC382" s="28"/>
      <c r="DD382" s="28"/>
      <c r="DE382" s="28"/>
      <c r="DF382" s="28"/>
      <c r="DG382" s="28"/>
      <c r="DH382" s="28"/>
      <c r="DI382" s="28"/>
      <c r="DJ382" s="28"/>
      <c r="DK382" s="28"/>
      <c r="DL382" s="28"/>
      <c r="DM382" s="28"/>
      <c r="DN382" s="28"/>
      <c r="DO382" s="28"/>
      <c r="DP382" s="28"/>
      <c r="DQ382" s="28"/>
      <c r="DR382" s="28"/>
      <c r="DS382" s="28"/>
      <c r="DT382" s="28"/>
      <c r="DU382" s="28"/>
      <c r="DV382" s="28"/>
      <c r="DW382" s="28"/>
      <c r="DX382" s="28"/>
      <c r="DY382" s="28"/>
      <c r="DZ382" s="28"/>
      <c r="EA382" s="28"/>
      <c r="EB382" s="28"/>
      <c r="EC382" s="28"/>
      <c r="ED382" s="28"/>
      <c r="EE382" s="28"/>
      <c r="EF382" s="28"/>
    </row>
    <row r="383" spans="1:136" x14ac:dyDescent="0.25"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8"/>
      <c r="AQ383" s="28"/>
      <c r="AR383" s="28"/>
      <c r="AS383" s="28"/>
      <c r="AT383" s="28"/>
      <c r="AU383" s="28"/>
      <c r="AV383" s="28"/>
      <c r="AW383" s="28"/>
      <c r="AX383" s="28"/>
      <c r="AY383" s="28"/>
      <c r="AZ383" s="28"/>
      <c r="BA383" s="28"/>
      <c r="BB383" s="28"/>
      <c r="BC383" s="28"/>
      <c r="BD383" s="28"/>
      <c r="BE383" s="28"/>
      <c r="BF383" s="28"/>
      <c r="BG383" s="28"/>
      <c r="BH383" s="28"/>
      <c r="BI383" s="28"/>
      <c r="BJ383" s="28"/>
      <c r="BK383" s="28"/>
      <c r="BL383" s="28"/>
      <c r="BM383" s="28"/>
      <c r="BN383" s="28"/>
      <c r="BO383" s="28"/>
      <c r="BP383" s="28"/>
      <c r="BQ383" s="28"/>
      <c r="BR383" s="28"/>
      <c r="BS383" s="28"/>
      <c r="BT383" s="28"/>
      <c r="BU383" s="28"/>
      <c r="BV383" s="28"/>
      <c r="BW383" s="28"/>
      <c r="BX383" s="28"/>
      <c r="BY383" s="28"/>
      <c r="BZ383" s="28"/>
      <c r="CA383" s="28"/>
      <c r="CB383" s="28"/>
      <c r="CC383" s="28"/>
      <c r="CD383" s="28"/>
      <c r="CE383" s="28"/>
      <c r="CF383" s="28"/>
      <c r="CG383" s="28"/>
      <c r="CH383" s="28"/>
      <c r="CI383" s="28"/>
      <c r="CJ383" s="28"/>
      <c r="CK383" s="28"/>
      <c r="CL383" s="28"/>
      <c r="CM383" s="28"/>
      <c r="CN383" s="28"/>
      <c r="CO383" s="28"/>
      <c r="CP383" s="28"/>
      <c r="CQ383" s="28"/>
      <c r="CR383" s="28"/>
      <c r="CS383" s="28"/>
      <c r="CT383" s="28"/>
      <c r="CU383" s="28"/>
      <c r="CV383" s="28"/>
      <c r="CW383" s="28"/>
      <c r="CX383" s="28"/>
      <c r="CY383" s="28"/>
      <c r="CZ383" s="28"/>
      <c r="DA383" s="28"/>
      <c r="DB383" s="28"/>
      <c r="DC383" s="28"/>
      <c r="DD383" s="28"/>
      <c r="DE383" s="28"/>
      <c r="DF383" s="28"/>
      <c r="DG383" s="28"/>
      <c r="DH383" s="28"/>
      <c r="DI383" s="28"/>
      <c r="DJ383" s="28"/>
      <c r="DK383" s="28"/>
      <c r="DL383" s="28"/>
      <c r="DM383" s="28"/>
      <c r="DN383" s="28"/>
      <c r="DO383" s="28"/>
      <c r="DP383" s="28"/>
      <c r="DQ383" s="28"/>
      <c r="DR383" s="28"/>
      <c r="DS383" s="28"/>
      <c r="DT383" s="28"/>
      <c r="DU383" s="28"/>
      <c r="DV383" s="28"/>
      <c r="DW383" s="28"/>
      <c r="DX383" s="28"/>
      <c r="DY383" s="28"/>
      <c r="DZ383" s="28"/>
      <c r="EA383" s="28"/>
      <c r="EB383" s="28"/>
      <c r="EC383" s="28"/>
      <c r="ED383" s="28"/>
      <c r="EE383" s="28"/>
      <c r="EF383" s="28"/>
    </row>
    <row r="384" spans="1:136" s="5" customFormat="1" x14ac:dyDescent="0.25">
      <c r="A384" s="25" t="s">
        <v>363</v>
      </c>
      <c r="B384" s="25"/>
      <c r="C384" s="36"/>
      <c r="D384" s="25"/>
      <c r="E384" s="25"/>
      <c r="F384" s="25"/>
      <c r="G384" s="25"/>
      <c r="H384" s="25"/>
      <c r="I384" s="25"/>
      <c r="J384" s="25"/>
      <c r="K384" s="25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  <c r="AU384" s="28"/>
      <c r="AV384" s="28"/>
      <c r="AW384" s="28"/>
      <c r="AX384" s="28"/>
      <c r="AY384" s="28"/>
      <c r="AZ384" s="28"/>
      <c r="BA384" s="28"/>
      <c r="BB384" s="28"/>
      <c r="BC384" s="28"/>
      <c r="BD384" s="28"/>
      <c r="BE384" s="28"/>
      <c r="BF384" s="28"/>
      <c r="BG384" s="28"/>
      <c r="BH384" s="28"/>
      <c r="BI384" s="28"/>
      <c r="BJ384" s="28"/>
      <c r="BK384" s="28"/>
      <c r="BL384" s="28"/>
      <c r="BM384" s="28"/>
      <c r="BN384" s="28"/>
      <c r="BO384" s="28"/>
      <c r="BP384" s="28"/>
      <c r="BQ384" s="28"/>
      <c r="BR384" s="28"/>
      <c r="BS384" s="28"/>
      <c r="BT384" s="28"/>
      <c r="BU384" s="28"/>
      <c r="BV384" s="28"/>
      <c r="BW384" s="28"/>
      <c r="BX384" s="28"/>
      <c r="BY384" s="28"/>
      <c r="BZ384" s="28"/>
      <c r="CA384" s="28"/>
      <c r="CB384" s="28"/>
      <c r="CC384" s="28"/>
      <c r="CD384" s="28"/>
      <c r="CE384" s="28"/>
      <c r="CF384" s="28"/>
      <c r="CG384" s="28"/>
      <c r="CH384" s="28"/>
      <c r="CI384" s="28"/>
      <c r="CJ384" s="28"/>
      <c r="CK384" s="28"/>
      <c r="CL384" s="28"/>
      <c r="CM384" s="28"/>
      <c r="CN384" s="28"/>
      <c r="CO384" s="28"/>
      <c r="CP384" s="28"/>
      <c r="CQ384" s="28"/>
      <c r="CR384" s="28"/>
      <c r="CS384" s="28"/>
      <c r="CT384" s="28"/>
      <c r="CU384" s="28"/>
      <c r="CV384" s="28"/>
      <c r="CW384" s="28"/>
      <c r="CX384" s="28"/>
      <c r="CY384" s="28"/>
      <c r="CZ384" s="28"/>
      <c r="DA384" s="28"/>
      <c r="DB384" s="28"/>
      <c r="DC384" s="28"/>
      <c r="DD384" s="28"/>
      <c r="DE384" s="28"/>
      <c r="DF384" s="28"/>
      <c r="DG384" s="28"/>
      <c r="DH384" s="28"/>
      <c r="DI384" s="28"/>
      <c r="DJ384" s="28"/>
      <c r="DK384" s="28"/>
      <c r="DL384" s="28"/>
      <c r="DM384" s="28"/>
      <c r="DN384" s="28"/>
      <c r="DO384" s="28"/>
      <c r="DP384" s="28"/>
      <c r="DQ384" s="28"/>
      <c r="DR384" s="28"/>
      <c r="DS384" s="28"/>
      <c r="DT384" s="28"/>
      <c r="DU384" s="28"/>
      <c r="DV384" s="28"/>
      <c r="DW384" s="28"/>
      <c r="DX384" s="28"/>
      <c r="DY384" s="28"/>
      <c r="DZ384" s="28"/>
      <c r="EA384" s="28"/>
      <c r="EB384" s="28"/>
      <c r="EC384" s="28"/>
      <c r="ED384" s="28"/>
      <c r="EE384" s="28"/>
      <c r="EF384" s="28"/>
    </row>
    <row r="385" spans="1:136" s="61" customFormat="1" x14ac:dyDescent="0.25">
      <c r="A385" t="s">
        <v>252</v>
      </c>
      <c r="B385" t="s">
        <v>123</v>
      </c>
      <c r="C385" s="32" t="s">
        <v>368</v>
      </c>
      <c r="D385" t="s">
        <v>245</v>
      </c>
      <c r="E385" s="1">
        <v>46000</v>
      </c>
      <c r="F385" s="1">
        <f>E385*0.0287</f>
        <v>1320.2</v>
      </c>
      <c r="G385" s="1">
        <v>0</v>
      </c>
      <c r="H385" s="1">
        <f>E385*0.0304</f>
        <v>1398.4</v>
      </c>
      <c r="I385" s="1">
        <v>175</v>
      </c>
      <c r="J385" s="1">
        <v>2893.6</v>
      </c>
      <c r="K385" s="1">
        <v>43106.400000000001</v>
      </c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92"/>
      <c r="AQ385" s="92"/>
      <c r="AR385" s="92"/>
      <c r="AS385" s="92"/>
      <c r="AT385" s="92"/>
      <c r="AU385" s="92"/>
      <c r="AV385" s="92"/>
      <c r="AW385" s="92"/>
      <c r="AX385" s="92"/>
      <c r="AY385" s="92"/>
      <c r="AZ385" s="92"/>
      <c r="BA385" s="92"/>
      <c r="BB385" s="92"/>
      <c r="BC385" s="92"/>
      <c r="BD385" s="92"/>
      <c r="BE385" s="92"/>
      <c r="BF385" s="92"/>
      <c r="BG385" s="92"/>
      <c r="BH385" s="92"/>
      <c r="BI385" s="92"/>
      <c r="BJ385" s="92"/>
      <c r="BK385" s="92"/>
      <c r="BL385" s="92"/>
      <c r="BM385" s="92"/>
      <c r="BN385" s="92"/>
      <c r="BO385" s="92"/>
      <c r="BP385" s="92"/>
      <c r="BQ385" s="92"/>
      <c r="BR385" s="92"/>
      <c r="BS385" s="92"/>
      <c r="BT385" s="92"/>
      <c r="BU385" s="92"/>
      <c r="BV385" s="92"/>
      <c r="BW385" s="92"/>
      <c r="BX385" s="92"/>
      <c r="BY385" s="92"/>
      <c r="BZ385" s="92"/>
      <c r="CA385" s="92"/>
      <c r="CB385" s="92"/>
      <c r="CC385" s="92"/>
      <c r="CD385" s="92"/>
      <c r="CE385" s="92"/>
      <c r="CF385" s="92"/>
      <c r="CG385" s="92"/>
      <c r="CH385" s="92"/>
      <c r="CI385" s="92"/>
      <c r="CJ385" s="92"/>
      <c r="CK385" s="92"/>
      <c r="CL385" s="92"/>
      <c r="CM385" s="92"/>
      <c r="CN385" s="92"/>
      <c r="CO385" s="92"/>
      <c r="CP385" s="92"/>
      <c r="CQ385" s="92"/>
      <c r="CR385" s="92"/>
      <c r="CS385" s="92"/>
      <c r="CT385" s="92"/>
      <c r="CU385" s="92"/>
      <c r="CV385" s="92"/>
      <c r="CW385" s="92"/>
      <c r="CX385" s="92"/>
      <c r="CY385" s="92"/>
      <c r="CZ385" s="92"/>
      <c r="DA385" s="92"/>
      <c r="DB385" s="92"/>
      <c r="DC385" s="92"/>
      <c r="DD385" s="92"/>
      <c r="DE385" s="92"/>
      <c r="DF385" s="92"/>
      <c r="DG385" s="92"/>
      <c r="DH385" s="92"/>
      <c r="DI385" s="92"/>
      <c r="DJ385" s="92"/>
      <c r="DK385" s="92"/>
      <c r="DL385" s="92"/>
      <c r="DM385" s="92"/>
      <c r="DN385" s="92"/>
      <c r="DO385" s="92"/>
      <c r="DP385" s="92"/>
      <c r="DQ385" s="92"/>
      <c r="DR385" s="92"/>
      <c r="DS385" s="92"/>
      <c r="DT385" s="92"/>
      <c r="DU385" s="92"/>
      <c r="DV385" s="92"/>
      <c r="DW385" s="92"/>
      <c r="DX385" s="92"/>
      <c r="DY385" s="92"/>
      <c r="DZ385" s="92"/>
      <c r="EA385" s="92"/>
      <c r="EB385" s="92"/>
      <c r="EC385" s="92"/>
      <c r="ED385" s="92"/>
      <c r="EE385" s="92"/>
      <c r="EF385" s="92"/>
    </row>
    <row r="386" spans="1:136" s="64" customFormat="1" x14ac:dyDescent="0.25">
      <c r="A386" t="s">
        <v>120</v>
      </c>
      <c r="B386" t="s">
        <v>119</v>
      </c>
      <c r="C386" s="32" t="s">
        <v>368</v>
      </c>
      <c r="D386" t="s">
        <v>245</v>
      </c>
      <c r="E386" s="1">
        <v>50000</v>
      </c>
      <c r="F386" s="1">
        <f>E386*0.0287</f>
        <v>1435</v>
      </c>
      <c r="G386" s="1">
        <v>0</v>
      </c>
      <c r="H386" s="1">
        <f>E386*0.0304</f>
        <v>1520</v>
      </c>
      <c r="I386" s="1">
        <v>275</v>
      </c>
      <c r="J386" s="1">
        <v>3230</v>
      </c>
      <c r="K386" s="1">
        <v>46770</v>
      </c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26"/>
      <c r="BF386" s="26"/>
      <c r="BG386" s="26"/>
      <c r="BH386" s="26"/>
      <c r="BI386" s="26"/>
      <c r="BJ386" s="26"/>
      <c r="BK386" s="26"/>
      <c r="BL386" s="26"/>
      <c r="BM386" s="26"/>
      <c r="BN386" s="26"/>
      <c r="BO386" s="26"/>
      <c r="BP386" s="26"/>
      <c r="BQ386" s="26"/>
      <c r="BR386" s="26"/>
      <c r="BS386" s="26"/>
      <c r="BT386" s="26"/>
      <c r="BU386" s="26"/>
      <c r="BV386" s="26"/>
      <c r="BW386" s="26"/>
      <c r="BX386" s="26"/>
      <c r="BY386" s="26"/>
      <c r="BZ386" s="26"/>
      <c r="CA386" s="26"/>
      <c r="CB386" s="26"/>
      <c r="CC386" s="26"/>
      <c r="CD386" s="26"/>
      <c r="CE386" s="26"/>
      <c r="CF386" s="26"/>
      <c r="CG386" s="26"/>
      <c r="CH386" s="26"/>
      <c r="CI386" s="26"/>
      <c r="CJ386" s="26"/>
      <c r="CK386" s="26"/>
      <c r="CL386" s="26"/>
      <c r="CM386" s="26"/>
      <c r="CN386" s="26"/>
      <c r="CO386" s="26"/>
      <c r="CP386" s="26"/>
      <c r="CQ386" s="26"/>
      <c r="CR386" s="26"/>
      <c r="CS386" s="26"/>
      <c r="CT386" s="26"/>
      <c r="CU386" s="26"/>
      <c r="CV386" s="26"/>
      <c r="CW386" s="26"/>
      <c r="CX386" s="26"/>
      <c r="CY386" s="26"/>
      <c r="CZ386" s="26"/>
      <c r="DA386" s="26"/>
      <c r="DB386" s="26"/>
      <c r="DC386" s="26"/>
      <c r="DD386" s="26"/>
      <c r="DE386" s="26"/>
      <c r="DF386" s="26"/>
      <c r="DG386" s="26"/>
      <c r="DH386" s="26"/>
      <c r="DI386" s="26"/>
      <c r="DJ386" s="26"/>
      <c r="DK386" s="26"/>
      <c r="DL386" s="26"/>
      <c r="DM386" s="26"/>
      <c r="DN386" s="26"/>
      <c r="DO386" s="26"/>
      <c r="DP386" s="26"/>
      <c r="DQ386" s="26"/>
      <c r="DR386" s="26"/>
      <c r="DS386" s="26"/>
      <c r="DT386" s="26"/>
      <c r="DU386" s="26"/>
      <c r="DV386" s="26"/>
      <c r="DW386" s="26"/>
      <c r="DX386" s="26"/>
      <c r="DY386" s="26"/>
      <c r="DZ386" s="26"/>
      <c r="EA386" s="26"/>
      <c r="EB386" s="26"/>
      <c r="EC386" s="26"/>
      <c r="ED386" s="26"/>
      <c r="EE386" s="26"/>
      <c r="EF386" s="26"/>
    </row>
    <row r="387" spans="1:136" x14ac:dyDescent="0.25">
      <c r="A387" s="3" t="s">
        <v>12</v>
      </c>
      <c r="B387" s="3">
        <v>2</v>
      </c>
      <c r="C387" s="34"/>
      <c r="D387" s="3"/>
      <c r="E387" s="4">
        <f t="shared" ref="E387:K387" si="130">SUM(E385:E386)</f>
        <v>96000</v>
      </c>
      <c r="F387" s="4">
        <f t="shared" si="130"/>
        <v>2755.2</v>
      </c>
      <c r="G387" s="4">
        <f t="shared" si="130"/>
        <v>0</v>
      </c>
      <c r="H387" s="4">
        <f t="shared" si="130"/>
        <v>2918.4</v>
      </c>
      <c r="I387" s="4">
        <f t="shared" si="130"/>
        <v>450</v>
      </c>
      <c r="J387" s="4">
        <f t="shared" si="130"/>
        <v>6123.6</v>
      </c>
      <c r="K387" s="4">
        <f t="shared" si="130"/>
        <v>89876.4</v>
      </c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  <c r="AW387" s="28"/>
      <c r="AX387" s="28"/>
      <c r="AY387" s="28"/>
      <c r="AZ387" s="28"/>
      <c r="BA387" s="28"/>
      <c r="BB387" s="28"/>
      <c r="BC387" s="28"/>
      <c r="BD387" s="28"/>
      <c r="BE387" s="28"/>
      <c r="BF387" s="28"/>
      <c r="BG387" s="28"/>
      <c r="BH387" s="28"/>
      <c r="BI387" s="28"/>
      <c r="BJ387" s="28"/>
      <c r="BK387" s="28"/>
      <c r="BL387" s="28"/>
      <c r="BM387" s="28"/>
      <c r="BN387" s="28"/>
      <c r="BO387" s="28"/>
      <c r="BP387" s="28"/>
      <c r="BQ387" s="28"/>
      <c r="BR387" s="28"/>
      <c r="BS387" s="28"/>
      <c r="BT387" s="28"/>
      <c r="BU387" s="28"/>
      <c r="BV387" s="28"/>
      <c r="BW387" s="28"/>
      <c r="BX387" s="28"/>
      <c r="BY387" s="28"/>
      <c r="BZ387" s="28"/>
      <c r="CA387" s="28"/>
      <c r="CB387" s="28"/>
      <c r="CC387" s="28"/>
      <c r="CD387" s="28"/>
      <c r="CE387" s="28"/>
      <c r="CF387" s="28"/>
      <c r="CG387" s="28"/>
      <c r="CH387" s="28"/>
      <c r="CI387" s="28"/>
      <c r="CJ387" s="28"/>
      <c r="CK387" s="28"/>
      <c r="CL387" s="28"/>
      <c r="CM387" s="28"/>
      <c r="CN387" s="28"/>
      <c r="CO387" s="28"/>
      <c r="CP387" s="28"/>
      <c r="CQ387" s="28"/>
      <c r="CR387" s="28"/>
      <c r="CS387" s="28"/>
      <c r="CT387" s="28"/>
      <c r="CU387" s="28"/>
      <c r="CV387" s="28"/>
      <c r="CW387" s="28"/>
      <c r="CX387" s="28"/>
      <c r="CY387" s="28"/>
      <c r="CZ387" s="28"/>
      <c r="DA387" s="28"/>
      <c r="DB387" s="28"/>
      <c r="DC387" s="28"/>
      <c r="DD387" s="28"/>
      <c r="DE387" s="28"/>
      <c r="DF387" s="28"/>
      <c r="DG387" s="28"/>
      <c r="DH387" s="28"/>
      <c r="DI387" s="28"/>
      <c r="DJ387" s="28"/>
      <c r="DK387" s="28"/>
      <c r="DL387" s="28"/>
      <c r="DM387" s="28"/>
      <c r="DN387" s="28"/>
      <c r="DO387" s="28"/>
      <c r="DP387" s="28"/>
      <c r="DQ387" s="28"/>
      <c r="DR387" s="28"/>
      <c r="DS387" s="28"/>
      <c r="DT387" s="28"/>
      <c r="DU387" s="28"/>
      <c r="DV387" s="28"/>
      <c r="DW387" s="28"/>
      <c r="DX387" s="28"/>
      <c r="DY387" s="28"/>
      <c r="DZ387" s="28"/>
      <c r="EA387" s="28"/>
      <c r="EB387" s="28"/>
      <c r="EC387" s="28"/>
      <c r="ED387" s="28"/>
      <c r="EE387" s="28"/>
      <c r="EF387" s="28"/>
    </row>
    <row r="388" spans="1:136" s="2" customFormat="1" x14ac:dyDescent="0.25">
      <c r="A388"/>
      <c r="B388"/>
      <c r="C388" s="32"/>
      <c r="D388"/>
      <c r="E388" s="1"/>
      <c r="F388" s="1"/>
      <c r="G388" s="1"/>
      <c r="H388" s="1"/>
      <c r="I388" s="1"/>
      <c r="J388" s="1"/>
      <c r="K388" s="1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26"/>
      <c r="BF388" s="26"/>
      <c r="BG388" s="26"/>
      <c r="BH388" s="26"/>
      <c r="BI388" s="26"/>
      <c r="BJ388" s="26"/>
      <c r="BK388" s="26"/>
      <c r="BL388" s="26"/>
      <c r="BM388" s="26"/>
      <c r="BN388" s="26"/>
      <c r="BO388" s="26"/>
      <c r="BP388" s="26"/>
      <c r="BQ388" s="26"/>
      <c r="BR388" s="26"/>
      <c r="BS388" s="26"/>
      <c r="BT388" s="26"/>
      <c r="BU388" s="26"/>
      <c r="BV388" s="26"/>
      <c r="BW388" s="26"/>
      <c r="BX388" s="26"/>
      <c r="BY388" s="26"/>
      <c r="BZ388" s="26"/>
      <c r="CA388" s="26"/>
      <c r="CB388" s="26"/>
      <c r="CC388" s="26"/>
      <c r="CD388" s="26"/>
      <c r="CE388" s="26"/>
      <c r="CF388" s="26"/>
      <c r="CG388" s="26"/>
      <c r="CH388" s="26"/>
      <c r="CI388" s="26"/>
      <c r="CJ388" s="26"/>
      <c r="CK388" s="26"/>
      <c r="CL388" s="26"/>
      <c r="CM388" s="26"/>
      <c r="CN388" s="26"/>
      <c r="CO388" s="26"/>
      <c r="CP388" s="26"/>
      <c r="CQ388" s="26"/>
      <c r="CR388" s="26"/>
      <c r="CS388" s="26"/>
      <c r="CT388" s="26"/>
      <c r="CU388" s="26"/>
      <c r="CV388" s="26"/>
      <c r="CW388" s="26"/>
      <c r="CX388" s="26"/>
      <c r="CY388" s="26"/>
      <c r="CZ388" s="26"/>
      <c r="DA388" s="26"/>
      <c r="DB388" s="26"/>
      <c r="DC388" s="26"/>
      <c r="DD388" s="26"/>
      <c r="DE388" s="26"/>
      <c r="DF388" s="26"/>
      <c r="DG388" s="26"/>
      <c r="DH388" s="26"/>
      <c r="DI388" s="26"/>
      <c r="DJ388" s="26"/>
      <c r="DK388" s="26"/>
      <c r="DL388" s="26"/>
      <c r="DM388" s="26"/>
      <c r="DN388" s="26"/>
      <c r="DO388" s="26"/>
      <c r="DP388" s="26"/>
      <c r="DQ388" s="26"/>
      <c r="DR388" s="26"/>
      <c r="DS388" s="26"/>
      <c r="DT388" s="26"/>
      <c r="DU388" s="26"/>
      <c r="DV388" s="26"/>
      <c r="DW388" s="26"/>
      <c r="DX388" s="26"/>
      <c r="DY388" s="26"/>
      <c r="DZ388" s="26"/>
      <c r="EA388" s="26"/>
      <c r="EB388" s="26"/>
      <c r="EC388" s="26"/>
      <c r="ED388" s="26"/>
      <c r="EE388" s="26"/>
      <c r="EF388" s="26"/>
    </row>
    <row r="389" spans="1:136" x14ac:dyDescent="0.25">
      <c r="A389" s="25" t="s">
        <v>364</v>
      </c>
      <c r="B389" s="25"/>
      <c r="C389" s="36"/>
      <c r="D389" s="25"/>
      <c r="E389" s="25"/>
      <c r="F389" s="25"/>
      <c r="G389" s="25"/>
      <c r="H389" s="25"/>
      <c r="I389" s="25"/>
      <c r="J389" s="25"/>
      <c r="K389" s="25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  <c r="AW389" s="28"/>
      <c r="AX389" s="28"/>
      <c r="AY389" s="28"/>
      <c r="AZ389" s="28"/>
      <c r="BA389" s="28"/>
      <c r="BB389" s="28"/>
      <c r="BC389" s="28"/>
      <c r="BD389" s="28"/>
      <c r="BE389" s="28"/>
      <c r="BF389" s="28"/>
      <c r="BG389" s="28"/>
      <c r="BH389" s="28"/>
      <c r="BI389" s="28"/>
      <c r="BJ389" s="28"/>
      <c r="BK389" s="28"/>
      <c r="BL389" s="28"/>
      <c r="BM389" s="28"/>
      <c r="BN389" s="28"/>
      <c r="BO389" s="28"/>
      <c r="BP389" s="28"/>
      <c r="BQ389" s="28"/>
      <c r="BR389" s="28"/>
      <c r="BS389" s="28"/>
      <c r="BT389" s="28"/>
      <c r="BU389" s="28"/>
      <c r="BV389" s="28"/>
      <c r="BW389" s="28"/>
      <c r="BX389" s="28"/>
      <c r="BY389" s="28"/>
      <c r="BZ389" s="28"/>
      <c r="CA389" s="28"/>
      <c r="CB389" s="28"/>
      <c r="CC389" s="28"/>
      <c r="CD389" s="28"/>
      <c r="CE389" s="28"/>
      <c r="CF389" s="28"/>
      <c r="CG389" s="28"/>
      <c r="CH389" s="28"/>
      <c r="CI389" s="28"/>
      <c r="CJ389" s="28"/>
      <c r="CK389" s="28"/>
      <c r="CL389" s="28"/>
      <c r="CM389" s="28"/>
      <c r="CN389" s="28"/>
      <c r="CO389" s="28"/>
      <c r="CP389" s="28"/>
      <c r="CQ389" s="28"/>
      <c r="CR389" s="28"/>
      <c r="CS389" s="28"/>
      <c r="CT389" s="28"/>
      <c r="CU389" s="28"/>
      <c r="CV389" s="28"/>
      <c r="CW389" s="28"/>
      <c r="CX389" s="28"/>
      <c r="CY389" s="28"/>
      <c r="CZ389" s="28"/>
      <c r="DA389" s="28"/>
      <c r="DB389" s="28"/>
      <c r="DC389" s="28"/>
      <c r="DD389" s="28"/>
      <c r="DE389" s="28"/>
      <c r="DF389" s="28"/>
      <c r="DG389" s="28"/>
      <c r="DH389" s="28"/>
      <c r="DI389" s="28"/>
      <c r="DJ389" s="28"/>
      <c r="DK389" s="28"/>
      <c r="DL389" s="28"/>
      <c r="DM389" s="28"/>
      <c r="DN389" s="28"/>
      <c r="DO389" s="28"/>
      <c r="DP389" s="28"/>
      <c r="DQ389" s="28"/>
      <c r="DR389" s="28"/>
      <c r="DS389" s="28"/>
      <c r="DT389" s="28"/>
      <c r="DU389" s="28"/>
      <c r="DV389" s="28"/>
      <c r="DW389" s="28"/>
      <c r="DX389" s="28"/>
      <c r="DY389" s="28"/>
      <c r="DZ389" s="28"/>
      <c r="EA389" s="28"/>
      <c r="EB389" s="28"/>
      <c r="EC389" s="28"/>
      <c r="ED389" s="28"/>
      <c r="EE389" s="28"/>
      <c r="EF389" s="28"/>
    </row>
    <row r="390" spans="1:136" x14ac:dyDescent="0.25">
      <c r="A390" t="s">
        <v>320</v>
      </c>
      <c r="B390" t="s">
        <v>474</v>
      </c>
      <c r="C390" s="32" t="s">
        <v>369</v>
      </c>
      <c r="D390" t="s">
        <v>245</v>
      </c>
      <c r="E390" s="1">
        <v>100000</v>
      </c>
      <c r="F390" s="1">
        <f>E390*0.0287</f>
        <v>2870</v>
      </c>
      <c r="G390" s="1">
        <v>12105.37</v>
      </c>
      <c r="H390" s="1">
        <v>3040</v>
      </c>
      <c r="I390" s="1">
        <v>25</v>
      </c>
      <c r="J390" s="1">
        <v>18040.37</v>
      </c>
      <c r="K390" s="1">
        <v>81959.63</v>
      </c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  <c r="AU390" s="28"/>
      <c r="AV390" s="28"/>
      <c r="AW390" s="28"/>
      <c r="AX390" s="28"/>
      <c r="AY390" s="28"/>
      <c r="AZ390" s="28"/>
      <c r="BA390" s="28"/>
      <c r="BB390" s="28"/>
      <c r="BC390" s="28"/>
      <c r="BD390" s="28"/>
      <c r="BE390" s="28"/>
      <c r="BF390" s="28"/>
      <c r="BG390" s="28"/>
      <c r="BH390" s="28"/>
      <c r="BI390" s="28"/>
      <c r="BJ390" s="28"/>
      <c r="BK390" s="28"/>
      <c r="BL390" s="28"/>
      <c r="BM390" s="28"/>
      <c r="BN390" s="28"/>
      <c r="BO390" s="28"/>
      <c r="BP390" s="28"/>
      <c r="BQ390" s="28"/>
      <c r="BR390" s="28"/>
      <c r="BS390" s="28"/>
      <c r="BT390" s="28"/>
      <c r="BU390" s="28"/>
      <c r="BV390" s="28"/>
      <c r="BW390" s="28"/>
      <c r="BX390" s="28"/>
      <c r="BY390" s="28"/>
      <c r="BZ390" s="28"/>
      <c r="CA390" s="28"/>
      <c r="CB390" s="28"/>
      <c r="CC390" s="28"/>
      <c r="CD390" s="28"/>
      <c r="CE390" s="28"/>
      <c r="CF390" s="28"/>
      <c r="CG390" s="28"/>
      <c r="CH390" s="28"/>
      <c r="CI390" s="28"/>
      <c r="CJ390" s="28"/>
      <c r="CK390" s="28"/>
      <c r="CL390" s="28"/>
      <c r="CM390" s="28"/>
      <c r="CN390" s="28"/>
      <c r="CO390" s="28"/>
      <c r="CP390" s="28"/>
      <c r="CQ390" s="28"/>
      <c r="CR390" s="28"/>
      <c r="CS390" s="28"/>
      <c r="CT390" s="28"/>
      <c r="CU390" s="28"/>
      <c r="CV390" s="28"/>
      <c r="CW390" s="28"/>
      <c r="CX390" s="28"/>
      <c r="CY390" s="28"/>
      <c r="CZ390" s="28"/>
      <c r="DA390" s="28"/>
      <c r="DB390" s="28"/>
      <c r="DC390" s="28"/>
      <c r="DD390" s="28"/>
      <c r="DE390" s="28"/>
      <c r="DF390" s="28"/>
      <c r="DG390" s="28"/>
      <c r="DH390" s="28"/>
      <c r="DI390" s="28"/>
      <c r="DJ390" s="28"/>
      <c r="DK390" s="28"/>
      <c r="DL390" s="28"/>
      <c r="DM390" s="28"/>
      <c r="DN390" s="28"/>
      <c r="DO390" s="28"/>
      <c r="DP390" s="28"/>
      <c r="DQ390" s="28"/>
      <c r="DR390" s="28"/>
      <c r="DS390" s="28"/>
      <c r="DT390" s="28"/>
      <c r="DU390" s="28"/>
      <c r="DV390" s="28"/>
      <c r="DW390" s="28"/>
      <c r="DX390" s="28"/>
      <c r="DY390" s="28"/>
      <c r="DZ390" s="28"/>
      <c r="EA390" s="28"/>
      <c r="EB390" s="28"/>
      <c r="EC390" s="28"/>
      <c r="ED390" s="28"/>
      <c r="EE390" s="28"/>
      <c r="EF390" s="28"/>
    </row>
    <row r="391" spans="1:136" x14ac:dyDescent="0.25">
      <c r="A391" t="s">
        <v>272</v>
      </c>
      <c r="B391" t="s">
        <v>123</v>
      </c>
      <c r="C391" s="32" t="s">
        <v>368</v>
      </c>
      <c r="D391" t="s">
        <v>245</v>
      </c>
      <c r="E391" s="1">
        <v>30000</v>
      </c>
      <c r="F391" s="1">
        <f>E391*0.0287</f>
        <v>861</v>
      </c>
      <c r="G391" s="1">
        <v>0</v>
      </c>
      <c r="H391" s="1">
        <f>E391*0.0304</f>
        <v>912</v>
      </c>
      <c r="I391" s="1">
        <v>175</v>
      </c>
      <c r="J391" s="1">
        <v>1948</v>
      </c>
      <c r="K391" s="1">
        <v>28052</v>
      </c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  <c r="AW391" s="28"/>
      <c r="AX391" s="28"/>
      <c r="AY391" s="28"/>
      <c r="AZ391" s="28"/>
      <c r="BA391" s="28"/>
      <c r="BB391" s="28"/>
      <c r="BC391" s="28"/>
      <c r="BD391" s="28"/>
      <c r="BE391" s="28"/>
      <c r="BF391" s="28"/>
      <c r="BG391" s="28"/>
      <c r="BH391" s="28"/>
      <c r="BI391" s="28"/>
      <c r="BJ391" s="28"/>
      <c r="BK391" s="28"/>
      <c r="BL391" s="28"/>
      <c r="BM391" s="28"/>
      <c r="BN391" s="28"/>
      <c r="BO391" s="28"/>
      <c r="BP391" s="28"/>
      <c r="BQ391" s="28"/>
      <c r="BR391" s="28"/>
      <c r="BS391" s="28"/>
      <c r="BT391" s="28"/>
      <c r="BU391" s="28"/>
      <c r="BV391" s="28"/>
      <c r="BW391" s="28"/>
      <c r="BX391" s="28"/>
      <c r="BY391" s="28"/>
      <c r="BZ391" s="28"/>
      <c r="CA391" s="28"/>
      <c r="CB391" s="28"/>
      <c r="CC391" s="28"/>
      <c r="CD391" s="28"/>
      <c r="CE391" s="28"/>
      <c r="CF391" s="28"/>
      <c r="CG391" s="28"/>
      <c r="CH391" s="28"/>
      <c r="CI391" s="28"/>
      <c r="CJ391" s="28"/>
      <c r="CK391" s="28"/>
      <c r="CL391" s="28"/>
      <c r="CM391" s="28"/>
      <c r="CN391" s="28"/>
      <c r="CO391" s="28"/>
      <c r="CP391" s="28"/>
      <c r="CQ391" s="28"/>
      <c r="CR391" s="28"/>
      <c r="CS391" s="28"/>
      <c r="CT391" s="28"/>
      <c r="CU391" s="28"/>
      <c r="CV391" s="28"/>
      <c r="CW391" s="28"/>
      <c r="CX391" s="28"/>
      <c r="CY391" s="28"/>
      <c r="CZ391" s="28"/>
      <c r="DA391" s="28"/>
      <c r="DB391" s="28"/>
      <c r="DC391" s="28"/>
      <c r="DD391" s="28"/>
      <c r="DE391" s="28"/>
      <c r="DF391" s="28"/>
      <c r="DG391" s="28"/>
      <c r="DH391" s="28"/>
      <c r="DI391" s="28"/>
      <c r="DJ391" s="28"/>
      <c r="DK391" s="28"/>
      <c r="DL391" s="28"/>
      <c r="DM391" s="28"/>
      <c r="DN391" s="28"/>
      <c r="DO391" s="28"/>
      <c r="DP391" s="28"/>
      <c r="DQ391" s="28"/>
      <c r="DR391" s="28"/>
      <c r="DS391" s="28"/>
      <c r="DT391" s="28"/>
      <c r="DU391" s="28"/>
      <c r="DV391" s="28"/>
      <c r="DW391" s="28"/>
      <c r="DX391" s="28"/>
      <c r="DY391" s="28"/>
      <c r="DZ391" s="28"/>
      <c r="EA391" s="28"/>
      <c r="EB391" s="28"/>
      <c r="EC391" s="28"/>
      <c r="ED391" s="28"/>
      <c r="EE391" s="28"/>
      <c r="EF391" s="28"/>
    </row>
    <row r="392" spans="1:136" x14ac:dyDescent="0.25">
      <c r="A392" t="s">
        <v>223</v>
      </c>
      <c r="B392" t="s">
        <v>14</v>
      </c>
      <c r="C392" s="32" t="s">
        <v>368</v>
      </c>
      <c r="D392" t="s">
        <v>245</v>
      </c>
      <c r="E392" s="1">
        <v>35000</v>
      </c>
      <c r="F392" s="1">
        <f t="shared" ref="F392" si="131">E392*0.0287</f>
        <v>1004.5</v>
      </c>
      <c r="G392" s="1">
        <v>0</v>
      </c>
      <c r="H392" s="1">
        <f t="shared" ref="H392" si="132">E392*0.0304</f>
        <v>1064</v>
      </c>
      <c r="I392" s="1">
        <v>275</v>
      </c>
      <c r="J392" s="1">
        <v>2343.5</v>
      </c>
      <c r="K392" s="1">
        <v>32656.5</v>
      </c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  <c r="AU392" s="28"/>
      <c r="AV392" s="28"/>
      <c r="AW392" s="28"/>
      <c r="AX392" s="28"/>
      <c r="AY392" s="28"/>
      <c r="AZ392" s="28"/>
      <c r="BA392" s="28"/>
      <c r="BB392" s="28"/>
      <c r="BC392" s="28"/>
      <c r="BD392" s="28"/>
      <c r="BE392" s="28"/>
      <c r="BF392" s="28"/>
      <c r="BG392" s="28"/>
      <c r="BH392" s="28"/>
      <c r="BI392" s="28"/>
      <c r="BJ392" s="28"/>
      <c r="BK392" s="28"/>
      <c r="BL392" s="28"/>
      <c r="BM392" s="28"/>
      <c r="BN392" s="28"/>
      <c r="BO392" s="28"/>
      <c r="BP392" s="28"/>
      <c r="BQ392" s="28"/>
      <c r="BR392" s="28"/>
      <c r="BS392" s="28"/>
      <c r="BT392" s="28"/>
      <c r="BU392" s="28"/>
      <c r="BV392" s="28"/>
      <c r="BW392" s="28"/>
      <c r="BX392" s="28"/>
      <c r="BY392" s="28"/>
      <c r="BZ392" s="28"/>
      <c r="CA392" s="28"/>
      <c r="CB392" s="28"/>
      <c r="CC392" s="28"/>
      <c r="CD392" s="28"/>
      <c r="CE392" s="28"/>
      <c r="CF392" s="28"/>
      <c r="CG392" s="28"/>
      <c r="CH392" s="28"/>
      <c r="CI392" s="28"/>
      <c r="CJ392" s="28"/>
      <c r="CK392" s="28"/>
      <c r="CL392" s="28"/>
      <c r="CM392" s="28"/>
      <c r="CN392" s="28"/>
      <c r="CO392" s="28"/>
      <c r="CP392" s="28"/>
      <c r="CQ392" s="28"/>
      <c r="CR392" s="28"/>
      <c r="CS392" s="28"/>
      <c r="CT392" s="28"/>
      <c r="CU392" s="28"/>
      <c r="CV392" s="28"/>
      <c r="CW392" s="28"/>
      <c r="CX392" s="28"/>
      <c r="CY392" s="28"/>
      <c r="CZ392" s="28"/>
      <c r="DA392" s="28"/>
      <c r="DB392" s="28"/>
      <c r="DC392" s="28"/>
      <c r="DD392" s="28"/>
      <c r="DE392" s="28"/>
      <c r="DF392" s="28"/>
      <c r="DG392" s="28"/>
      <c r="DH392" s="28"/>
      <c r="DI392" s="28"/>
      <c r="DJ392" s="28"/>
      <c r="DK392" s="28"/>
      <c r="DL392" s="28"/>
      <c r="DM392" s="28"/>
      <c r="DN392" s="28"/>
      <c r="DO392" s="28"/>
      <c r="DP392" s="28"/>
      <c r="DQ392" s="28"/>
      <c r="DR392" s="28"/>
      <c r="DS392" s="28"/>
      <c r="DT392" s="28"/>
      <c r="DU392" s="28"/>
      <c r="DV392" s="28"/>
      <c r="DW392" s="28"/>
      <c r="DX392" s="28"/>
      <c r="DY392" s="28"/>
      <c r="DZ392" s="28"/>
      <c r="EA392" s="28"/>
      <c r="EB392" s="28"/>
      <c r="EC392" s="28"/>
      <c r="ED392" s="28"/>
      <c r="EE392" s="28"/>
      <c r="EF392" s="28"/>
    </row>
    <row r="393" spans="1:136" x14ac:dyDescent="0.25">
      <c r="A393" t="s">
        <v>280</v>
      </c>
      <c r="B393" t="s">
        <v>123</v>
      </c>
      <c r="C393" s="32" t="s">
        <v>368</v>
      </c>
      <c r="D393" s="11" t="s">
        <v>245</v>
      </c>
      <c r="E393" s="1">
        <v>30000</v>
      </c>
      <c r="F393" s="1">
        <f t="shared" ref="F393" si="133">E393*0.0287</f>
        <v>861</v>
      </c>
      <c r="G393" s="1">
        <v>0</v>
      </c>
      <c r="H393" s="1">
        <f t="shared" ref="H393" si="134">E393*0.0304</f>
        <v>912</v>
      </c>
      <c r="I393" s="1">
        <v>4682.17</v>
      </c>
      <c r="J393" s="1">
        <v>6455.17</v>
      </c>
      <c r="K393" s="1">
        <v>23544.83</v>
      </c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  <c r="AW393" s="28"/>
      <c r="AX393" s="28"/>
      <c r="AY393" s="28"/>
      <c r="AZ393" s="28"/>
      <c r="BA393" s="28"/>
      <c r="BB393" s="28"/>
      <c r="BC393" s="28"/>
      <c r="BD393" s="28"/>
      <c r="BE393" s="28"/>
      <c r="BF393" s="28"/>
      <c r="BG393" s="28"/>
      <c r="BH393" s="28"/>
      <c r="BI393" s="28"/>
      <c r="BJ393" s="28"/>
      <c r="BK393" s="28"/>
      <c r="BL393" s="28"/>
      <c r="BM393" s="28"/>
      <c r="BN393" s="28"/>
      <c r="BO393" s="28"/>
      <c r="BP393" s="28"/>
      <c r="BQ393" s="28"/>
      <c r="BR393" s="28"/>
      <c r="BS393" s="28"/>
      <c r="BT393" s="28"/>
      <c r="BU393" s="28"/>
      <c r="BV393" s="28"/>
      <c r="BW393" s="28"/>
      <c r="BX393" s="28"/>
      <c r="BY393" s="28"/>
      <c r="BZ393" s="28"/>
      <c r="CA393" s="28"/>
      <c r="CB393" s="28"/>
      <c r="CC393" s="28"/>
      <c r="CD393" s="28"/>
      <c r="CE393" s="28"/>
      <c r="CF393" s="28"/>
      <c r="CG393" s="28"/>
      <c r="CH393" s="28"/>
      <c r="CI393" s="28"/>
      <c r="CJ393" s="28"/>
      <c r="CK393" s="28"/>
      <c r="CL393" s="28"/>
      <c r="CM393" s="28"/>
      <c r="CN393" s="28"/>
      <c r="CO393" s="28"/>
      <c r="CP393" s="28"/>
      <c r="CQ393" s="28"/>
      <c r="CR393" s="28"/>
      <c r="CS393" s="28"/>
      <c r="CT393" s="28"/>
      <c r="CU393" s="28"/>
      <c r="CV393" s="28"/>
      <c r="CW393" s="28"/>
      <c r="CX393" s="28"/>
      <c r="CY393" s="28"/>
      <c r="CZ393" s="28"/>
      <c r="DA393" s="28"/>
      <c r="DB393" s="28"/>
      <c r="DC393" s="28"/>
      <c r="DD393" s="28"/>
      <c r="DE393" s="28"/>
      <c r="DF393" s="28"/>
      <c r="DG393" s="28"/>
      <c r="DH393" s="28"/>
      <c r="DI393" s="28"/>
      <c r="DJ393" s="28"/>
      <c r="DK393" s="28"/>
      <c r="DL393" s="28"/>
      <c r="DM393" s="28"/>
      <c r="DN393" s="28"/>
      <c r="DO393" s="28"/>
      <c r="DP393" s="28"/>
      <c r="DQ393" s="28"/>
      <c r="DR393" s="28"/>
      <c r="DS393" s="28"/>
      <c r="DT393" s="28"/>
      <c r="DU393" s="28"/>
      <c r="DV393" s="28"/>
      <c r="DW393" s="28"/>
      <c r="DX393" s="28"/>
      <c r="DY393" s="28"/>
      <c r="DZ393" s="28"/>
      <c r="EA393" s="28"/>
      <c r="EB393" s="28"/>
      <c r="EC393" s="28"/>
      <c r="ED393" s="28"/>
      <c r="EE393" s="28"/>
      <c r="EF393" s="28"/>
    </row>
    <row r="394" spans="1:136" x14ac:dyDescent="0.25">
      <c r="A394" t="s">
        <v>287</v>
      </c>
      <c r="B394" t="s">
        <v>14</v>
      </c>
      <c r="C394" s="32" t="s">
        <v>368</v>
      </c>
      <c r="D394" t="s">
        <v>245</v>
      </c>
      <c r="E394" s="1">
        <v>41000</v>
      </c>
      <c r="F394" s="1">
        <f t="shared" ref="F394:F398" si="135">E394*0.0287</f>
        <v>1176.7</v>
      </c>
      <c r="G394" s="1">
        <v>0</v>
      </c>
      <c r="H394" s="1">
        <f t="shared" ref="H394" si="136">E394*0.0304</f>
        <v>1246.4000000000001</v>
      </c>
      <c r="I394" s="1">
        <v>1525.12</v>
      </c>
      <c r="J394" s="1">
        <v>3948.22</v>
      </c>
      <c r="K394" s="1">
        <v>37051.78</v>
      </c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  <c r="AU394" s="28"/>
      <c r="AV394" s="28"/>
      <c r="AW394" s="28"/>
      <c r="AX394" s="28"/>
      <c r="AY394" s="28"/>
      <c r="AZ394" s="28"/>
      <c r="BA394" s="28"/>
      <c r="BB394" s="28"/>
      <c r="BC394" s="28"/>
      <c r="BD394" s="28"/>
      <c r="BE394" s="28"/>
      <c r="BF394" s="28"/>
      <c r="BG394" s="28"/>
      <c r="BH394" s="28"/>
      <c r="BI394" s="28"/>
      <c r="BJ394" s="28"/>
      <c r="BK394" s="28"/>
      <c r="BL394" s="28"/>
      <c r="BM394" s="28"/>
      <c r="BN394" s="28"/>
      <c r="BO394" s="28"/>
      <c r="BP394" s="28"/>
      <c r="BQ394" s="28"/>
      <c r="BR394" s="28"/>
      <c r="BS394" s="28"/>
      <c r="BT394" s="28"/>
      <c r="BU394" s="28"/>
      <c r="BV394" s="28"/>
      <c r="BW394" s="28"/>
      <c r="BX394" s="28"/>
      <c r="BY394" s="28"/>
      <c r="BZ394" s="28"/>
      <c r="CA394" s="28"/>
      <c r="CB394" s="28"/>
      <c r="CC394" s="28"/>
      <c r="CD394" s="28"/>
      <c r="CE394" s="28"/>
      <c r="CF394" s="28"/>
      <c r="CG394" s="28"/>
      <c r="CH394" s="28"/>
      <c r="CI394" s="28"/>
      <c r="CJ394" s="28"/>
      <c r="CK394" s="28"/>
      <c r="CL394" s="28"/>
      <c r="CM394" s="28"/>
      <c r="CN394" s="28"/>
      <c r="CO394" s="28"/>
      <c r="CP394" s="28"/>
      <c r="CQ394" s="28"/>
      <c r="CR394" s="28"/>
      <c r="CS394" s="28"/>
      <c r="CT394" s="28"/>
      <c r="CU394" s="28"/>
      <c r="CV394" s="28"/>
      <c r="CW394" s="28"/>
      <c r="CX394" s="28"/>
      <c r="CY394" s="28"/>
      <c r="CZ394" s="28"/>
      <c r="DA394" s="28"/>
      <c r="DB394" s="28"/>
      <c r="DC394" s="28"/>
      <c r="DD394" s="28"/>
      <c r="DE394" s="28"/>
      <c r="DF394" s="28"/>
      <c r="DG394" s="28"/>
      <c r="DH394" s="28"/>
      <c r="DI394" s="28"/>
      <c r="DJ394" s="28"/>
      <c r="DK394" s="28"/>
      <c r="DL394" s="28"/>
      <c r="DM394" s="28"/>
      <c r="DN394" s="28"/>
      <c r="DO394" s="28"/>
      <c r="DP394" s="28"/>
      <c r="DQ394" s="28"/>
      <c r="DR394" s="28"/>
      <c r="DS394" s="28"/>
      <c r="DT394" s="28"/>
      <c r="DU394" s="28"/>
      <c r="DV394" s="28"/>
      <c r="DW394" s="28"/>
      <c r="DX394" s="28"/>
      <c r="DY394" s="28"/>
      <c r="DZ394" s="28"/>
      <c r="EA394" s="28"/>
      <c r="EB394" s="28"/>
      <c r="EC394" s="28"/>
      <c r="ED394" s="28"/>
      <c r="EE394" s="28"/>
      <c r="EF394" s="28"/>
    </row>
    <row r="395" spans="1:136" x14ac:dyDescent="0.25">
      <c r="A395" t="s">
        <v>138</v>
      </c>
      <c r="B395" t="s">
        <v>117</v>
      </c>
      <c r="C395" s="32" t="s">
        <v>369</v>
      </c>
      <c r="D395" t="s">
        <v>243</v>
      </c>
      <c r="E395" s="1">
        <v>30000</v>
      </c>
      <c r="F395" s="1">
        <f>E395*0.0287</f>
        <v>861</v>
      </c>
      <c r="G395" s="1">
        <v>0</v>
      </c>
      <c r="H395" s="1">
        <f>E395*0.0304</f>
        <v>912</v>
      </c>
      <c r="I395" s="1">
        <v>2685.12</v>
      </c>
      <c r="J395" s="1">
        <v>4458.12</v>
      </c>
      <c r="K395" s="1">
        <v>25541.88</v>
      </c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  <c r="AU395" s="28"/>
      <c r="AV395" s="28"/>
      <c r="AW395" s="28"/>
      <c r="AX395" s="28"/>
      <c r="AY395" s="28"/>
      <c r="AZ395" s="28"/>
      <c r="BA395" s="28"/>
      <c r="BB395" s="28"/>
      <c r="BC395" s="28"/>
      <c r="BD395" s="28"/>
      <c r="BE395" s="28"/>
      <c r="BF395" s="28"/>
      <c r="BG395" s="28"/>
      <c r="BH395" s="28"/>
      <c r="BI395" s="28"/>
      <c r="BJ395" s="28"/>
      <c r="BK395" s="28"/>
      <c r="BL395" s="28"/>
      <c r="BM395" s="28"/>
      <c r="BN395" s="28"/>
      <c r="BO395" s="28"/>
      <c r="BP395" s="28"/>
      <c r="BQ395" s="28"/>
      <c r="BR395" s="28"/>
      <c r="BS395" s="28"/>
      <c r="BT395" s="28"/>
      <c r="BU395" s="28"/>
      <c r="BV395" s="28"/>
      <c r="BW395" s="28"/>
      <c r="BX395" s="28"/>
      <c r="BY395" s="28"/>
      <c r="BZ395" s="28"/>
      <c r="CA395" s="28"/>
      <c r="CB395" s="28"/>
      <c r="CC395" s="28"/>
      <c r="CD395" s="28"/>
      <c r="CE395" s="28"/>
      <c r="CF395" s="28"/>
      <c r="CG395" s="28"/>
      <c r="CH395" s="28"/>
      <c r="CI395" s="28"/>
      <c r="CJ395" s="28"/>
      <c r="CK395" s="28"/>
      <c r="CL395" s="28"/>
      <c r="CM395" s="28"/>
      <c r="CN395" s="28"/>
      <c r="CO395" s="28"/>
      <c r="CP395" s="28"/>
      <c r="CQ395" s="28"/>
      <c r="CR395" s="28"/>
      <c r="CS395" s="28"/>
      <c r="CT395" s="28"/>
      <c r="CU395" s="28"/>
      <c r="CV395" s="28"/>
      <c r="CW395" s="28"/>
      <c r="CX395" s="28"/>
      <c r="CY395" s="28"/>
      <c r="CZ395" s="28"/>
      <c r="DA395" s="28"/>
      <c r="DB395" s="28"/>
      <c r="DC395" s="28"/>
      <c r="DD395" s="28"/>
      <c r="DE395" s="28"/>
      <c r="DF395" s="28"/>
      <c r="DG395" s="28"/>
      <c r="DH395" s="28"/>
      <c r="DI395" s="28"/>
      <c r="DJ395" s="28"/>
      <c r="DK395" s="28"/>
      <c r="DL395" s="28"/>
      <c r="DM395" s="28"/>
      <c r="DN395" s="28"/>
      <c r="DO395" s="28"/>
      <c r="DP395" s="28"/>
      <c r="DQ395" s="28"/>
      <c r="DR395" s="28"/>
      <c r="DS395" s="28"/>
      <c r="DT395" s="28"/>
      <c r="DU395" s="28"/>
      <c r="DV395" s="28"/>
      <c r="DW395" s="28"/>
      <c r="DX395" s="28"/>
      <c r="DY395" s="28"/>
      <c r="DZ395" s="28"/>
      <c r="EA395" s="28"/>
      <c r="EB395" s="28"/>
      <c r="EC395" s="28"/>
      <c r="ED395" s="28"/>
      <c r="EE395" s="28"/>
      <c r="EF395" s="28"/>
    </row>
    <row r="396" spans="1:136" x14ac:dyDescent="0.25">
      <c r="A396" t="s">
        <v>127</v>
      </c>
      <c r="B396" t="s">
        <v>117</v>
      </c>
      <c r="C396" s="32" t="s">
        <v>368</v>
      </c>
      <c r="D396" t="s">
        <v>243</v>
      </c>
      <c r="E396" s="1">
        <v>30000</v>
      </c>
      <c r="F396" s="1">
        <f>E396*0.0287</f>
        <v>861</v>
      </c>
      <c r="G396" s="1">
        <v>0</v>
      </c>
      <c r="H396" s="1">
        <f>E396*0.0304</f>
        <v>912</v>
      </c>
      <c r="I396" s="1">
        <v>335</v>
      </c>
      <c r="J396" s="1">
        <v>2108</v>
      </c>
      <c r="K396" s="1">
        <v>27892</v>
      </c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  <c r="AU396" s="28"/>
      <c r="AV396" s="28"/>
      <c r="AW396" s="28"/>
      <c r="AX396" s="28"/>
      <c r="AY396" s="28"/>
      <c r="AZ396" s="28"/>
      <c r="BA396" s="28"/>
      <c r="BB396" s="28"/>
      <c r="BC396" s="28"/>
      <c r="BD396" s="28"/>
      <c r="BE396" s="28"/>
      <c r="BF396" s="28"/>
      <c r="BG396" s="28"/>
      <c r="BH396" s="28"/>
      <c r="BI396" s="28"/>
      <c r="BJ396" s="28"/>
      <c r="BK396" s="28"/>
      <c r="BL396" s="28"/>
      <c r="BM396" s="28"/>
      <c r="BN396" s="28"/>
      <c r="BO396" s="28"/>
      <c r="BP396" s="28"/>
      <c r="BQ396" s="28"/>
      <c r="BR396" s="28"/>
      <c r="BS396" s="28"/>
      <c r="BT396" s="28"/>
      <c r="BU396" s="28"/>
      <c r="BV396" s="28"/>
      <c r="BW396" s="28"/>
      <c r="BX396" s="28"/>
      <c r="BY396" s="28"/>
      <c r="BZ396" s="28"/>
      <c r="CA396" s="28"/>
      <c r="CB396" s="28"/>
      <c r="CC396" s="28"/>
      <c r="CD396" s="28"/>
      <c r="CE396" s="28"/>
      <c r="CF396" s="28"/>
      <c r="CG396" s="28"/>
      <c r="CH396" s="28"/>
      <c r="CI396" s="28"/>
      <c r="CJ396" s="28"/>
      <c r="CK396" s="28"/>
      <c r="CL396" s="28"/>
      <c r="CM396" s="28"/>
      <c r="CN396" s="28"/>
      <c r="CO396" s="28"/>
      <c r="CP396" s="28"/>
      <c r="CQ396" s="28"/>
      <c r="CR396" s="28"/>
      <c r="CS396" s="28"/>
      <c r="CT396" s="28"/>
      <c r="CU396" s="28"/>
      <c r="CV396" s="28"/>
      <c r="CW396" s="28"/>
      <c r="CX396" s="28"/>
      <c r="CY396" s="28"/>
      <c r="CZ396" s="28"/>
      <c r="DA396" s="28"/>
      <c r="DB396" s="28"/>
      <c r="DC396" s="28"/>
      <c r="DD396" s="28"/>
      <c r="DE396" s="28"/>
      <c r="DF396" s="28"/>
      <c r="DG396" s="28"/>
      <c r="DH396" s="28"/>
      <c r="DI396" s="28"/>
      <c r="DJ396" s="28"/>
      <c r="DK396" s="28"/>
      <c r="DL396" s="28"/>
      <c r="DM396" s="28"/>
      <c r="DN396" s="28"/>
      <c r="DO396" s="28"/>
      <c r="DP396" s="28"/>
      <c r="DQ396" s="28"/>
      <c r="DR396" s="28"/>
      <c r="DS396" s="28"/>
      <c r="DT396" s="28"/>
      <c r="DU396" s="28"/>
      <c r="DV396" s="28"/>
      <c r="DW396" s="28"/>
      <c r="DX396" s="28"/>
      <c r="DY396" s="28"/>
      <c r="DZ396" s="28"/>
      <c r="EA396" s="28"/>
      <c r="EB396" s="28"/>
      <c r="EC396" s="28"/>
      <c r="ED396" s="28"/>
      <c r="EE396" s="28"/>
      <c r="EF396" s="28"/>
    </row>
    <row r="397" spans="1:136" x14ac:dyDescent="0.25">
      <c r="A397" t="s">
        <v>135</v>
      </c>
      <c r="B397" t="s">
        <v>136</v>
      </c>
      <c r="C397" s="32" t="s">
        <v>369</v>
      </c>
      <c r="D397" t="s">
        <v>245</v>
      </c>
      <c r="E397" s="1">
        <v>19580</v>
      </c>
      <c r="F397" s="1">
        <f>E397*0.0287</f>
        <v>561.95000000000005</v>
      </c>
      <c r="G397" s="1">
        <v>0</v>
      </c>
      <c r="H397" s="1">
        <f>E397*0.0304</f>
        <v>595.23</v>
      </c>
      <c r="I397" s="1">
        <v>145</v>
      </c>
      <c r="J397" s="1">
        <v>1302.18</v>
      </c>
      <c r="K397" s="1">
        <v>18277.82</v>
      </c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28"/>
      <c r="AX397" s="28"/>
      <c r="AY397" s="28"/>
      <c r="AZ397" s="28"/>
      <c r="BA397" s="28"/>
      <c r="BB397" s="28"/>
      <c r="BC397" s="28"/>
      <c r="BD397" s="28"/>
      <c r="BE397" s="28"/>
      <c r="BF397" s="28"/>
      <c r="BG397" s="28"/>
      <c r="BH397" s="28"/>
      <c r="BI397" s="28"/>
      <c r="BJ397" s="28"/>
      <c r="BK397" s="28"/>
      <c r="BL397" s="28"/>
      <c r="BM397" s="28"/>
      <c r="BN397" s="28"/>
      <c r="BO397" s="28"/>
      <c r="BP397" s="28"/>
      <c r="BQ397" s="28"/>
      <c r="BR397" s="28"/>
      <c r="BS397" s="28"/>
      <c r="BT397" s="28"/>
      <c r="BU397" s="28"/>
      <c r="BV397" s="28"/>
      <c r="BW397" s="28"/>
      <c r="BX397" s="28"/>
      <c r="BY397" s="28"/>
      <c r="BZ397" s="28"/>
      <c r="CA397" s="28"/>
      <c r="CB397" s="28"/>
      <c r="CC397" s="28"/>
      <c r="CD397" s="28"/>
      <c r="CE397" s="28"/>
      <c r="CF397" s="28"/>
      <c r="CG397" s="28"/>
      <c r="CH397" s="28"/>
      <c r="CI397" s="28"/>
      <c r="CJ397" s="28"/>
      <c r="CK397" s="28"/>
      <c r="CL397" s="28"/>
      <c r="CM397" s="28"/>
      <c r="CN397" s="28"/>
      <c r="CO397" s="28"/>
      <c r="CP397" s="28"/>
      <c r="CQ397" s="28"/>
      <c r="CR397" s="28"/>
      <c r="CS397" s="28"/>
      <c r="CT397" s="28"/>
      <c r="CU397" s="28"/>
      <c r="CV397" s="28"/>
      <c r="CW397" s="28"/>
      <c r="CX397" s="28"/>
      <c r="CY397" s="28"/>
      <c r="CZ397" s="28"/>
      <c r="DA397" s="28"/>
      <c r="DB397" s="28"/>
      <c r="DC397" s="28"/>
      <c r="DD397" s="28"/>
      <c r="DE397" s="28"/>
      <c r="DF397" s="28"/>
      <c r="DG397" s="28"/>
      <c r="DH397" s="28"/>
      <c r="DI397" s="28"/>
      <c r="DJ397" s="28"/>
      <c r="DK397" s="28"/>
      <c r="DL397" s="28"/>
      <c r="DM397" s="28"/>
      <c r="DN397" s="28"/>
      <c r="DO397" s="28"/>
      <c r="DP397" s="28"/>
      <c r="DQ397" s="28"/>
      <c r="DR397" s="28"/>
      <c r="DS397" s="28"/>
      <c r="DT397" s="28"/>
      <c r="DU397" s="28"/>
      <c r="DV397" s="28"/>
      <c r="DW397" s="28"/>
      <c r="DX397" s="28"/>
      <c r="DY397" s="28"/>
      <c r="DZ397" s="28"/>
      <c r="EA397" s="28"/>
      <c r="EB397" s="28"/>
      <c r="EC397" s="28"/>
      <c r="ED397" s="28"/>
      <c r="EE397" s="28"/>
      <c r="EF397" s="28"/>
    </row>
    <row r="398" spans="1:136" x14ac:dyDescent="0.25">
      <c r="A398" t="s">
        <v>128</v>
      </c>
      <c r="B398" t="s">
        <v>117</v>
      </c>
      <c r="C398" s="32" t="s">
        <v>368</v>
      </c>
      <c r="D398" t="s">
        <v>243</v>
      </c>
      <c r="E398" s="1">
        <v>30000</v>
      </c>
      <c r="F398" s="1">
        <f t="shared" si="135"/>
        <v>861</v>
      </c>
      <c r="G398" s="1">
        <v>0</v>
      </c>
      <c r="H398" s="1">
        <v>912</v>
      </c>
      <c r="I398" s="1">
        <v>295</v>
      </c>
      <c r="J398" s="1">
        <v>2068</v>
      </c>
      <c r="K398" s="1">
        <v>27932</v>
      </c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  <c r="AU398" s="28"/>
      <c r="AV398" s="28"/>
      <c r="AW398" s="28"/>
      <c r="AX398" s="28"/>
      <c r="AY398" s="28"/>
      <c r="AZ398" s="28"/>
      <c r="BA398" s="28"/>
      <c r="BB398" s="28"/>
      <c r="BC398" s="28"/>
      <c r="BD398" s="28"/>
      <c r="BE398" s="28"/>
      <c r="BF398" s="28"/>
      <c r="BG398" s="28"/>
      <c r="BH398" s="28"/>
      <c r="BI398" s="28"/>
      <c r="BJ398" s="28"/>
      <c r="BK398" s="28"/>
      <c r="BL398" s="28"/>
      <c r="BM398" s="28"/>
      <c r="BN398" s="28"/>
      <c r="BO398" s="28"/>
      <c r="BP398" s="28"/>
      <c r="BQ398" s="28"/>
      <c r="BR398" s="28"/>
      <c r="BS398" s="28"/>
      <c r="BT398" s="28"/>
      <c r="BU398" s="28"/>
      <c r="BV398" s="28"/>
      <c r="BW398" s="28"/>
      <c r="BX398" s="28"/>
      <c r="BY398" s="28"/>
      <c r="BZ398" s="28"/>
      <c r="CA398" s="28"/>
      <c r="CB398" s="28"/>
      <c r="CC398" s="28"/>
      <c r="CD398" s="28"/>
      <c r="CE398" s="28"/>
      <c r="CF398" s="28"/>
      <c r="CG398" s="28"/>
      <c r="CH398" s="28"/>
      <c r="CI398" s="28"/>
      <c r="CJ398" s="28"/>
      <c r="CK398" s="28"/>
      <c r="CL398" s="28"/>
      <c r="CM398" s="28"/>
      <c r="CN398" s="28"/>
      <c r="CO398" s="28"/>
      <c r="CP398" s="28"/>
      <c r="CQ398" s="28"/>
      <c r="CR398" s="28"/>
      <c r="CS398" s="28"/>
      <c r="CT398" s="28"/>
      <c r="CU398" s="28"/>
      <c r="CV398" s="28"/>
      <c r="CW398" s="28"/>
      <c r="CX398" s="28"/>
      <c r="CY398" s="28"/>
      <c r="CZ398" s="28"/>
      <c r="DA398" s="28"/>
      <c r="DB398" s="28"/>
      <c r="DC398" s="28"/>
      <c r="DD398" s="28"/>
      <c r="DE398" s="28"/>
      <c r="DF398" s="28"/>
      <c r="DG398" s="28"/>
      <c r="DH398" s="28"/>
      <c r="DI398" s="28"/>
      <c r="DJ398" s="28"/>
      <c r="DK398" s="28"/>
      <c r="DL398" s="28"/>
      <c r="DM398" s="28"/>
      <c r="DN398" s="28"/>
      <c r="DO398" s="28"/>
      <c r="DP398" s="28"/>
      <c r="DQ398" s="28"/>
      <c r="DR398" s="28"/>
      <c r="DS398" s="28"/>
      <c r="DT398" s="28"/>
      <c r="DU398" s="28"/>
      <c r="DV398" s="28"/>
      <c r="DW398" s="28"/>
      <c r="DX398" s="28"/>
      <c r="DY398" s="28"/>
      <c r="DZ398" s="28"/>
      <c r="EA398" s="28"/>
      <c r="EB398" s="28"/>
      <c r="EC398" s="28"/>
      <c r="ED398" s="28"/>
      <c r="EE398" s="28"/>
      <c r="EF398" s="28"/>
    </row>
    <row r="399" spans="1:136" x14ac:dyDescent="0.25">
      <c r="A399" s="3" t="s">
        <v>12</v>
      </c>
      <c r="B399" s="3">
        <v>9</v>
      </c>
      <c r="C399" s="34"/>
      <c r="D399" s="3"/>
      <c r="E399" s="4">
        <f t="shared" ref="E399:K399" si="137">SUM(E390:E398)</f>
        <v>345580</v>
      </c>
      <c r="F399" s="4">
        <f t="shared" si="137"/>
        <v>9918.15</v>
      </c>
      <c r="G399" s="4">
        <f t="shared" si="137"/>
        <v>12105.37</v>
      </c>
      <c r="H399" s="4">
        <f t="shared" si="137"/>
        <v>10505.63</v>
      </c>
      <c r="I399" s="4">
        <f t="shared" si="137"/>
        <v>10142.41</v>
      </c>
      <c r="J399" s="4">
        <f>SUM(J390:J398)</f>
        <v>42671.56</v>
      </c>
      <c r="K399" s="4">
        <f t="shared" si="137"/>
        <v>302908.44</v>
      </c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  <c r="AU399" s="28"/>
      <c r="AV399" s="28"/>
      <c r="AW399" s="28"/>
      <c r="AX399" s="28"/>
      <c r="AY399" s="28"/>
      <c r="AZ399" s="28"/>
      <c r="BA399" s="28"/>
      <c r="BB399" s="28"/>
      <c r="BC399" s="28"/>
      <c r="BD399" s="28"/>
      <c r="BE399" s="28"/>
      <c r="BF399" s="28"/>
      <c r="BG399" s="28"/>
      <c r="BH399" s="28"/>
      <c r="BI399" s="28"/>
      <c r="BJ399" s="28"/>
      <c r="BK399" s="28"/>
      <c r="BL399" s="28"/>
      <c r="BM399" s="28"/>
      <c r="BN399" s="28"/>
      <c r="BO399" s="28"/>
      <c r="BP399" s="28"/>
      <c r="BQ399" s="28"/>
      <c r="BR399" s="28"/>
      <c r="BS399" s="28"/>
      <c r="BT399" s="28"/>
      <c r="BU399" s="28"/>
      <c r="BV399" s="28"/>
      <c r="BW399" s="28"/>
      <c r="BX399" s="28"/>
      <c r="BY399" s="28"/>
      <c r="BZ399" s="28"/>
      <c r="CA399" s="28"/>
      <c r="CB399" s="28"/>
      <c r="CC399" s="28"/>
      <c r="CD399" s="28"/>
      <c r="CE399" s="28"/>
      <c r="CF399" s="28"/>
      <c r="CG399" s="28"/>
      <c r="CH399" s="28"/>
      <c r="CI399" s="28"/>
      <c r="CJ399" s="28"/>
      <c r="CK399" s="28"/>
      <c r="CL399" s="28"/>
      <c r="CM399" s="28"/>
      <c r="CN399" s="28"/>
      <c r="CO399" s="28"/>
      <c r="CP399" s="28"/>
      <c r="CQ399" s="28"/>
      <c r="CR399" s="28"/>
      <c r="CS399" s="28"/>
      <c r="CT399" s="28"/>
      <c r="CU399" s="28"/>
      <c r="CV399" s="28"/>
      <c r="CW399" s="28"/>
      <c r="CX399" s="28"/>
      <c r="CY399" s="28"/>
      <c r="CZ399" s="28"/>
      <c r="DA399" s="28"/>
      <c r="DB399" s="28"/>
      <c r="DC399" s="28"/>
      <c r="DD399" s="28"/>
      <c r="DE399" s="28"/>
      <c r="DF399" s="28"/>
      <c r="DG399" s="28"/>
      <c r="DH399" s="28"/>
      <c r="DI399" s="28"/>
      <c r="DJ399" s="28"/>
      <c r="DK399" s="28"/>
      <c r="DL399" s="28"/>
      <c r="DM399" s="28"/>
      <c r="DN399" s="28"/>
      <c r="DO399" s="28"/>
      <c r="DP399" s="28"/>
      <c r="DQ399" s="28"/>
      <c r="DR399" s="28"/>
      <c r="DS399" s="28"/>
      <c r="DT399" s="28"/>
      <c r="DU399" s="28"/>
      <c r="DV399" s="28"/>
      <c r="DW399" s="28"/>
      <c r="DX399" s="28"/>
      <c r="DY399" s="28"/>
      <c r="DZ399" s="28"/>
      <c r="EA399" s="28"/>
      <c r="EB399" s="28"/>
      <c r="EC399" s="28"/>
      <c r="ED399" s="28"/>
      <c r="EE399" s="28"/>
      <c r="EF399" s="28"/>
    </row>
    <row r="400" spans="1:136" x14ac:dyDescent="0.25">
      <c r="A400" s="5"/>
      <c r="B400" s="5"/>
      <c r="C400" s="39"/>
      <c r="D400" s="5"/>
      <c r="E400" s="30"/>
      <c r="F400" s="30"/>
      <c r="G400" s="30"/>
      <c r="H400" s="30"/>
      <c r="I400" s="30"/>
      <c r="J400" s="30"/>
      <c r="K400" s="30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  <c r="AU400" s="28"/>
      <c r="AV400" s="28"/>
      <c r="AW400" s="28"/>
      <c r="AX400" s="28"/>
      <c r="AY400" s="28"/>
      <c r="AZ400" s="28"/>
      <c r="BA400" s="28"/>
      <c r="BB400" s="28"/>
      <c r="BC400" s="28"/>
      <c r="BD400" s="28"/>
      <c r="BE400" s="28"/>
      <c r="BF400" s="28"/>
      <c r="BG400" s="28"/>
      <c r="BH400" s="28"/>
      <c r="BI400" s="28"/>
      <c r="BJ400" s="28"/>
      <c r="BK400" s="28"/>
      <c r="BL400" s="28"/>
      <c r="BM400" s="28"/>
      <c r="BN400" s="28"/>
      <c r="BO400" s="28"/>
      <c r="BP400" s="28"/>
      <c r="BQ400" s="28"/>
      <c r="BR400" s="28"/>
      <c r="BS400" s="28"/>
      <c r="BT400" s="28"/>
      <c r="BU400" s="28"/>
      <c r="BV400" s="28"/>
      <c r="BW400" s="28"/>
      <c r="BX400" s="28"/>
      <c r="BY400" s="28"/>
      <c r="BZ400" s="28"/>
      <c r="CA400" s="28"/>
      <c r="CB400" s="28"/>
      <c r="CC400" s="28"/>
      <c r="CD400" s="28"/>
      <c r="CE400" s="28"/>
      <c r="CF400" s="28"/>
      <c r="CG400" s="28"/>
      <c r="CH400" s="28"/>
      <c r="CI400" s="28"/>
      <c r="CJ400" s="28"/>
      <c r="CK400" s="28"/>
      <c r="CL400" s="28"/>
      <c r="CM400" s="28"/>
      <c r="CN400" s="28"/>
      <c r="CO400" s="28"/>
      <c r="CP400" s="28"/>
      <c r="CQ400" s="28"/>
      <c r="CR400" s="28"/>
      <c r="CS400" s="28"/>
      <c r="CT400" s="28"/>
      <c r="CU400" s="28"/>
      <c r="CV400" s="28"/>
      <c r="CW400" s="28"/>
      <c r="CX400" s="28"/>
      <c r="CY400" s="28"/>
      <c r="CZ400" s="28"/>
      <c r="DA400" s="28"/>
      <c r="DB400" s="28"/>
      <c r="DC400" s="28"/>
      <c r="DD400" s="28"/>
      <c r="DE400" s="28"/>
      <c r="DF400" s="28"/>
      <c r="DG400" s="28"/>
      <c r="DH400" s="28"/>
      <c r="DI400" s="28"/>
      <c r="DJ400" s="28"/>
      <c r="DK400" s="28"/>
      <c r="DL400" s="28"/>
      <c r="DM400" s="28"/>
      <c r="DN400" s="28"/>
      <c r="DO400" s="28"/>
      <c r="DP400" s="28"/>
      <c r="DQ400" s="28"/>
      <c r="DR400" s="28"/>
      <c r="DS400" s="28"/>
      <c r="DT400" s="28"/>
      <c r="DU400" s="28"/>
      <c r="DV400" s="28"/>
      <c r="DW400" s="28"/>
      <c r="DX400" s="28"/>
      <c r="DY400" s="28"/>
      <c r="DZ400" s="28"/>
      <c r="EA400" s="28"/>
      <c r="EB400" s="28"/>
      <c r="EC400" s="28"/>
      <c r="ED400" s="28"/>
      <c r="EE400" s="28"/>
      <c r="EF400" s="28"/>
    </row>
    <row r="401" spans="1:136" x14ac:dyDescent="0.25">
      <c r="A401" s="31" t="s">
        <v>365</v>
      </c>
      <c r="B401" s="31"/>
      <c r="C401" s="40"/>
      <c r="D401" s="31"/>
      <c r="E401" s="31"/>
      <c r="F401" s="31"/>
      <c r="G401" s="31"/>
      <c r="H401" s="31"/>
      <c r="I401" s="31"/>
      <c r="J401" s="31"/>
      <c r="K401" s="31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  <c r="AU401" s="28"/>
      <c r="AV401" s="28"/>
      <c r="AW401" s="28"/>
      <c r="AX401" s="28"/>
      <c r="AY401" s="28"/>
      <c r="AZ401" s="28"/>
      <c r="BA401" s="28"/>
      <c r="BB401" s="28"/>
      <c r="BC401" s="28"/>
      <c r="BD401" s="28"/>
      <c r="BE401" s="28"/>
      <c r="BF401" s="28"/>
      <c r="BG401" s="28"/>
      <c r="BH401" s="28"/>
      <c r="BI401" s="28"/>
      <c r="BJ401" s="28"/>
      <c r="BK401" s="28"/>
      <c r="BL401" s="28"/>
      <c r="BM401" s="28"/>
      <c r="BN401" s="28"/>
      <c r="BO401" s="28"/>
      <c r="BP401" s="28"/>
      <c r="BQ401" s="28"/>
      <c r="BR401" s="28"/>
      <c r="BS401" s="28"/>
      <c r="BT401" s="28"/>
      <c r="BU401" s="28"/>
      <c r="BV401" s="28"/>
      <c r="BW401" s="28"/>
      <c r="BX401" s="28"/>
      <c r="BY401" s="28"/>
      <c r="BZ401" s="28"/>
      <c r="CA401" s="28"/>
      <c r="CB401" s="28"/>
      <c r="CC401" s="28"/>
      <c r="CD401" s="28"/>
      <c r="CE401" s="28"/>
      <c r="CF401" s="28"/>
      <c r="CG401" s="28"/>
      <c r="CH401" s="28"/>
      <c r="CI401" s="28"/>
      <c r="CJ401" s="28"/>
      <c r="CK401" s="28"/>
      <c r="CL401" s="28"/>
      <c r="CM401" s="28"/>
      <c r="CN401" s="28"/>
      <c r="CO401" s="28"/>
      <c r="CP401" s="28"/>
      <c r="CQ401" s="28"/>
      <c r="CR401" s="28"/>
      <c r="CS401" s="28"/>
      <c r="CT401" s="28"/>
      <c r="CU401" s="28"/>
      <c r="CV401" s="28"/>
      <c r="CW401" s="28"/>
      <c r="CX401" s="28"/>
      <c r="CY401" s="28"/>
      <c r="CZ401" s="28"/>
      <c r="DA401" s="28"/>
      <c r="DB401" s="28"/>
      <c r="DC401" s="28"/>
      <c r="DD401" s="28"/>
      <c r="DE401" s="28"/>
      <c r="DF401" s="28"/>
      <c r="DG401" s="28"/>
      <c r="DH401" s="28"/>
      <c r="DI401" s="28"/>
      <c r="DJ401" s="28"/>
      <c r="DK401" s="28"/>
      <c r="DL401" s="28"/>
      <c r="DM401" s="28"/>
      <c r="DN401" s="28"/>
      <c r="DO401" s="28"/>
      <c r="DP401" s="28"/>
      <c r="DQ401" s="28"/>
      <c r="DR401" s="28"/>
      <c r="DS401" s="28"/>
      <c r="DT401" s="28"/>
      <c r="DU401" s="28"/>
      <c r="DV401" s="28"/>
      <c r="DW401" s="28"/>
      <c r="DX401" s="28"/>
      <c r="DY401" s="28"/>
      <c r="DZ401" s="28"/>
      <c r="EA401" s="28"/>
      <c r="EB401" s="28"/>
      <c r="EC401" s="28"/>
      <c r="ED401" s="28"/>
      <c r="EE401" s="28"/>
      <c r="EF401" s="28"/>
    </row>
    <row r="402" spans="1:136" x14ac:dyDescent="0.25">
      <c r="A402" t="s">
        <v>125</v>
      </c>
      <c r="B402" t="s">
        <v>103</v>
      </c>
      <c r="C402" s="32" t="s">
        <v>369</v>
      </c>
      <c r="D402" t="s">
        <v>245</v>
      </c>
      <c r="E402" s="1">
        <v>82000</v>
      </c>
      <c r="F402" s="1">
        <f t="shared" ref="F402:F408" si="138">E402*0.0287</f>
        <v>2353.4</v>
      </c>
      <c r="G402" s="1">
        <v>7871.32</v>
      </c>
      <c r="H402" s="1">
        <v>2492.8000000000002</v>
      </c>
      <c r="I402" s="1">
        <v>275</v>
      </c>
      <c r="J402" s="1">
        <v>12992.52</v>
      </c>
      <c r="K402" s="1">
        <v>69007.48</v>
      </c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  <c r="AU402" s="28"/>
      <c r="AV402" s="28"/>
      <c r="AW402" s="28"/>
      <c r="AX402" s="28"/>
      <c r="AY402" s="28"/>
      <c r="AZ402" s="28"/>
      <c r="BA402" s="28"/>
      <c r="BB402" s="28"/>
      <c r="BC402" s="28"/>
      <c r="BD402" s="28"/>
      <c r="BE402" s="28"/>
      <c r="BF402" s="28"/>
      <c r="BG402" s="28"/>
      <c r="BH402" s="28"/>
      <c r="BI402" s="28"/>
      <c r="BJ402" s="28"/>
      <c r="BK402" s="28"/>
      <c r="BL402" s="28"/>
      <c r="BM402" s="28"/>
      <c r="BN402" s="28"/>
      <c r="BO402" s="28"/>
      <c r="BP402" s="28"/>
      <c r="BQ402" s="28"/>
      <c r="BR402" s="28"/>
      <c r="BS402" s="28"/>
      <c r="BT402" s="28"/>
      <c r="BU402" s="28"/>
      <c r="BV402" s="28"/>
      <c r="BW402" s="28"/>
      <c r="BX402" s="28"/>
      <c r="BY402" s="28"/>
      <c r="BZ402" s="28"/>
      <c r="CA402" s="28"/>
      <c r="CB402" s="28"/>
      <c r="CC402" s="28"/>
      <c r="CD402" s="28"/>
      <c r="CE402" s="28"/>
      <c r="CF402" s="28"/>
      <c r="CG402" s="28"/>
      <c r="CH402" s="28"/>
      <c r="CI402" s="28"/>
      <c r="CJ402" s="28"/>
      <c r="CK402" s="28"/>
      <c r="CL402" s="28"/>
      <c r="CM402" s="28"/>
      <c r="CN402" s="28"/>
      <c r="CO402" s="28"/>
      <c r="CP402" s="28"/>
      <c r="CQ402" s="28"/>
      <c r="CR402" s="28"/>
      <c r="CS402" s="28"/>
      <c r="CT402" s="28"/>
      <c r="CU402" s="28"/>
      <c r="CV402" s="28"/>
      <c r="CW402" s="28"/>
      <c r="CX402" s="28"/>
      <c r="CY402" s="28"/>
      <c r="CZ402" s="28"/>
      <c r="DA402" s="28"/>
      <c r="DB402" s="28"/>
      <c r="DC402" s="28"/>
      <c r="DD402" s="28"/>
      <c r="DE402" s="28"/>
      <c r="DF402" s="28"/>
      <c r="DG402" s="28"/>
      <c r="DH402" s="28"/>
      <c r="DI402" s="28"/>
      <c r="DJ402" s="28"/>
      <c r="DK402" s="28"/>
      <c r="DL402" s="28"/>
      <c r="DM402" s="28"/>
      <c r="DN402" s="28"/>
      <c r="DO402" s="28"/>
      <c r="DP402" s="28"/>
      <c r="DQ402" s="28"/>
      <c r="DR402" s="28"/>
      <c r="DS402" s="28"/>
      <c r="DT402" s="28"/>
      <c r="DU402" s="28"/>
      <c r="DV402" s="28"/>
      <c r="DW402" s="28"/>
      <c r="DX402" s="28"/>
      <c r="DY402" s="28"/>
      <c r="DZ402" s="28"/>
      <c r="EA402" s="28"/>
      <c r="EB402" s="28"/>
      <c r="EC402" s="28"/>
      <c r="ED402" s="28"/>
      <c r="EE402" s="28"/>
      <c r="EF402" s="28"/>
    </row>
    <row r="403" spans="1:136" x14ac:dyDescent="0.25">
      <c r="A403" t="s">
        <v>126</v>
      </c>
      <c r="B403" t="s">
        <v>119</v>
      </c>
      <c r="C403" s="32" t="s">
        <v>368</v>
      </c>
      <c r="D403" t="s">
        <v>245</v>
      </c>
      <c r="E403" s="1">
        <v>41000</v>
      </c>
      <c r="F403" s="1">
        <f t="shared" si="138"/>
        <v>1176.7</v>
      </c>
      <c r="G403" s="1">
        <v>0</v>
      </c>
      <c r="H403" s="1">
        <f t="shared" ref="H403:H408" si="139">E403*0.0304</f>
        <v>1246.4000000000001</v>
      </c>
      <c r="I403" s="1">
        <v>175</v>
      </c>
      <c r="J403" s="1">
        <v>2598.1</v>
      </c>
      <c r="K403" s="1">
        <v>38401.9</v>
      </c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  <c r="AW403" s="28"/>
      <c r="AX403" s="28"/>
      <c r="AY403" s="28"/>
      <c r="AZ403" s="28"/>
      <c r="BA403" s="28"/>
      <c r="BB403" s="28"/>
      <c r="BC403" s="28"/>
      <c r="BD403" s="28"/>
      <c r="BE403" s="28"/>
      <c r="BF403" s="28"/>
      <c r="BG403" s="28"/>
      <c r="BH403" s="28"/>
      <c r="BI403" s="28"/>
      <c r="BJ403" s="28"/>
      <c r="BK403" s="28"/>
      <c r="BL403" s="28"/>
      <c r="BM403" s="28"/>
      <c r="BN403" s="28"/>
      <c r="BO403" s="28"/>
      <c r="BP403" s="28"/>
      <c r="BQ403" s="28"/>
      <c r="BR403" s="28"/>
      <c r="BS403" s="28"/>
      <c r="BT403" s="28"/>
      <c r="BU403" s="28"/>
      <c r="BV403" s="28"/>
      <c r="BW403" s="28"/>
      <c r="BX403" s="28"/>
      <c r="BY403" s="28"/>
      <c r="BZ403" s="28"/>
      <c r="CA403" s="28"/>
      <c r="CB403" s="28"/>
      <c r="CC403" s="28"/>
      <c r="CD403" s="28"/>
      <c r="CE403" s="28"/>
      <c r="CF403" s="28"/>
      <c r="CG403" s="28"/>
      <c r="CH403" s="28"/>
      <c r="CI403" s="28"/>
      <c r="CJ403" s="28"/>
      <c r="CK403" s="28"/>
      <c r="CL403" s="28"/>
      <c r="CM403" s="28"/>
      <c r="CN403" s="28"/>
      <c r="CO403" s="28"/>
      <c r="CP403" s="28"/>
      <c r="CQ403" s="28"/>
      <c r="CR403" s="28"/>
      <c r="CS403" s="28"/>
      <c r="CT403" s="28"/>
      <c r="CU403" s="28"/>
      <c r="CV403" s="28"/>
      <c r="CW403" s="28"/>
      <c r="CX403" s="28"/>
      <c r="CY403" s="28"/>
      <c r="CZ403" s="28"/>
      <c r="DA403" s="28"/>
      <c r="DB403" s="28"/>
      <c r="DC403" s="28"/>
      <c r="DD403" s="28"/>
      <c r="DE403" s="28"/>
      <c r="DF403" s="28"/>
      <c r="DG403" s="28"/>
      <c r="DH403" s="28"/>
      <c r="DI403" s="28"/>
      <c r="DJ403" s="28"/>
      <c r="DK403" s="28"/>
      <c r="DL403" s="28"/>
      <c r="DM403" s="28"/>
      <c r="DN403" s="28"/>
      <c r="DO403" s="28"/>
      <c r="DP403" s="28"/>
      <c r="DQ403" s="28"/>
      <c r="DR403" s="28"/>
      <c r="DS403" s="28"/>
      <c r="DT403" s="28"/>
      <c r="DU403" s="28"/>
      <c r="DV403" s="28"/>
      <c r="DW403" s="28"/>
      <c r="DX403" s="28"/>
      <c r="DY403" s="28"/>
      <c r="DZ403" s="28"/>
      <c r="EA403" s="28"/>
      <c r="EB403" s="28"/>
      <c r="EC403" s="28"/>
      <c r="ED403" s="28"/>
      <c r="EE403" s="28"/>
      <c r="EF403" s="28"/>
    </row>
    <row r="404" spans="1:136" x14ac:dyDescent="0.25">
      <c r="A404" t="s">
        <v>124</v>
      </c>
      <c r="B404" t="s">
        <v>14</v>
      </c>
      <c r="C404" s="32" t="s">
        <v>369</v>
      </c>
      <c r="D404" t="s">
        <v>243</v>
      </c>
      <c r="E404" s="1">
        <v>41000</v>
      </c>
      <c r="F404" s="1">
        <f t="shared" si="138"/>
        <v>1176.7</v>
      </c>
      <c r="G404" s="1">
        <v>0</v>
      </c>
      <c r="H404" s="1">
        <f t="shared" si="139"/>
        <v>1246.4000000000001</v>
      </c>
      <c r="I404" s="1">
        <v>1527.5</v>
      </c>
      <c r="J404" s="1">
        <v>3950.6</v>
      </c>
      <c r="K404" s="1">
        <v>37049.4</v>
      </c>
      <c r="AM404" s="28"/>
      <c r="AN404" s="28"/>
      <c r="AO404" s="28"/>
      <c r="AP404" s="28"/>
      <c r="AQ404" s="28"/>
      <c r="AR404" s="28"/>
      <c r="AS404" s="28"/>
      <c r="AT404" s="28"/>
      <c r="AU404" s="28"/>
      <c r="AV404" s="28"/>
      <c r="AW404" s="28"/>
      <c r="AX404" s="28"/>
      <c r="AY404" s="28"/>
      <c r="AZ404" s="28"/>
      <c r="BA404" s="28"/>
      <c r="BB404" s="28"/>
      <c r="BC404" s="28"/>
      <c r="BD404" s="28"/>
      <c r="BE404" s="28"/>
      <c r="BF404" s="28"/>
      <c r="BG404" s="28"/>
      <c r="BH404" s="28"/>
      <c r="BI404" s="28"/>
      <c r="BJ404" s="28"/>
      <c r="BK404" s="28"/>
      <c r="BL404" s="28"/>
      <c r="BM404" s="28"/>
      <c r="BN404" s="28"/>
      <c r="BO404" s="28"/>
      <c r="BP404" s="28"/>
      <c r="BQ404" s="28"/>
      <c r="BR404" s="28"/>
      <c r="BS404" s="28"/>
      <c r="BT404" s="28"/>
      <c r="BU404" s="28"/>
      <c r="BV404" s="28"/>
      <c r="BW404" s="28"/>
      <c r="BX404" s="28"/>
      <c r="BY404" s="28"/>
      <c r="BZ404" s="28"/>
      <c r="CA404" s="28"/>
      <c r="CB404" s="28"/>
      <c r="CC404" s="28"/>
      <c r="CD404" s="28"/>
      <c r="CE404" s="28"/>
      <c r="CF404" s="28"/>
      <c r="CG404" s="28"/>
      <c r="CH404" s="28"/>
      <c r="CI404" s="28"/>
      <c r="CJ404" s="28"/>
      <c r="CK404" s="28"/>
      <c r="CL404" s="28"/>
      <c r="CM404" s="28"/>
      <c r="CN404" s="28"/>
      <c r="CO404" s="28"/>
      <c r="CP404" s="28"/>
      <c r="CQ404" s="28"/>
      <c r="CR404" s="28"/>
      <c r="CS404" s="28"/>
      <c r="CT404" s="28"/>
      <c r="CU404" s="28"/>
      <c r="CV404" s="28"/>
      <c r="CW404" s="28"/>
      <c r="CX404" s="28"/>
      <c r="CY404" s="28"/>
      <c r="CZ404" s="28"/>
      <c r="DA404" s="28"/>
      <c r="DB404" s="28"/>
      <c r="DC404" s="28"/>
      <c r="DD404" s="28"/>
      <c r="DE404" s="28"/>
      <c r="DF404" s="28"/>
      <c r="DG404" s="28"/>
      <c r="DH404" s="28"/>
      <c r="DI404" s="28"/>
      <c r="DJ404" s="28"/>
      <c r="DK404" s="28"/>
      <c r="DL404" s="28"/>
    </row>
    <row r="405" spans="1:136" x14ac:dyDescent="0.25">
      <c r="A405" t="s">
        <v>236</v>
      </c>
      <c r="B405" t="s">
        <v>109</v>
      </c>
      <c r="C405" s="32" t="s">
        <v>369</v>
      </c>
      <c r="D405" t="s">
        <v>245</v>
      </c>
      <c r="E405" s="1">
        <v>41000</v>
      </c>
      <c r="F405" s="1">
        <f t="shared" si="138"/>
        <v>1176.7</v>
      </c>
      <c r="G405" s="1">
        <v>0</v>
      </c>
      <c r="H405" s="1">
        <f t="shared" si="139"/>
        <v>1246.4000000000001</v>
      </c>
      <c r="I405" s="1">
        <v>4315</v>
      </c>
      <c r="J405" s="1">
        <v>6738.1</v>
      </c>
      <c r="K405" s="1">
        <v>34261.9</v>
      </c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 s="28"/>
      <c r="AN405" s="28"/>
      <c r="AO405" s="28"/>
      <c r="AP405" s="28"/>
      <c r="AQ405" s="28"/>
      <c r="AR405" s="28"/>
      <c r="AS405" s="28"/>
      <c r="AT405" s="28"/>
      <c r="AU405" s="28"/>
      <c r="AV405" s="28"/>
      <c r="AW405" s="28"/>
      <c r="AX405" s="28"/>
      <c r="AY405" s="28"/>
      <c r="AZ405" s="28"/>
      <c r="BA405" s="28"/>
      <c r="BB405" s="28"/>
      <c r="BC405" s="28"/>
      <c r="BD405" s="28"/>
      <c r="BE405" s="28"/>
      <c r="BF405" s="28"/>
      <c r="BG405" s="28"/>
      <c r="BH405" s="28"/>
      <c r="BI405" s="28"/>
      <c r="BJ405" s="28"/>
      <c r="BK405" s="28"/>
      <c r="BL405" s="28"/>
      <c r="BM405" s="28"/>
      <c r="BN405" s="28"/>
      <c r="BO405" s="28"/>
      <c r="BP405" s="28"/>
      <c r="BQ405" s="28"/>
      <c r="BR405" s="28"/>
      <c r="BS405" s="28"/>
      <c r="BT405" s="28"/>
      <c r="BU405" s="28"/>
      <c r="BV405" s="28"/>
      <c r="BW405" s="28"/>
      <c r="BX405" s="28"/>
      <c r="BY405" s="28"/>
      <c r="BZ405" s="28"/>
      <c r="CA405" s="28"/>
      <c r="CB405" s="28"/>
      <c r="CC405" s="28"/>
      <c r="CD405" s="28"/>
      <c r="CE405" s="28"/>
      <c r="CF405" s="28"/>
      <c r="CG405" s="28"/>
      <c r="CH405" s="28"/>
      <c r="CI405" s="28"/>
      <c r="CJ405" s="28"/>
      <c r="CK405" s="28"/>
      <c r="CL405" s="28"/>
      <c r="CM405" s="28"/>
      <c r="CN405" s="28"/>
      <c r="CO405" s="28"/>
      <c r="CP405" s="28"/>
      <c r="CQ405" s="28"/>
      <c r="CR405" s="28"/>
      <c r="CS405" s="28"/>
      <c r="CT405" s="28"/>
      <c r="CU405" s="28"/>
      <c r="CV405" s="28"/>
      <c r="CW405" s="28"/>
      <c r="CX405" s="28"/>
      <c r="CY405" s="28"/>
      <c r="CZ405" s="28"/>
      <c r="DA405" s="28"/>
      <c r="DB405" s="28"/>
      <c r="DC405" s="28"/>
      <c r="DD405" s="28"/>
      <c r="DE405" s="28"/>
      <c r="DF405" s="28"/>
      <c r="DG405" s="28"/>
      <c r="DH405" s="28"/>
      <c r="DI405" s="28"/>
      <c r="DJ405" s="28"/>
      <c r="DK405" s="28"/>
      <c r="DL405" s="28"/>
    </row>
    <row r="406" spans="1:136" x14ac:dyDescent="0.25">
      <c r="A406" t="s">
        <v>224</v>
      </c>
      <c r="B406" t="s">
        <v>119</v>
      </c>
      <c r="C406" s="32" t="s">
        <v>368</v>
      </c>
      <c r="D406" t="s">
        <v>245</v>
      </c>
      <c r="E406" s="1">
        <v>41000</v>
      </c>
      <c r="F406" s="1">
        <f t="shared" si="138"/>
        <v>1176.7</v>
      </c>
      <c r="G406" s="1">
        <v>0</v>
      </c>
      <c r="H406" s="1">
        <f t="shared" si="139"/>
        <v>1246.4000000000001</v>
      </c>
      <c r="I406" s="1">
        <v>175</v>
      </c>
      <c r="J406" s="1">
        <v>2598.1</v>
      </c>
      <c r="K406" s="1">
        <v>38401.9</v>
      </c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 s="28"/>
      <c r="AN406" s="28"/>
      <c r="AO406" s="28"/>
      <c r="AP406" s="28"/>
      <c r="AQ406" s="28"/>
      <c r="AR406" s="28"/>
      <c r="AS406" s="28"/>
      <c r="AT406" s="28"/>
      <c r="AU406" s="28"/>
      <c r="AV406" s="28"/>
      <c r="AW406" s="28"/>
      <c r="AX406" s="28"/>
      <c r="AY406" s="28"/>
      <c r="AZ406" s="28"/>
      <c r="BA406" s="28"/>
      <c r="BB406" s="28"/>
      <c r="BC406" s="28"/>
      <c r="BD406" s="28"/>
      <c r="BE406" s="28"/>
      <c r="BF406" s="28"/>
      <c r="BG406" s="28"/>
      <c r="BH406" s="28"/>
      <c r="BI406" s="28"/>
      <c r="BJ406" s="28"/>
      <c r="BK406" s="28"/>
      <c r="BL406" s="28"/>
      <c r="BM406" s="28"/>
      <c r="BN406" s="28"/>
      <c r="BO406" s="28"/>
      <c r="BP406" s="28"/>
      <c r="BQ406" s="28"/>
      <c r="BR406" s="28"/>
      <c r="BS406" s="28"/>
      <c r="BT406" s="28"/>
      <c r="BU406" s="28"/>
      <c r="BV406" s="28"/>
      <c r="BW406" s="28"/>
      <c r="BX406" s="28"/>
      <c r="BY406" s="28"/>
      <c r="BZ406" s="28"/>
      <c r="CA406" s="28"/>
      <c r="CB406" s="28"/>
      <c r="CC406" s="28"/>
      <c r="CD406" s="28"/>
      <c r="CE406" s="28"/>
      <c r="CF406" s="28"/>
      <c r="CG406" s="28"/>
      <c r="CH406" s="28"/>
      <c r="CI406" s="28"/>
      <c r="CJ406" s="28"/>
      <c r="CK406" s="28"/>
      <c r="CL406" s="28"/>
      <c r="CM406" s="28"/>
      <c r="CN406" s="28"/>
      <c r="CO406" s="28"/>
      <c r="CP406" s="28"/>
      <c r="CQ406" s="28"/>
      <c r="CR406" s="28"/>
      <c r="CS406" s="28"/>
      <c r="CT406" s="28"/>
      <c r="CU406" s="28"/>
      <c r="CV406" s="28"/>
      <c r="CW406" s="28"/>
      <c r="CX406" s="28"/>
      <c r="CY406" s="28"/>
      <c r="CZ406" s="28"/>
      <c r="DA406" s="28"/>
      <c r="DB406" s="28"/>
      <c r="DC406" s="28"/>
      <c r="DD406" s="28"/>
      <c r="DE406" s="28"/>
      <c r="DF406" s="28"/>
      <c r="DG406" s="28"/>
      <c r="DH406" s="28"/>
      <c r="DI406" s="28"/>
      <c r="DJ406" s="28"/>
      <c r="DK406" s="28"/>
      <c r="DL406" s="28"/>
    </row>
    <row r="407" spans="1:136" x14ac:dyDescent="0.25">
      <c r="A407" t="s">
        <v>122</v>
      </c>
      <c r="B407" t="s">
        <v>117</v>
      </c>
      <c r="C407" s="32" t="s">
        <v>369</v>
      </c>
      <c r="D407" t="s">
        <v>245</v>
      </c>
      <c r="E407" s="1">
        <v>41000</v>
      </c>
      <c r="F407" s="1">
        <f t="shared" si="138"/>
        <v>1176.7</v>
      </c>
      <c r="G407" s="1">
        <v>0</v>
      </c>
      <c r="H407" s="1">
        <f t="shared" si="139"/>
        <v>1246.4000000000001</v>
      </c>
      <c r="I407" s="1">
        <v>3025.12</v>
      </c>
      <c r="J407" s="1">
        <v>5448.22</v>
      </c>
      <c r="K407" s="1">
        <v>35551.78</v>
      </c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  <c r="AW407" s="28"/>
      <c r="AX407" s="28"/>
      <c r="AY407" s="28"/>
      <c r="AZ407" s="28"/>
      <c r="BA407" s="28"/>
      <c r="BB407" s="28"/>
      <c r="BC407" s="28"/>
      <c r="BD407" s="28"/>
      <c r="BE407" s="28"/>
      <c r="BF407" s="28"/>
      <c r="BG407" s="28"/>
      <c r="BH407" s="28"/>
      <c r="BI407" s="28"/>
      <c r="BJ407" s="28"/>
      <c r="BK407" s="28"/>
      <c r="BL407" s="28"/>
      <c r="BM407" s="28"/>
      <c r="BN407" s="28"/>
      <c r="BO407" s="28"/>
      <c r="BP407" s="28"/>
      <c r="BQ407" s="28"/>
      <c r="BR407" s="28"/>
      <c r="BS407" s="28"/>
      <c r="BT407" s="28"/>
      <c r="BU407" s="28"/>
      <c r="BV407" s="28"/>
      <c r="BW407" s="28"/>
      <c r="BX407" s="28"/>
      <c r="BY407" s="28"/>
      <c r="BZ407" s="28"/>
      <c r="CA407" s="28"/>
      <c r="CB407" s="28"/>
      <c r="CC407" s="28"/>
      <c r="CD407" s="28"/>
      <c r="CE407" s="28"/>
      <c r="CF407" s="28"/>
      <c r="CG407" s="28"/>
      <c r="CH407" s="28"/>
      <c r="CI407" s="28"/>
      <c r="CJ407" s="28"/>
      <c r="CK407" s="28"/>
      <c r="CL407" s="28"/>
      <c r="CM407" s="28"/>
      <c r="CN407" s="28"/>
      <c r="CO407" s="28"/>
      <c r="CP407" s="28"/>
      <c r="CQ407" s="28"/>
      <c r="CR407" s="28"/>
      <c r="CS407" s="28"/>
      <c r="CT407" s="28"/>
      <c r="CU407" s="28"/>
      <c r="CV407" s="28"/>
      <c r="CW407" s="28"/>
      <c r="CX407" s="28"/>
      <c r="CY407" s="28"/>
      <c r="CZ407" s="28"/>
      <c r="DA407" s="28"/>
      <c r="DB407" s="28"/>
      <c r="DC407" s="28"/>
      <c r="DD407" s="28"/>
      <c r="DE407" s="28"/>
      <c r="DF407" s="28"/>
      <c r="DG407" s="28"/>
      <c r="DH407" s="28"/>
      <c r="DI407" s="28"/>
      <c r="DJ407" s="28"/>
      <c r="DK407" s="28"/>
      <c r="DL407" s="28"/>
    </row>
    <row r="408" spans="1:136" x14ac:dyDescent="0.25">
      <c r="A408" t="s">
        <v>129</v>
      </c>
      <c r="B408" t="s">
        <v>117</v>
      </c>
      <c r="C408" s="32" t="s">
        <v>368</v>
      </c>
      <c r="D408" t="s">
        <v>243</v>
      </c>
      <c r="E408" s="1">
        <v>25000</v>
      </c>
      <c r="F408" s="1">
        <f t="shared" si="138"/>
        <v>717.5</v>
      </c>
      <c r="G408" s="1">
        <v>0</v>
      </c>
      <c r="H408" s="1">
        <f t="shared" si="139"/>
        <v>760</v>
      </c>
      <c r="I408" s="1">
        <v>275</v>
      </c>
      <c r="J408" s="1">
        <v>1752.5</v>
      </c>
      <c r="K408" s="1">
        <v>23247.5</v>
      </c>
      <c r="AM408" s="28"/>
      <c r="AN408" s="28"/>
      <c r="AO408" s="28"/>
      <c r="AP408" s="28"/>
      <c r="AQ408" s="28"/>
      <c r="AR408" s="28"/>
      <c r="AS408" s="28"/>
      <c r="AT408" s="28"/>
      <c r="AU408" s="28"/>
      <c r="AV408" s="28"/>
      <c r="AW408" s="28"/>
      <c r="AX408" s="28"/>
      <c r="AY408" s="28"/>
      <c r="AZ408" s="28"/>
      <c r="BA408" s="28"/>
      <c r="BB408" s="28"/>
      <c r="BC408" s="28"/>
      <c r="BD408" s="28"/>
      <c r="BE408" s="28"/>
      <c r="BF408" s="28"/>
      <c r="BG408" s="28"/>
      <c r="BH408" s="28"/>
      <c r="BI408" s="28"/>
      <c r="BJ408" s="28"/>
      <c r="BK408" s="28"/>
      <c r="BL408" s="28"/>
      <c r="BM408" s="28"/>
      <c r="BN408" s="28"/>
      <c r="BO408" s="28"/>
      <c r="BP408" s="28"/>
      <c r="BQ408" s="28"/>
      <c r="BR408" s="28"/>
      <c r="BS408" s="28"/>
      <c r="BT408" s="28"/>
      <c r="BU408" s="28"/>
      <c r="BV408" s="28"/>
      <c r="BW408" s="28"/>
      <c r="BX408" s="28"/>
      <c r="BY408" s="28"/>
      <c r="BZ408" s="28"/>
      <c r="CA408" s="28"/>
      <c r="CB408" s="28"/>
      <c r="CC408" s="28"/>
      <c r="CD408" s="28"/>
      <c r="CE408" s="28"/>
      <c r="CF408" s="28"/>
      <c r="CG408" s="28"/>
      <c r="CH408" s="28"/>
      <c r="CI408" s="28"/>
      <c r="CJ408" s="28"/>
      <c r="CK408" s="28"/>
      <c r="CL408" s="28"/>
      <c r="CM408" s="28"/>
      <c r="CN408" s="28"/>
      <c r="CO408" s="28"/>
      <c r="CP408" s="28"/>
      <c r="CQ408" s="28"/>
      <c r="CR408" s="28"/>
      <c r="CS408" s="28"/>
      <c r="CT408" s="28"/>
      <c r="CU408" s="28"/>
      <c r="CV408" s="28"/>
      <c r="CW408" s="28"/>
      <c r="CX408" s="28"/>
      <c r="CY408" s="28"/>
      <c r="CZ408" s="28"/>
      <c r="DA408" s="28"/>
      <c r="DB408" s="28"/>
      <c r="DC408" s="28"/>
      <c r="DD408" s="28"/>
      <c r="DE408" s="28"/>
      <c r="DF408" s="28"/>
      <c r="DG408" s="28"/>
      <c r="DH408" s="28"/>
      <c r="DI408" s="28"/>
      <c r="DJ408" s="28"/>
      <c r="DK408" s="28"/>
      <c r="DL408" s="28"/>
      <c r="DM408"/>
      <c r="DN408"/>
      <c r="DO408"/>
      <c r="DP408"/>
      <c r="DQ408"/>
      <c r="DR408"/>
      <c r="DS408"/>
      <c r="DT408"/>
      <c r="DU408"/>
      <c r="DV408"/>
    </row>
    <row r="409" spans="1:136" x14ac:dyDescent="0.25">
      <c r="A409" t="s">
        <v>121</v>
      </c>
      <c r="B409" t="s">
        <v>117</v>
      </c>
      <c r="C409" s="32" t="s">
        <v>368</v>
      </c>
      <c r="D409" t="s">
        <v>243</v>
      </c>
      <c r="E409" s="1">
        <v>33500</v>
      </c>
      <c r="F409" s="1">
        <f t="shared" ref="F409:F412" si="140">E409*0.0287</f>
        <v>961.45</v>
      </c>
      <c r="G409" s="1">
        <v>0</v>
      </c>
      <c r="H409" s="1">
        <f t="shared" ref="H409:H412" si="141">E409*0.0304</f>
        <v>1018.4</v>
      </c>
      <c r="I409" s="1">
        <v>1362.5</v>
      </c>
      <c r="J409" s="1">
        <v>3342.35</v>
      </c>
      <c r="K409" s="1">
        <v>30157.65</v>
      </c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26"/>
      <c r="AN409" s="26"/>
      <c r="AO409" s="26"/>
      <c r="AP409" s="28"/>
      <c r="AQ409" s="28"/>
      <c r="AR409" s="28"/>
      <c r="AS409" s="28"/>
      <c r="AT409" s="28"/>
      <c r="AU409" s="28"/>
      <c r="AV409" s="28"/>
      <c r="AW409" s="28"/>
      <c r="AX409" s="28"/>
      <c r="AY409" s="28"/>
      <c r="AZ409" s="28"/>
      <c r="BA409" s="28"/>
      <c r="BB409" s="28"/>
      <c r="BC409" s="28"/>
      <c r="BD409" s="28"/>
      <c r="BE409" s="28"/>
      <c r="BF409" s="28"/>
      <c r="BG409" s="28"/>
      <c r="BH409" s="28"/>
      <c r="BI409" s="28"/>
      <c r="BJ409" s="28"/>
      <c r="BK409" s="28"/>
      <c r="BL409" s="28"/>
      <c r="BM409" s="28"/>
      <c r="BN409" s="28"/>
      <c r="BO409" s="28"/>
      <c r="BP409" s="28"/>
      <c r="BQ409" s="28"/>
      <c r="BR409" s="28"/>
      <c r="BS409" s="28"/>
      <c r="BT409" s="28"/>
      <c r="BU409" s="28"/>
      <c r="BV409" s="28"/>
      <c r="BW409" s="28"/>
      <c r="BX409" s="28"/>
      <c r="BY409" s="28"/>
      <c r="BZ409" s="28"/>
      <c r="CA409" s="28"/>
      <c r="CB409" s="28"/>
      <c r="CC409" s="28"/>
      <c r="CD409" s="28"/>
      <c r="CE409" s="28"/>
      <c r="CF409" s="28"/>
      <c r="CG409" s="28"/>
      <c r="CH409" s="28"/>
      <c r="CI409" s="28"/>
      <c r="CJ409" s="28"/>
      <c r="CK409" s="28"/>
      <c r="CL409" s="28"/>
      <c r="CM409" s="28"/>
      <c r="CN409" s="28"/>
      <c r="CO409" s="28"/>
      <c r="CP409" s="28"/>
      <c r="CQ409" s="28"/>
      <c r="CR409" s="28"/>
      <c r="CS409" s="28"/>
      <c r="CT409" s="28"/>
      <c r="CU409" s="28"/>
      <c r="CV409" s="28"/>
      <c r="CW409" s="28"/>
      <c r="CX409" s="28"/>
      <c r="CY409" s="28"/>
      <c r="CZ409" s="28"/>
      <c r="DA409" s="28"/>
      <c r="DB409" s="28"/>
      <c r="DC409" s="28"/>
      <c r="DD409" s="28"/>
      <c r="DE409" s="28"/>
      <c r="DF409" s="28"/>
      <c r="DG409" s="28"/>
      <c r="DH409" s="28"/>
      <c r="DI409" s="28"/>
      <c r="DJ409" s="28"/>
      <c r="DK409" s="28"/>
      <c r="DL409" s="28"/>
      <c r="DM409"/>
      <c r="DN409"/>
      <c r="DO409"/>
      <c r="DP409"/>
      <c r="DQ409"/>
      <c r="DR409"/>
      <c r="DS409"/>
      <c r="DT409"/>
      <c r="DU409"/>
      <c r="DV409"/>
    </row>
    <row r="410" spans="1:136" x14ac:dyDescent="0.25">
      <c r="A410" t="s">
        <v>279</v>
      </c>
      <c r="B410" t="s">
        <v>139</v>
      </c>
      <c r="C410" s="32" t="s">
        <v>368</v>
      </c>
      <c r="D410" s="11" t="s">
        <v>245</v>
      </c>
      <c r="E410" s="1">
        <v>33000</v>
      </c>
      <c r="F410" s="1">
        <f t="shared" si="140"/>
        <v>947.1</v>
      </c>
      <c r="G410" s="1">
        <v>0</v>
      </c>
      <c r="H410" s="1">
        <f t="shared" si="141"/>
        <v>1003.2</v>
      </c>
      <c r="I410" s="1">
        <v>315</v>
      </c>
      <c r="J410" s="1">
        <v>2265.3000000000002</v>
      </c>
      <c r="K410" s="1">
        <v>30734.7</v>
      </c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 s="28"/>
      <c r="AN410" s="28"/>
      <c r="AO410" s="28"/>
      <c r="AP410" s="28"/>
      <c r="AQ410" s="28"/>
      <c r="AR410" s="28"/>
      <c r="AS410" s="28"/>
      <c r="AT410" s="28"/>
      <c r="AU410" s="28"/>
      <c r="AV410" s="28"/>
      <c r="AW410" s="28"/>
      <c r="AX410" s="28"/>
      <c r="AY410" s="28"/>
      <c r="AZ410" s="28"/>
      <c r="BA410" s="28"/>
      <c r="BB410" s="28"/>
      <c r="BC410" s="28"/>
      <c r="BD410" s="28"/>
      <c r="BE410" s="28"/>
      <c r="BF410" s="28"/>
      <c r="BG410" s="28"/>
      <c r="BH410" s="28"/>
      <c r="BI410" s="28"/>
      <c r="BJ410" s="28"/>
      <c r="BK410" s="28"/>
      <c r="BL410" s="28"/>
      <c r="BM410" s="28"/>
      <c r="BN410" s="28"/>
      <c r="BO410" s="28"/>
      <c r="BP410" s="28"/>
      <c r="BQ410" s="28"/>
      <c r="BR410" s="28"/>
      <c r="BS410" s="28"/>
      <c r="BT410" s="28"/>
      <c r="BU410" s="28"/>
      <c r="BV410" s="28"/>
      <c r="BW410" s="28"/>
      <c r="BX410" s="28"/>
      <c r="BY410" s="28"/>
      <c r="BZ410" s="28"/>
      <c r="CA410" s="28"/>
      <c r="CB410" s="28"/>
      <c r="CC410" s="28"/>
      <c r="CD410" s="28"/>
      <c r="CE410" s="28"/>
      <c r="CF410" s="28"/>
      <c r="CG410" s="28"/>
      <c r="CH410" s="28"/>
      <c r="CI410" s="28"/>
      <c r="CJ410" s="28"/>
      <c r="CK410" s="28"/>
      <c r="CL410" s="28"/>
      <c r="CM410" s="28"/>
      <c r="CN410" s="28"/>
      <c r="CO410" s="28"/>
      <c r="CP410" s="28"/>
      <c r="CQ410" s="28"/>
      <c r="CR410" s="28"/>
      <c r="CS410" s="28"/>
      <c r="CT410" s="28"/>
      <c r="CU410" s="28"/>
      <c r="CV410" s="28"/>
      <c r="CW410" s="28"/>
      <c r="CX410" s="28"/>
      <c r="CY410" s="28"/>
      <c r="CZ410" s="28"/>
      <c r="DA410" s="28"/>
      <c r="DB410" s="28"/>
      <c r="DC410" s="28"/>
      <c r="DD410" s="28"/>
      <c r="DE410" s="28"/>
      <c r="DF410" s="28"/>
      <c r="DG410" s="28"/>
      <c r="DH410" s="28"/>
      <c r="DI410" s="28"/>
      <c r="DJ410" s="28"/>
      <c r="DK410" s="28"/>
      <c r="DL410" s="28"/>
    </row>
    <row r="411" spans="1:136" x14ac:dyDescent="0.25">
      <c r="A411" t="s">
        <v>275</v>
      </c>
      <c r="B411" t="s">
        <v>14</v>
      </c>
      <c r="C411" s="32" t="s">
        <v>368</v>
      </c>
      <c r="D411" t="s">
        <v>245</v>
      </c>
      <c r="E411" s="1">
        <v>30000</v>
      </c>
      <c r="F411" s="1">
        <f t="shared" si="140"/>
        <v>861</v>
      </c>
      <c r="G411" s="1">
        <v>0</v>
      </c>
      <c r="H411" s="1">
        <f t="shared" si="141"/>
        <v>912</v>
      </c>
      <c r="I411" s="1">
        <v>275</v>
      </c>
      <c r="J411" s="1">
        <v>2048</v>
      </c>
      <c r="K411" s="1">
        <f t="shared" ref="K411" si="142">E411-J411</f>
        <v>27952</v>
      </c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 s="28"/>
      <c r="AN411" s="28"/>
      <c r="AO411" s="28"/>
      <c r="AP411" s="28"/>
      <c r="AQ411" s="28"/>
      <c r="AR411" s="28"/>
      <c r="AS411" s="28"/>
      <c r="AT411" s="28"/>
      <c r="AU411" s="28"/>
      <c r="AV411" s="28"/>
      <c r="AW411" s="28"/>
      <c r="AX411" s="28"/>
      <c r="AY411" s="28"/>
      <c r="AZ411" s="28"/>
      <c r="BA411" s="28"/>
      <c r="BB411" s="28"/>
      <c r="BC411" s="28"/>
      <c r="BD411" s="28"/>
      <c r="BE411" s="28"/>
      <c r="BF411" s="28"/>
      <c r="BG411" s="28"/>
      <c r="BH411" s="28"/>
      <c r="BI411" s="28"/>
      <c r="BJ411" s="28"/>
      <c r="BK411" s="28"/>
      <c r="BL411" s="28"/>
      <c r="BM411" s="28"/>
      <c r="BN411" s="28"/>
      <c r="BO411" s="28"/>
      <c r="BP411" s="28"/>
      <c r="BQ411" s="28"/>
      <c r="BR411" s="28"/>
      <c r="BS411" s="28"/>
      <c r="BT411" s="28"/>
      <c r="BU411" s="28"/>
      <c r="BV411" s="28"/>
      <c r="BW411" s="28"/>
      <c r="BX411" s="28"/>
      <c r="BY411" s="28"/>
      <c r="BZ411" s="28"/>
      <c r="CA411" s="28"/>
      <c r="CB411" s="28"/>
      <c r="CC411" s="28"/>
      <c r="CD411" s="28"/>
      <c r="CE411" s="28"/>
      <c r="CF411" s="28"/>
      <c r="CG411" s="28"/>
      <c r="CH411" s="28"/>
      <c r="CI411" s="28"/>
      <c r="CJ411" s="28"/>
      <c r="CK411" s="28"/>
      <c r="CL411" s="28"/>
      <c r="CM411" s="28"/>
      <c r="CN411" s="28"/>
      <c r="CO411" s="28"/>
      <c r="CP411" s="28"/>
      <c r="CQ411" s="28"/>
      <c r="CR411" s="28"/>
      <c r="CS411" s="28"/>
      <c r="CT411" s="28"/>
      <c r="CU411" s="28"/>
      <c r="CV411" s="28"/>
      <c r="CW411" s="28"/>
      <c r="CX411" s="28"/>
      <c r="CY411" s="28"/>
      <c r="CZ411" s="28"/>
      <c r="DA411" s="28"/>
      <c r="DB411" s="28"/>
      <c r="DC411" s="28"/>
      <c r="DD411" s="28"/>
      <c r="DE411" s="28"/>
      <c r="DF411" s="28"/>
      <c r="DG411" s="28"/>
      <c r="DH411" s="28"/>
      <c r="DI411" s="28"/>
      <c r="DJ411" s="28"/>
      <c r="DK411" s="28"/>
      <c r="DL411" s="28"/>
    </row>
    <row r="412" spans="1:136" s="2" customFormat="1" x14ac:dyDescent="0.25">
      <c r="A412" t="s">
        <v>278</v>
      </c>
      <c r="B412" t="s">
        <v>139</v>
      </c>
      <c r="C412" s="32" t="s">
        <v>368</v>
      </c>
      <c r="D412" s="11" t="s">
        <v>245</v>
      </c>
      <c r="E412" s="1">
        <v>33000</v>
      </c>
      <c r="F412" s="1">
        <f t="shared" si="140"/>
        <v>947.1</v>
      </c>
      <c r="G412" s="1">
        <v>0</v>
      </c>
      <c r="H412" s="1">
        <f t="shared" si="141"/>
        <v>1003.2</v>
      </c>
      <c r="I412" s="1">
        <v>515</v>
      </c>
      <c r="J412" s="1">
        <v>2465.3000000000002</v>
      </c>
      <c r="K412" s="1">
        <v>30534.7</v>
      </c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28"/>
      <c r="AN412" s="28"/>
      <c r="AO412" s="28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  <c r="BB412" s="26"/>
      <c r="BC412" s="26"/>
      <c r="BD412" s="26"/>
      <c r="BE412" s="26"/>
      <c r="BF412" s="26"/>
      <c r="BG412" s="26"/>
      <c r="BH412" s="26"/>
      <c r="BI412" s="26"/>
      <c r="BJ412" s="26"/>
      <c r="BK412" s="26"/>
      <c r="BL412" s="26"/>
      <c r="BM412" s="26"/>
      <c r="BN412" s="26"/>
      <c r="BO412" s="26"/>
      <c r="BP412" s="26"/>
      <c r="BQ412" s="26"/>
      <c r="BR412" s="26"/>
      <c r="BS412" s="26"/>
      <c r="BT412" s="26"/>
      <c r="BU412" s="26"/>
      <c r="BV412" s="26"/>
      <c r="BW412" s="26"/>
      <c r="BX412" s="26"/>
      <c r="BY412" s="26"/>
      <c r="BZ412" s="26"/>
      <c r="CA412" s="26"/>
      <c r="CB412" s="26"/>
      <c r="CC412" s="26"/>
      <c r="CD412" s="26"/>
      <c r="CE412" s="26"/>
      <c r="CF412" s="26"/>
      <c r="CG412" s="26"/>
      <c r="CH412" s="26"/>
      <c r="CI412" s="26"/>
      <c r="CJ412" s="26"/>
      <c r="CK412" s="26"/>
      <c r="CL412" s="26"/>
      <c r="CM412" s="26"/>
      <c r="CN412" s="26"/>
      <c r="CO412" s="26"/>
      <c r="CP412" s="26"/>
      <c r="CQ412" s="26"/>
      <c r="CR412" s="26"/>
      <c r="CS412" s="26"/>
      <c r="CT412" s="26"/>
      <c r="CU412" s="26"/>
      <c r="CV412" s="26"/>
      <c r="CW412" s="26"/>
      <c r="CX412" s="26"/>
      <c r="CY412" s="26"/>
      <c r="CZ412" s="26"/>
      <c r="DA412" s="26"/>
      <c r="DB412" s="26"/>
      <c r="DC412" s="26"/>
      <c r="DD412" s="26"/>
      <c r="DE412" s="26"/>
      <c r="DF412" s="26"/>
      <c r="DG412" s="26"/>
      <c r="DH412" s="26"/>
      <c r="DI412" s="26"/>
      <c r="DJ412" s="26"/>
      <c r="DK412" s="26"/>
      <c r="DL412" s="26"/>
      <c r="DM412" s="6"/>
      <c r="DN412" s="6"/>
      <c r="DO412" s="6"/>
      <c r="DP412" s="6"/>
      <c r="DQ412" s="6"/>
      <c r="DR412" s="6"/>
      <c r="DS412" s="6"/>
      <c r="DT412" s="6"/>
      <c r="DU412" s="6"/>
      <c r="DV412" s="6"/>
    </row>
    <row r="413" spans="1:136" x14ac:dyDescent="0.25">
      <c r="A413" s="3" t="s">
        <v>12</v>
      </c>
      <c r="B413" s="3">
        <v>11</v>
      </c>
      <c r="C413" s="34"/>
      <c r="D413" s="3"/>
      <c r="E413" s="4">
        <f t="shared" ref="E413:K413" si="143">SUM(E402:E412)</f>
        <v>441500</v>
      </c>
      <c r="F413" s="4">
        <f t="shared" si="143"/>
        <v>12671.05</v>
      </c>
      <c r="G413" s="4">
        <f t="shared" si="143"/>
        <v>7871.32</v>
      </c>
      <c r="H413" s="4">
        <f t="shared" si="143"/>
        <v>13421.6</v>
      </c>
      <c r="I413" s="4">
        <f t="shared" si="143"/>
        <v>12235.12</v>
      </c>
      <c r="J413" s="4">
        <f>SUM(J402:J412)</f>
        <v>46199.09</v>
      </c>
      <c r="K413" s="4">
        <f t="shared" si="143"/>
        <v>395300.91</v>
      </c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  <c r="AW413" s="28"/>
      <c r="AX413" s="28"/>
      <c r="AY413" s="28"/>
      <c r="AZ413" s="28"/>
      <c r="BA413" s="28"/>
      <c r="BB413" s="28"/>
      <c r="BC413" s="28"/>
      <c r="BD413" s="28"/>
      <c r="BE413" s="28"/>
      <c r="BF413" s="28"/>
      <c r="BG413" s="28"/>
      <c r="BH413" s="28"/>
      <c r="BI413" s="28"/>
      <c r="BJ413" s="28"/>
      <c r="BK413" s="28"/>
      <c r="BL413" s="28"/>
      <c r="BM413" s="28"/>
      <c r="BN413" s="28"/>
      <c r="BO413" s="28"/>
      <c r="BP413" s="28"/>
      <c r="BQ413" s="28"/>
      <c r="BR413" s="28"/>
      <c r="BS413" s="28"/>
      <c r="BT413" s="28"/>
      <c r="BU413" s="28"/>
      <c r="BV413" s="28"/>
      <c r="BW413" s="28"/>
      <c r="BX413" s="28"/>
      <c r="BY413" s="28"/>
      <c r="BZ413" s="28"/>
      <c r="CA413" s="28"/>
      <c r="CB413" s="28"/>
      <c r="CC413" s="28"/>
      <c r="CD413" s="28"/>
      <c r="CE413" s="28"/>
      <c r="CF413" s="28"/>
      <c r="CG413" s="28"/>
      <c r="CH413" s="28"/>
      <c r="CI413" s="28"/>
      <c r="CJ413" s="28"/>
      <c r="CK413" s="28"/>
      <c r="CL413" s="28"/>
      <c r="CM413" s="28"/>
      <c r="CN413" s="28"/>
      <c r="CO413" s="28"/>
      <c r="CP413" s="28"/>
      <c r="CQ413" s="28"/>
      <c r="CR413" s="28"/>
      <c r="CS413" s="28"/>
      <c r="CT413" s="28"/>
      <c r="CU413" s="28"/>
      <c r="CV413" s="28"/>
      <c r="CW413" s="28"/>
      <c r="CX413" s="28"/>
      <c r="CY413" s="28"/>
      <c r="CZ413" s="28"/>
      <c r="DA413" s="28"/>
      <c r="DB413" s="28"/>
      <c r="DC413" s="28"/>
      <c r="DD413" s="28"/>
      <c r="DE413" s="28"/>
      <c r="DF413" s="28"/>
      <c r="DG413" s="28"/>
      <c r="DH413" s="28"/>
      <c r="DI413" s="28"/>
      <c r="DJ413" s="28"/>
      <c r="DK413" s="28"/>
      <c r="DL413" s="28"/>
      <c r="DM413"/>
      <c r="DN413"/>
      <c r="DO413"/>
      <c r="DP413"/>
      <c r="DQ413"/>
      <c r="DR413"/>
      <c r="DS413"/>
      <c r="DT413"/>
      <c r="DU413"/>
      <c r="DV413"/>
    </row>
    <row r="414" spans="1:136" x14ac:dyDescent="0.25">
      <c r="AM414" s="28"/>
      <c r="AN414" s="28"/>
      <c r="AO414" s="28"/>
      <c r="AP414" s="28"/>
      <c r="AQ414" s="28"/>
      <c r="AR414" s="28"/>
      <c r="AS414" s="28"/>
      <c r="AT414" s="28"/>
      <c r="AU414" s="28"/>
      <c r="AV414" s="28"/>
      <c r="AW414" s="28"/>
      <c r="AX414" s="28"/>
      <c r="AY414" s="28"/>
      <c r="AZ414" s="28"/>
      <c r="BA414" s="28"/>
      <c r="BB414" s="28"/>
      <c r="BC414" s="28"/>
      <c r="BD414" s="28"/>
      <c r="BE414" s="28"/>
      <c r="BF414" s="28"/>
      <c r="BG414" s="28"/>
      <c r="BH414" s="28"/>
      <c r="BI414" s="28"/>
      <c r="BJ414" s="28"/>
      <c r="BK414" s="28"/>
      <c r="BL414" s="28"/>
      <c r="BM414" s="28"/>
      <c r="BN414" s="28"/>
      <c r="BO414" s="28"/>
      <c r="BP414" s="28"/>
      <c r="BQ414" s="28"/>
      <c r="BR414" s="28"/>
      <c r="BS414" s="28"/>
      <c r="BT414" s="28"/>
      <c r="BU414" s="28"/>
      <c r="BV414" s="28"/>
      <c r="BW414" s="28"/>
      <c r="BX414" s="28"/>
      <c r="BY414" s="28"/>
      <c r="BZ414" s="28"/>
      <c r="CA414" s="28"/>
      <c r="CB414" s="28"/>
      <c r="CC414" s="28"/>
      <c r="CD414" s="28"/>
      <c r="CE414" s="28"/>
      <c r="CF414" s="28"/>
      <c r="CG414" s="28"/>
      <c r="CH414" s="28"/>
      <c r="CI414" s="28"/>
      <c r="CJ414" s="28"/>
      <c r="CK414" s="28"/>
      <c r="CL414" s="28"/>
      <c r="CM414" s="28"/>
      <c r="CN414" s="28"/>
      <c r="CO414" s="28"/>
      <c r="CP414" s="28"/>
      <c r="CQ414" s="28"/>
      <c r="CR414" s="28"/>
      <c r="CS414" s="28"/>
      <c r="CT414" s="28"/>
      <c r="CU414" s="28"/>
      <c r="CV414" s="28"/>
      <c r="CW414" s="28"/>
      <c r="CX414" s="28"/>
      <c r="CY414" s="28"/>
      <c r="CZ414" s="28"/>
      <c r="DA414" s="28"/>
      <c r="DB414" s="28"/>
      <c r="DC414" s="28"/>
      <c r="DD414" s="28"/>
      <c r="DE414" s="28"/>
      <c r="DF414" s="28"/>
      <c r="DG414" s="28"/>
      <c r="DH414" s="28"/>
      <c r="DI414" s="28"/>
      <c r="DJ414" s="28"/>
      <c r="DK414" s="28"/>
      <c r="DL414" s="28"/>
      <c r="DM414"/>
      <c r="DN414"/>
      <c r="DO414"/>
      <c r="DP414"/>
      <c r="DQ414"/>
      <c r="DR414"/>
      <c r="DS414"/>
      <c r="DT414"/>
      <c r="DU414"/>
      <c r="DV414"/>
    </row>
    <row r="415" spans="1:136" x14ac:dyDescent="0.25">
      <c r="A415" s="10" t="s">
        <v>366</v>
      </c>
      <c r="B415" s="10"/>
      <c r="C415" s="36"/>
      <c r="D415" s="12"/>
      <c r="E415" s="10"/>
      <c r="F415" s="10"/>
      <c r="G415" s="10"/>
      <c r="H415" s="10"/>
      <c r="I415" s="10"/>
      <c r="J415" s="10"/>
      <c r="K415" s="10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26"/>
      <c r="AN415" s="26"/>
      <c r="AO415" s="26"/>
      <c r="AP415" s="28"/>
      <c r="AQ415" s="28"/>
      <c r="AR415" s="28"/>
      <c r="AS415" s="28"/>
      <c r="AT415" s="28"/>
      <c r="AU415" s="28"/>
      <c r="AV415" s="28"/>
      <c r="AW415" s="28"/>
      <c r="AX415" s="28"/>
      <c r="AY415" s="28"/>
      <c r="AZ415" s="28"/>
      <c r="BA415" s="28"/>
      <c r="BB415" s="28"/>
      <c r="BC415" s="28"/>
      <c r="BD415" s="28"/>
      <c r="BE415" s="28"/>
      <c r="BF415" s="28"/>
      <c r="BG415" s="28"/>
      <c r="BH415" s="28"/>
      <c r="BI415" s="28"/>
      <c r="BJ415" s="28"/>
      <c r="BK415" s="28"/>
      <c r="BL415" s="28"/>
      <c r="BM415" s="28"/>
      <c r="BN415" s="28"/>
      <c r="BO415" s="28"/>
      <c r="BP415" s="28"/>
      <c r="BQ415" s="28"/>
      <c r="BR415" s="28"/>
      <c r="BS415" s="28"/>
      <c r="BT415" s="28"/>
      <c r="BU415" s="28"/>
      <c r="BV415" s="28"/>
      <c r="BW415" s="28"/>
      <c r="BX415" s="28"/>
      <c r="BY415" s="28"/>
      <c r="BZ415" s="28"/>
      <c r="CA415" s="28"/>
      <c r="CB415" s="28"/>
      <c r="CC415" s="28"/>
      <c r="CD415" s="28"/>
      <c r="CE415" s="28"/>
      <c r="CF415" s="28"/>
      <c r="CG415" s="28"/>
      <c r="CH415" s="28"/>
      <c r="CI415" s="28"/>
      <c r="CJ415" s="28"/>
      <c r="CK415" s="28"/>
      <c r="CL415" s="28"/>
      <c r="CM415" s="28"/>
      <c r="CN415" s="28"/>
      <c r="CO415" s="28"/>
      <c r="CP415" s="28"/>
      <c r="CQ415" s="28"/>
      <c r="CR415" s="28"/>
      <c r="CS415" s="28"/>
      <c r="CT415" s="28"/>
      <c r="CU415" s="28"/>
      <c r="CV415" s="28"/>
      <c r="CW415" s="28"/>
      <c r="CX415" s="28"/>
      <c r="CY415" s="28"/>
      <c r="CZ415" s="28"/>
      <c r="DA415" s="28"/>
      <c r="DB415" s="28"/>
      <c r="DC415" s="28"/>
      <c r="DD415" s="28"/>
      <c r="DE415" s="28"/>
      <c r="DF415" s="28"/>
      <c r="DG415" s="28"/>
      <c r="DH415" s="28"/>
      <c r="DI415" s="28"/>
      <c r="DJ415" s="28"/>
      <c r="DK415" s="28"/>
      <c r="DL415" s="28"/>
    </row>
    <row r="416" spans="1:136" x14ac:dyDescent="0.25">
      <c r="A416" t="s">
        <v>203</v>
      </c>
      <c r="B416" t="s">
        <v>474</v>
      </c>
      <c r="C416" s="32" t="s">
        <v>369</v>
      </c>
      <c r="D416" t="s">
        <v>245</v>
      </c>
      <c r="E416" s="1">
        <v>123500</v>
      </c>
      <c r="F416" s="1">
        <f>E416*0.0287</f>
        <v>3544.45</v>
      </c>
      <c r="G416" s="1">
        <v>17633.16</v>
      </c>
      <c r="H416" s="1">
        <f>E416*0.0304</f>
        <v>3754.4</v>
      </c>
      <c r="I416" s="1">
        <v>25</v>
      </c>
      <c r="J416" s="1">
        <f>F416+G416+H416+I416</f>
        <v>24957.01</v>
      </c>
      <c r="K416" s="1">
        <f>E416-J416</f>
        <v>98542.99</v>
      </c>
      <c r="AM416" s="28"/>
      <c r="AN416" s="28"/>
      <c r="AO416" s="28"/>
      <c r="AP416" s="28"/>
      <c r="AQ416" s="28"/>
      <c r="AR416" s="28"/>
      <c r="AS416" s="28"/>
      <c r="AT416" s="28"/>
      <c r="AU416" s="28"/>
      <c r="AV416" s="28"/>
      <c r="AW416" s="28"/>
      <c r="AX416" s="28"/>
      <c r="AY416" s="28"/>
      <c r="AZ416" s="28"/>
      <c r="BA416" s="28"/>
      <c r="BB416" s="28"/>
      <c r="BC416" s="28"/>
      <c r="BD416" s="28"/>
      <c r="BE416" s="28"/>
      <c r="BF416" s="28"/>
      <c r="BG416" s="28"/>
      <c r="BH416" s="28"/>
      <c r="BI416" s="28"/>
      <c r="BJ416" s="28"/>
      <c r="BK416" s="28"/>
      <c r="BL416" s="28"/>
      <c r="BM416" s="28"/>
      <c r="BN416" s="28"/>
      <c r="BO416" s="28"/>
      <c r="BP416" s="28"/>
      <c r="BQ416" s="28"/>
      <c r="BR416" s="28"/>
      <c r="BS416" s="28"/>
      <c r="BT416" s="28"/>
      <c r="BU416" s="28"/>
      <c r="BV416" s="28"/>
      <c r="BW416" s="28"/>
      <c r="BX416" s="28"/>
      <c r="BY416" s="28"/>
      <c r="BZ416" s="28"/>
      <c r="CA416" s="28"/>
      <c r="CB416" s="28"/>
      <c r="CC416" s="28"/>
      <c r="CD416" s="28"/>
      <c r="CE416" s="28"/>
      <c r="CF416" s="28"/>
      <c r="CG416" s="28"/>
      <c r="CH416" s="28"/>
      <c r="CI416" s="28"/>
      <c r="CJ416" s="28"/>
      <c r="CK416" s="28"/>
      <c r="CL416" s="28"/>
      <c r="CM416" s="28"/>
      <c r="CN416" s="28"/>
      <c r="CO416" s="28"/>
      <c r="CP416" s="28"/>
      <c r="CQ416" s="28"/>
      <c r="CR416" s="28"/>
      <c r="CS416" s="28"/>
      <c r="CT416" s="28"/>
      <c r="CU416" s="28"/>
      <c r="CV416" s="28"/>
      <c r="CW416" s="28"/>
      <c r="CX416" s="28"/>
      <c r="CY416" s="28"/>
      <c r="CZ416" s="28"/>
      <c r="DA416" s="28"/>
      <c r="DB416" s="28"/>
      <c r="DC416" s="28"/>
      <c r="DD416" s="28"/>
      <c r="DE416" s="28"/>
      <c r="DF416" s="28"/>
      <c r="DG416" s="28"/>
      <c r="DH416" s="28"/>
      <c r="DI416" s="28"/>
      <c r="DJ416" s="28"/>
      <c r="DK416" s="28"/>
      <c r="DL416" s="28"/>
    </row>
    <row r="417" spans="1:126" x14ac:dyDescent="0.25">
      <c r="A417" t="s">
        <v>134</v>
      </c>
      <c r="B417" t="s">
        <v>228</v>
      </c>
      <c r="C417" s="32" t="s">
        <v>368</v>
      </c>
      <c r="D417" t="s">
        <v>243</v>
      </c>
      <c r="E417" s="1">
        <v>38000</v>
      </c>
      <c r="F417" s="1">
        <f>E417*0.0287</f>
        <v>1090.5999999999999</v>
      </c>
      <c r="G417" s="1">
        <v>0</v>
      </c>
      <c r="H417" s="1">
        <f>E417*0.0304</f>
        <v>1155.2</v>
      </c>
      <c r="I417" s="1">
        <v>165</v>
      </c>
      <c r="J417" s="1">
        <v>2410.8000000000002</v>
      </c>
      <c r="K417" s="1">
        <v>35589.199999999997</v>
      </c>
      <c r="AM417" s="28"/>
      <c r="AN417" s="28"/>
      <c r="AO417" s="28"/>
      <c r="AP417" s="28"/>
      <c r="AQ417" s="28"/>
      <c r="AR417" s="28"/>
      <c r="AS417" s="28"/>
      <c r="AT417" s="28"/>
      <c r="AU417" s="28"/>
      <c r="AV417" s="28"/>
      <c r="AW417" s="28"/>
      <c r="AX417" s="28"/>
      <c r="AY417" s="28"/>
      <c r="AZ417" s="28"/>
      <c r="BA417" s="28"/>
      <c r="BB417" s="28"/>
      <c r="BC417" s="28"/>
      <c r="BD417" s="28"/>
      <c r="BE417" s="28"/>
      <c r="BF417" s="28"/>
      <c r="BG417" s="28"/>
      <c r="BH417" s="28"/>
      <c r="BI417" s="28"/>
      <c r="BJ417" s="28"/>
      <c r="BK417" s="28"/>
      <c r="BL417" s="28"/>
      <c r="BM417" s="28"/>
      <c r="BN417" s="28"/>
      <c r="BO417" s="28"/>
      <c r="BP417" s="28"/>
      <c r="BQ417" s="28"/>
      <c r="BR417" s="28"/>
      <c r="BS417" s="28"/>
      <c r="BT417" s="28"/>
      <c r="BU417" s="28"/>
      <c r="BV417" s="28"/>
      <c r="BW417" s="28"/>
      <c r="BX417" s="28"/>
      <c r="BY417" s="28"/>
      <c r="BZ417" s="28"/>
      <c r="CA417" s="28"/>
      <c r="CB417" s="28"/>
      <c r="CC417" s="28"/>
      <c r="CD417" s="28"/>
      <c r="CE417" s="28"/>
      <c r="CF417" s="28"/>
      <c r="CG417" s="28"/>
      <c r="CH417" s="28"/>
      <c r="CI417" s="28"/>
      <c r="CJ417" s="28"/>
      <c r="CK417" s="28"/>
      <c r="CL417" s="28"/>
      <c r="CM417" s="28"/>
      <c r="CN417" s="28"/>
      <c r="CO417" s="28"/>
      <c r="CP417" s="28"/>
      <c r="CQ417" s="28"/>
      <c r="CR417" s="28"/>
      <c r="CS417" s="28"/>
      <c r="CT417" s="28"/>
      <c r="CU417" s="28"/>
      <c r="CV417" s="28"/>
      <c r="CW417" s="28"/>
      <c r="CX417" s="28"/>
      <c r="CY417" s="28"/>
      <c r="CZ417" s="28"/>
      <c r="DA417" s="28"/>
      <c r="DB417" s="28"/>
      <c r="DC417" s="28"/>
      <c r="DD417" s="28"/>
      <c r="DE417" s="28"/>
      <c r="DF417" s="28"/>
      <c r="DG417" s="28"/>
      <c r="DH417" s="28"/>
      <c r="DI417" s="28"/>
      <c r="DJ417" s="28"/>
      <c r="DK417" s="28"/>
      <c r="DL417" s="28"/>
    </row>
    <row r="418" spans="1:126" s="2" customFormat="1" x14ac:dyDescent="0.25">
      <c r="A418" t="s">
        <v>238</v>
      </c>
      <c r="B418" t="s">
        <v>228</v>
      </c>
      <c r="C418" s="32" t="s">
        <v>369</v>
      </c>
      <c r="D418" t="s">
        <v>245</v>
      </c>
      <c r="E418" s="1">
        <v>60000</v>
      </c>
      <c r="F418" s="1">
        <v>1722</v>
      </c>
      <c r="G418" s="1">
        <v>1316.54</v>
      </c>
      <c r="H418" s="1">
        <v>1824</v>
      </c>
      <c r="I418" s="1">
        <v>2875.24</v>
      </c>
      <c r="J418" s="1">
        <v>7737.78</v>
      </c>
      <c r="K418" s="1">
        <v>52262.22</v>
      </c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28"/>
      <c r="AN418" s="28"/>
      <c r="AO418" s="28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  <c r="BB418" s="26"/>
      <c r="BC418" s="26"/>
      <c r="BD418" s="26"/>
      <c r="BE418" s="26"/>
      <c r="BF418" s="26"/>
      <c r="BG418" s="26"/>
      <c r="BH418" s="26"/>
      <c r="BI418" s="26"/>
      <c r="BJ418" s="26"/>
      <c r="BK418" s="26"/>
      <c r="BL418" s="26"/>
      <c r="BM418" s="26"/>
      <c r="BN418" s="26"/>
      <c r="BO418" s="26"/>
      <c r="BP418" s="26"/>
      <c r="BQ418" s="26"/>
      <c r="BR418" s="26"/>
      <c r="BS418" s="26"/>
      <c r="BT418" s="26"/>
      <c r="BU418" s="26"/>
      <c r="BV418" s="26"/>
      <c r="BW418" s="26"/>
      <c r="BX418" s="26"/>
      <c r="BY418" s="26"/>
      <c r="BZ418" s="26"/>
      <c r="CA418" s="26"/>
      <c r="CB418" s="26"/>
      <c r="CC418" s="26"/>
      <c r="CD418" s="26"/>
      <c r="CE418" s="26"/>
      <c r="CF418" s="26"/>
      <c r="CG418" s="26"/>
      <c r="CH418" s="26"/>
      <c r="CI418" s="26"/>
      <c r="CJ418" s="26"/>
      <c r="CK418" s="26"/>
      <c r="CL418" s="26"/>
      <c r="CM418" s="26"/>
      <c r="CN418" s="26"/>
      <c r="CO418" s="26"/>
      <c r="CP418" s="26"/>
      <c r="CQ418" s="26"/>
      <c r="CR418" s="26"/>
      <c r="CS418" s="26"/>
      <c r="CT418" s="26"/>
      <c r="CU418" s="26"/>
      <c r="CV418" s="26"/>
      <c r="CW418" s="26"/>
      <c r="CX418" s="26"/>
      <c r="CY418" s="26"/>
      <c r="CZ418" s="26"/>
      <c r="DA418" s="26"/>
      <c r="DB418" s="26"/>
      <c r="DC418" s="26"/>
      <c r="DD418" s="26"/>
      <c r="DE418" s="26"/>
      <c r="DF418" s="26"/>
      <c r="DG418" s="26"/>
      <c r="DH418" s="26"/>
      <c r="DI418" s="26"/>
      <c r="DJ418" s="26"/>
      <c r="DK418" s="26"/>
      <c r="DL418" s="26"/>
      <c r="DM418" s="6"/>
      <c r="DN418" s="6"/>
      <c r="DO418" s="6"/>
      <c r="DP418" s="6"/>
      <c r="DQ418" s="6"/>
      <c r="DR418" s="6"/>
      <c r="DS418" s="6"/>
      <c r="DT418" s="6"/>
      <c r="DU418" s="6"/>
      <c r="DV418" s="6"/>
    </row>
    <row r="419" spans="1:126" x14ac:dyDescent="0.25">
      <c r="A419" s="3" t="s">
        <v>12</v>
      </c>
      <c r="B419" s="3">
        <v>3</v>
      </c>
      <c r="C419" s="34"/>
      <c r="D419" s="3"/>
      <c r="E419" s="4">
        <f t="shared" ref="E419:K419" si="144">SUM(E416:E417)+E418</f>
        <v>221500</v>
      </c>
      <c r="F419" s="4">
        <f t="shared" si="144"/>
        <v>6357.05</v>
      </c>
      <c r="G419" s="4">
        <f t="shared" si="144"/>
        <v>18949.7</v>
      </c>
      <c r="H419" s="4">
        <f t="shared" si="144"/>
        <v>6733.6</v>
      </c>
      <c r="I419" s="4">
        <f t="shared" si="144"/>
        <v>3065.24</v>
      </c>
      <c r="J419" s="4">
        <f t="shared" si="144"/>
        <v>35105.589999999997</v>
      </c>
      <c r="K419" s="66">
        <f t="shared" si="144"/>
        <v>186394.41</v>
      </c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 s="28"/>
      <c r="AN419" s="28"/>
      <c r="AO419" s="28"/>
      <c r="AP419" s="28"/>
      <c r="AQ419" s="28"/>
      <c r="AR419" s="28"/>
      <c r="AS419" s="28"/>
      <c r="AT419" s="28"/>
      <c r="AU419" s="28"/>
      <c r="AV419" s="28"/>
      <c r="AW419" s="28"/>
      <c r="AX419" s="28"/>
      <c r="AY419" s="28"/>
      <c r="AZ419" s="28"/>
      <c r="BA419" s="28"/>
      <c r="BB419" s="28"/>
      <c r="BC419" s="28"/>
      <c r="BD419" s="28"/>
      <c r="BE419" s="28"/>
      <c r="BF419" s="28"/>
      <c r="BG419" s="28"/>
      <c r="BH419" s="28"/>
      <c r="BI419" s="28"/>
      <c r="BJ419" s="28"/>
      <c r="BK419" s="28"/>
      <c r="BL419" s="28"/>
      <c r="BM419" s="28"/>
      <c r="BN419" s="28"/>
      <c r="BO419" s="28"/>
      <c r="BP419" s="28"/>
      <c r="BQ419" s="28"/>
      <c r="BR419" s="28"/>
      <c r="BS419" s="28"/>
      <c r="BT419" s="28"/>
      <c r="BU419" s="28"/>
      <c r="BV419" s="28"/>
      <c r="BW419" s="28"/>
      <c r="BX419" s="28"/>
      <c r="BY419" s="28"/>
      <c r="BZ419" s="28"/>
      <c r="CA419" s="28"/>
      <c r="CB419" s="28"/>
      <c r="CC419" s="28"/>
      <c r="CD419" s="28"/>
      <c r="CE419" s="28"/>
      <c r="CF419" s="28"/>
      <c r="CG419" s="28"/>
      <c r="CH419" s="28"/>
      <c r="CI419" s="28"/>
      <c r="CJ419" s="28"/>
      <c r="CK419" s="28"/>
      <c r="CL419" s="28"/>
      <c r="CM419" s="28"/>
      <c r="CN419" s="28"/>
      <c r="CO419" s="28"/>
      <c r="CP419" s="28"/>
      <c r="CQ419" s="28"/>
      <c r="CR419" s="28"/>
      <c r="CS419" s="28"/>
      <c r="CT419" s="28"/>
      <c r="CU419" s="28"/>
      <c r="CV419" s="28"/>
      <c r="CW419" s="28"/>
      <c r="CX419" s="28"/>
      <c r="CY419" s="28"/>
      <c r="CZ419" s="28"/>
      <c r="DA419" s="28"/>
      <c r="DB419" s="28"/>
      <c r="DC419" s="28"/>
      <c r="DD419" s="28"/>
      <c r="DE419" s="28"/>
      <c r="DF419" s="28"/>
      <c r="DG419" s="28"/>
      <c r="DH419" s="28"/>
      <c r="DI419" s="28"/>
      <c r="DJ419" s="28"/>
      <c r="DK419" s="28"/>
      <c r="DL419" s="28"/>
    </row>
    <row r="420" spans="1:126" x14ac:dyDescent="0.25">
      <c r="A420" s="26"/>
      <c r="B420" s="26"/>
      <c r="C420" s="35"/>
      <c r="D420" s="26"/>
      <c r="E420" s="27"/>
      <c r="F420" s="27"/>
      <c r="G420" s="27"/>
      <c r="H420" s="27"/>
      <c r="I420" s="27"/>
      <c r="J420" s="27"/>
      <c r="K420" s="27"/>
      <c r="AM420" s="28"/>
      <c r="AN420" s="28"/>
      <c r="AO420" s="28"/>
      <c r="AP420" s="28"/>
      <c r="AQ420" s="28"/>
      <c r="AR420" s="28"/>
      <c r="AS420" s="28"/>
      <c r="AT420" s="28"/>
      <c r="AU420" s="28"/>
      <c r="AV420" s="28"/>
      <c r="AW420" s="28"/>
      <c r="AX420" s="28"/>
      <c r="AY420" s="28"/>
      <c r="AZ420" s="28"/>
      <c r="BA420" s="28"/>
      <c r="BB420" s="28"/>
      <c r="BC420" s="28"/>
      <c r="BD420" s="28"/>
      <c r="BE420" s="28"/>
      <c r="BF420" s="28"/>
      <c r="BG420" s="28"/>
      <c r="BH420" s="28"/>
      <c r="BI420" s="28"/>
      <c r="BJ420" s="28"/>
      <c r="BK420" s="28"/>
      <c r="BL420" s="28"/>
      <c r="BM420" s="28"/>
      <c r="BN420" s="28"/>
      <c r="BO420" s="28"/>
      <c r="BP420" s="28"/>
      <c r="BQ420" s="28"/>
      <c r="BR420" s="28"/>
      <c r="BS420" s="28"/>
      <c r="BT420" s="28"/>
      <c r="BU420" s="28"/>
      <c r="BV420" s="28"/>
      <c r="BW420" s="28"/>
      <c r="BX420" s="28"/>
      <c r="BY420" s="28"/>
      <c r="BZ420" s="28"/>
      <c r="CA420" s="28"/>
      <c r="CB420" s="28"/>
      <c r="CC420" s="28"/>
      <c r="CD420" s="28"/>
      <c r="CE420" s="28"/>
      <c r="CF420" s="28"/>
      <c r="CG420" s="28"/>
      <c r="CH420" s="28"/>
      <c r="CI420" s="28"/>
      <c r="CJ420" s="28"/>
      <c r="CK420" s="28"/>
      <c r="CL420" s="28"/>
      <c r="CM420" s="28"/>
      <c r="CN420" s="28"/>
      <c r="CO420" s="28"/>
      <c r="CP420" s="28"/>
      <c r="CQ420" s="28"/>
      <c r="CR420" s="28"/>
      <c r="CS420" s="28"/>
      <c r="CT420" s="28"/>
      <c r="CU420" s="28"/>
      <c r="CV420" s="28"/>
      <c r="CW420" s="28"/>
      <c r="CX420" s="28"/>
      <c r="CY420" s="28"/>
      <c r="CZ420" s="28"/>
      <c r="DA420" s="28"/>
      <c r="DB420" s="28"/>
      <c r="DC420" s="28"/>
      <c r="DD420" s="28"/>
      <c r="DE420" s="28"/>
      <c r="DF420" s="28"/>
      <c r="DG420" s="28"/>
      <c r="DH420" s="28"/>
      <c r="DI420" s="28"/>
      <c r="DJ420" s="28"/>
      <c r="DK420" s="28"/>
      <c r="DL420" s="28"/>
    </row>
    <row r="421" spans="1:126" x14ac:dyDescent="0.25">
      <c r="A421" s="10" t="s">
        <v>367</v>
      </c>
      <c r="B421" s="26"/>
      <c r="C421" s="35"/>
      <c r="D421" s="26"/>
      <c r="E421" s="27"/>
      <c r="F421" s="27"/>
      <c r="G421" s="27"/>
      <c r="H421" s="27"/>
      <c r="I421" s="27"/>
      <c r="J421" s="27"/>
      <c r="K421" s="27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 s="28"/>
      <c r="AN421" s="28"/>
      <c r="AO421" s="28"/>
      <c r="AP421" s="28"/>
      <c r="AQ421" s="28"/>
      <c r="AR421" s="28"/>
      <c r="AS421" s="28"/>
      <c r="AT421" s="28"/>
      <c r="AU421" s="28"/>
      <c r="AV421" s="28"/>
      <c r="AW421" s="28"/>
      <c r="AX421" s="28"/>
      <c r="AY421" s="28"/>
      <c r="AZ421" s="28"/>
      <c r="BA421" s="28"/>
      <c r="BB421" s="28"/>
      <c r="BC421" s="28"/>
      <c r="BD421" s="28"/>
      <c r="BE421" s="28"/>
      <c r="BF421" s="28"/>
      <c r="BG421" s="28"/>
      <c r="BH421" s="28"/>
      <c r="BI421" s="28"/>
      <c r="BJ421" s="28"/>
      <c r="BK421" s="28"/>
      <c r="BL421" s="28"/>
      <c r="BM421" s="28"/>
      <c r="BN421" s="28"/>
      <c r="BO421" s="28"/>
      <c r="BP421" s="28"/>
      <c r="BQ421" s="28"/>
      <c r="BR421" s="28"/>
      <c r="BS421" s="28"/>
      <c r="BT421" s="28"/>
      <c r="BU421" s="28"/>
      <c r="BV421" s="28"/>
      <c r="BW421" s="28"/>
      <c r="BX421" s="28"/>
      <c r="BY421" s="28"/>
      <c r="BZ421" s="28"/>
      <c r="CA421" s="28"/>
      <c r="CB421" s="28"/>
      <c r="CC421" s="28"/>
      <c r="CD421" s="28"/>
      <c r="CE421" s="28"/>
      <c r="CF421" s="28"/>
      <c r="CG421" s="28"/>
      <c r="CH421" s="28"/>
      <c r="CI421" s="28"/>
      <c r="CJ421" s="28"/>
      <c r="CK421" s="28"/>
      <c r="CL421" s="28"/>
      <c r="CM421" s="28"/>
      <c r="CN421" s="28"/>
      <c r="CO421" s="28"/>
      <c r="CP421" s="28"/>
      <c r="CQ421" s="28"/>
      <c r="CR421" s="28"/>
      <c r="CS421" s="28"/>
      <c r="CT421" s="28"/>
      <c r="CU421" s="28"/>
      <c r="CV421" s="28"/>
      <c r="CW421" s="28"/>
      <c r="CX421" s="28"/>
      <c r="CY421" s="28"/>
      <c r="CZ421" s="28"/>
      <c r="DA421" s="28"/>
      <c r="DB421" s="28"/>
      <c r="DC421" s="28"/>
      <c r="DD421" s="28"/>
      <c r="DE421" s="28"/>
      <c r="DF421" s="28"/>
      <c r="DG421" s="28"/>
      <c r="DH421" s="28"/>
      <c r="DI421" s="28"/>
      <c r="DJ421" s="28"/>
      <c r="DK421" s="28"/>
      <c r="DL421" s="28"/>
    </row>
    <row r="422" spans="1:126" x14ac:dyDescent="0.25">
      <c r="A422" t="s">
        <v>132</v>
      </c>
      <c r="B422" t="s">
        <v>14</v>
      </c>
      <c r="C422" s="32" t="s">
        <v>368</v>
      </c>
      <c r="D422" t="s">
        <v>243</v>
      </c>
      <c r="E422" s="1">
        <v>35000</v>
      </c>
      <c r="F422" s="1">
        <f t="shared" ref="F422:F426" si="145">E422*0.0287</f>
        <v>1004.5</v>
      </c>
      <c r="G422" s="1">
        <v>0</v>
      </c>
      <c r="H422" s="1">
        <f t="shared" ref="H422:H426" si="146">E422*0.0304</f>
        <v>1064</v>
      </c>
      <c r="I422" s="1">
        <v>125</v>
      </c>
      <c r="J422" s="1">
        <f>+F422+G422+H422+I422</f>
        <v>2193.5</v>
      </c>
      <c r="K422" s="1">
        <v>32806.5</v>
      </c>
      <c r="AM422" s="28"/>
      <c r="AN422" s="28"/>
      <c r="AO422" s="28"/>
      <c r="AP422" s="28"/>
      <c r="AQ422" s="28"/>
      <c r="AR422" s="28"/>
      <c r="AS422" s="28"/>
      <c r="AT422" s="28"/>
      <c r="AU422" s="28"/>
      <c r="AV422" s="28"/>
      <c r="AW422" s="28"/>
      <c r="AX422" s="28"/>
      <c r="AY422" s="28"/>
      <c r="AZ422" s="28"/>
      <c r="BA422" s="28"/>
      <c r="BB422" s="28"/>
      <c r="BC422" s="28"/>
      <c r="BD422" s="28"/>
      <c r="BE422" s="28"/>
      <c r="BF422" s="28"/>
      <c r="BG422" s="28"/>
      <c r="BH422" s="28"/>
      <c r="BI422" s="28"/>
      <c r="BJ422" s="28"/>
      <c r="BK422" s="28"/>
      <c r="BL422" s="28"/>
      <c r="BM422" s="28"/>
      <c r="BN422" s="28"/>
      <c r="BO422" s="28"/>
      <c r="BP422" s="28"/>
      <c r="BQ422" s="28"/>
      <c r="BR422" s="28"/>
      <c r="BS422" s="28"/>
      <c r="BT422" s="28"/>
      <c r="BU422" s="28"/>
      <c r="BV422" s="28"/>
      <c r="BW422" s="28"/>
      <c r="BX422" s="28"/>
      <c r="BY422" s="28"/>
      <c r="BZ422" s="28"/>
      <c r="CA422" s="28"/>
      <c r="CB422" s="28"/>
      <c r="CC422" s="28"/>
      <c r="CD422" s="28"/>
      <c r="CE422" s="28"/>
      <c r="CF422" s="28"/>
      <c r="CG422" s="28"/>
      <c r="CH422" s="28"/>
      <c r="CI422" s="28"/>
      <c r="CJ422" s="28"/>
      <c r="CK422" s="28"/>
      <c r="CL422" s="28"/>
      <c r="CM422" s="28"/>
      <c r="CN422" s="28"/>
      <c r="CO422" s="28"/>
      <c r="CP422" s="28"/>
      <c r="CQ422" s="28"/>
      <c r="CR422" s="28"/>
      <c r="CS422" s="28"/>
      <c r="CT422" s="28"/>
      <c r="CU422" s="28"/>
      <c r="CV422" s="28"/>
      <c r="CW422" s="28"/>
      <c r="CX422" s="28"/>
      <c r="CY422" s="28"/>
      <c r="CZ422" s="28"/>
      <c r="DA422" s="28"/>
      <c r="DB422" s="28"/>
      <c r="DC422" s="28"/>
      <c r="DD422" s="28"/>
      <c r="DE422" s="28"/>
      <c r="DF422" s="28"/>
      <c r="DG422" s="28"/>
      <c r="DH422" s="28"/>
      <c r="DI422" s="28"/>
      <c r="DJ422" s="28"/>
      <c r="DK422" s="28"/>
      <c r="DL422" s="28"/>
      <c r="DM422"/>
      <c r="DN422"/>
      <c r="DO422"/>
      <c r="DP422"/>
      <c r="DQ422"/>
      <c r="DR422"/>
      <c r="DS422"/>
      <c r="DT422"/>
      <c r="DU422"/>
      <c r="DV422"/>
    </row>
    <row r="423" spans="1:126" x14ac:dyDescent="0.25">
      <c r="A423" t="s">
        <v>133</v>
      </c>
      <c r="B423" t="s">
        <v>131</v>
      </c>
      <c r="C423" s="32" t="s">
        <v>368</v>
      </c>
      <c r="D423" t="s">
        <v>245</v>
      </c>
      <c r="E423" s="1">
        <v>35000</v>
      </c>
      <c r="F423" s="1">
        <f t="shared" si="145"/>
        <v>1004.5</v>
      </c>
      <c r="G423" s="1">
        <v>0</v>
      </c>
      <c r="H423" s="1">
        <f t="shared" si="146"/>
        <v>1064</v>
      </c>
      <c r="I423" s="1">
        <v>125</v>
      </c>
      <c r="J423" s="1">
        <v>2193.5</v>
      </c>
      <c r="K423" s="1">
        <v>32806.5</v>
      </c>
      <c r="AM423" s="28"/>
      <c r="AN423" s="28"/>
      <c r="AO423" s="28"/>
      <c r="AP423" s="28"/>
      <c r="AQ423" s="28"/>
      <c r="AR423" s="28"/>
      <c r="AS423" s="28"/>
      <c r="AT423" s="28"/>
      <c r="AU423" s="28"/>
      <c r="AV423" s="28"/>
      <c r="AW423" s="28"/>
      <c r="AX423" s="28"/>
      <c r="AY423" s="28"/>
      <c r="AZ423" s="28"/>
      <c r="BA423" s="28"/>
      <c r="BB423" s="28"/>
      <c r="BC423" s="28"/>
      <c r="BD423" s="28"/>
      <c r="BE423" s="28"/>
      <c r="BF423" s="28"/>
      <c r="BG423" s="28"/>
      <c r="BH423" s="28"/>
      <c r="BI423" s="28"/>
      <c r="BJ423" s="28"/>
      <c r="BK423" s="28"/>
      <c r="BL423" s="28"/>
      <c r="BM423" s="28"/>
      <c r="BN423" s="28"/>
      <c r="BO423" s="28"/>
      <c r="BP423" s="28"/>
      <c r="BQ423" s="28"/>
      <c r="BR423" s="28"/>
      <c r="BS423" s="28"/>
      <c r="BT423" s="28"/>
      <c r="BU423" s="28"/>
      <c r="BV423" s="28"/>
      <c r="BW423" s="28"/>
      <c r="BX423" s="28"/>
      <c r="BY423" s="28"/>
      <c r="BZ423" s="28"/>
      <c r="CA423" s="28"/>
      <c r="CB423" s="28"/>
      <c r="CC423" s="28"/>
      <c r="CD423" s="28"/>
      <c r="CE423" s="28"/>
      <c r="CF423" s="28"/>
      <c r="CG423" s="28"/>
      <c r="CH423" s="28"/>
      <c r="CI423" s="28"/>
      <c r="CJ423" s="28"/>
      <c r="CK423" s="28"/>
      <c r="CL423" s="28"/>
      <c r="CM423" s="28"/>
      <c r="CN423" s="28"/>
      <c r="CO423" s="28"/>
      <c r="CP423" s="28"/>
      <c r="CQ423" s="28"/>
      <c r="CR423" s="28"/>
      <c r="CS423" s="28"/>
      <c r="CT423" s="28"/>
      <c r="CU423" s="28"/>
      <c r="CV423" s="28"/>
      <c r="CW423" s="28"/>
      <c r="CX423" s="28"/>
      <c r="CY423" s="28"/>
      <c r="CZ423" s="28"/>
      <c r="DA423" s="28"/>
      <c r="DB423" s="28"/>
      <c r="DC423" s="28"/>
      <c r="DD423" s="28"/>
      <c r="DE423" s="28"/>
      <c r="DF423" s="28"/>
      <c r="DG423" s="28"/>
      <c r="DH423" s="28"/>
      <c r="DI423" s="28"/>
      <c r="DJ423" s="28"/>
      <c r="DK423" s="28"/>
      <c r="DL423" s="28"/>
    </row>
    <row r="424" spans="1:126" x14ac:dyDescent="0.25">
      <c r="A424" t="s">
        <v>373</v>
      </c>
      <c r="B424" t="s">
        <v>103</v>
      </c>
      <c r="C424" s="32" t="s">
        <v>369</v>
      </c>
      <c r="D424" t="s">
        <v>245</v>
      </c>
      <c r="E424" s="1">
        <v>82000</v>
      </c>
      <c r="F424" s="1">
        <f t="shared" si="145"/>
        <v>2353.4</v>
      </c>
      <c r="G424" s="1">
        <v>7871.32</v>
      </c>
      <c r="H424" s="1">
        <f t="shared" si="146"/>
        <v>2492.8000000000002</v>
      </c>
      <c r="I424" s="1">
        <v>25</v>
      </c>
      <c r="J424" s="1">
        <v>12742.52</v>
      </c>
      <c r="K424" s="1">
        <v>69257.48</v>
      </c>
      <c r="AM424" s="28"/>
      <c r="AN424" s="28"/>
      <c r="AO424" s="28"/>
      <c r="AP424" s="28"/>
      <c r="AQ424" s="28"/>
      <c r="AR424" s="28"/>
      <c r="AS424" s="28"/>
      <c r="AT424" s="28"/>
      <c r="AU424" s="28"/>
      <c r="AV424" s="28"/>
      <c r="AW424" s="28"/>
      <c r="AX424" s="28"/>
      <c r="AY424" s="28"/>
      <c r="AZ424" s="28"/>
      <c r="BA424" s="28"/>
      <c r="BB424" s="28"/>
      <c r="BC424" s="28"/>
      <c r="BD424" s="28"/>
      <c r="BE424" s="28"/>
      <c r="BF424" s="28"/>
      <c r="BG424" s="28"/>
      <c r="BH424" s="28"/>
      <c r="BI424" s="28"/>
      <c r="BJ424" s="28"/>
      <c r="BK424" s="28"/>
      <c r="BL424" s="28"/>
      <c r="BM424" s="28"/>
      <c r="BN424" s="28"/>
      <c r="BO424" s="28"/>
      <c r="BP424" s="28"/>
      <c r="BQ424" s="28"/>
      <c r="BR424" s="28"/>
      <c r="BS424" s="28"/>
      <c r="BT424" s="28"/>
      <c r="BU424" s="28"/>
      <c r="BV424" s="28"/>
      <c r="BW424" s="28"/>
      <c r="BX424" s="28"/>
      <c r="BY424" s="28"/>
      <c r="BZ424" s="28"/>
      <c r="CA424" s="28"/>
      <c r="CB424" s="28"/>
      <c r="CC424" s="28"/>
      <c r="CD424" s="28"/>
      <c r="CE424" s="28"/>
      <c r="CF424" s="28"/>
      <c r="CG424" s="28"/>
      <c r="CH424" s="28"/>
      <c r="CI424" s="28"/>
      <c r="CJ424" s="28"/>
      <c r="CK424" s="28"/>
      <c r="CL424" s="28"/>
      <c r="CM424" s="28"/>
      <c r="CN424" s="28"/>
      <c r="CO424" s="28"/>
      <c r="CP424" s="28"/>
      <c r="CQ424" s="28"/>
      <c r="CR424" s="28"/>
      <c r="CS424" s="28"/>
      <c r="CT424" s="28"/>
      <c r="CU424" s="28"/>
      <c r="CV424" s="28"/>
      <c r="CW424" s="28"/>
      <c r="CX424" s="28"/>
      <c r="CY424" s="28"/>
      <c r="CZ424" s="28"/>
      <c r="DA424" s="28"/>
      <c r="DB424" s="28"/>
      <c r="DC424" s="28"/>
      <c r="DD424" s="28"/>
      <c r="DE424" s="28"/>
      <c r="DF424" s="28"/>
      <c r="DG424" s="28"/>
      <c r="DH424" s="28"/>
      <c r="DI424" s="28"/>
      <c r="DJ424" s="28"/>
      <c r="DK424" s="28"/>
      <c r="DL424" s="28"/>
      <c r="DM424"/>
      <c r="DN424"/>
      <c r="DO424"/>
      <c r="DP424"/>
      <c r="DQ424"/>
      <c r="DR424"/>
      <c r="DS424"/>
      <c r="DT424"/>
      <c r="DU424"/>
      <c r="DV424"/>
    </row>
    <row r="425" spans="1:126" x14ac:dyDescent="0.25">
      <c r="A425" t="s">
        <v>440</v>
      </c>
      <c r="B425" t="s">
        <v>16</v>
      </c>
      <c r="C425" s="32" t="s">
        <v>369</v>
      </c>
      <c r="D425" t="s">
        <v>245</v>
      </c>
      <c r="E425" s="1">
        <v>48000</v>
      </c>
      <c r="F425" s="1">
        <f t="shared" si="145"/>
        <v>1377.6</v>
      </c>
      <c r="G425" s="1">
        <v>1571.73</v>
      </c>
      <c r="H425" s="1">
        <f t="shared" si="146"/>
        <v>1459.2</v>
      </c>
      <c r="I425" s="1">
        <v>275</v>
      </c>
      <c r="J425" s="1">
        <v>4683.53</v>
      </c>
      <c r="K425" s="1">
        <v>43316.47</v>
      </c>
      <c r="AM425" s="28"/>
      <c r="AN425" s="28"/>
      <c r="AO425" s="28"/>
      <c r="AP425" s="28"/>
      <c r="AQ425" s="28"/>
      <c r="AR425" s="28"/>
      <c r="AS425" s="28"/>
      <c r="AT425" s="28"/>
      <c r="AU425" s="28"/>
      <c r="AV425" s="28"/>
      <c r="AW425" s="28"/>
      <c r="AX425" s="28"/>
      <c r="AY425" s="28"/>
      <c r="AZ425" s="28"/>
      <c r="BA425" s="28"/>
      <c r="BB425" s="28"/>
      <c r="BC425" s="28"/>
      <c r="BD425" s="28"/>
      <c r="BE425" s="28"/>
      <c r="BF425" s="28"/>
      <c r="BG425" s="28"/>
      <c r="BH425" s="28"/>
      <c r="BI425" s="28"/>
      <c r="BJ425" s="28"/>
      <c r="BK425" s="28"/>
      <c r="BL425" s="28"/>
      <c r="BM425" s="28"/>
      <c r="BN425" s="28"/>
      <c r="BO425" s="28"/>
      <c r="BP425" s="28"/>
      <c r="BQ425" s="28"/>
      <c r="BR425" s="28"/>
      <c r="BS425" s="28"/>
      <c r="BT425" s="28"/>
      <c r="BU425" s="28"/>
      <c r="BV425" s="28"/>
      <c r="BW425" s="28"/>
      <c r="BX425" s="28"/>
      <c r="BY425" s="28"/>
      <c r="BZ425" s="28"/>
      <c r="CA425" s="28"/>
      <c r="CB425" s="28"/>
      <c r="CC425" s="28"/>
      <c r="CD425" s="28"/>
      <c r="CE425" s="28"/>
      <c r="CF425" s="28"/>
      <c r="CG425" s="28"/>
      <c r="CH425" s="28"/>
      <c r="CI425" s="28"/>
      <c r="CJ425" s="28"/>
      <c r="CK425" s="28"/>
      <c r="CL425" s="28"/>
      <c r="CM425" s="28"/>
      <c r="CN425" s="28"/>
      <c r="CO425" s="28"/>
      <c r="CP425" s="28"/>
      <c r="CQ425" s="28"/>
      <c r="CR425" s="28"/>
      <c r="CS425" s="28"/>
      <c r="CT425" s="28"/>
      <c r="CU425" s="28"/>
      <c r="CV425" s="28"/>
      <c r="CW425" s="28"/>
      <c r="CX425" s="28"/>
      <c r="CY425" s="28"/>
      <c r="CZ425" s="28"/>
      <c r="DA425" s="28"/>
      <c r="DB425" s="28"/>
      <c r="DC425" s="28"/>
      <c r="DD425" s="28"/>
      <c r="DE425" s="28"/>
      <c r="DF425" s="28"/>
      <c r="DG425" s="28"/>
      <c r="DH425" s="28"/>
      <c r="DI425" s="28"/>
      <c r="DJ425" s="28"/>
      <c r="DK425" s="28"/>
      <c r="DL425" s="28"/>
    </row>
    <row r="426" spans="1:126" x14ac:dyDescent="0.25">
      <c r="A426" t="s">
        <v>312</v>
      </c>
      <c r="B426" t="s">
        <v>441</v>
      </c>
      <c r="C426" s="32" t="s">
        <v>369</v>
      </c>
      <c r="D426" t="s">
        <v>245</v>
      </c>
      <c r="E426" s="1">
        <v>60000</v>
      </c>
      <c r="F426" s="1">
        <f t="shared" si="145"/>
        <v>1722</v>
      </c>
      <c r="G426" s="1">
        <v>0</v>
      </c>
      <c r="H426" s="1">
        <f t="shared" si="146"/>
        <v>1824</v>
      </c>
      <c r="I426" s="1">
        <v>175</v>
      </c>
      <c r="J426" s="1">
        <v>3721</v>
      </c>
      <c r="K426" s="1">
        <v>56279</v>
      </c>
      <c r="AM426" s="28"/>
      <c r="AN426" s="28"/>
      <c r="AO426" s="28"/>
      <c r="AP426" s="28"/>
      <c r="AQ426" s="28"/>
      <c r="AR426" s="28"/>
      <c r="AS426" s="28"/>
      <c r="AT426" s="28"/>
      <c r="AU426" s="28"/>
      <c r="AV426" s="28"/>
      <c r="AW426" s="28"/>
      <c r="AX426" s="28"/>
      <c r="AY426" s="28"/>
      <c r="AZ426" s="28"/>
      <c r="BA426" s="28"/>
      <c r="BB426" s="28"/>
      <c r="BC426" s="28"/>
      <c r="BD426" s="28"/>
      <c r="BE426" s="28"/>
      <c r="BF426" s="28"/>
      <c r="BG426" s="28"/>
      <c r="BH426" s="28"/>
      <c r="BI426" s="28"/>
      <c r="BJ426" s="28"/>
      <c r="BK426" s="28"/>
      <c r="BL426" s="28"/>
      <c r="BM426" s="28"/>
      <c r="BN426" s="28"/>
      <c r="BO426" s="28"/>
      <c r="BP426" s="28"/>
      <c r="BQ426" s="28"/>
      <c r="BR426" s="28"/>
      <c r="BS426" s="28"/>
      <c r="BT426" s="28"/>
      <c r="BU426" s="28"/>
      <c r="BV426" s="28"/>
      <c r="BW426" s="28"/>
      <c r="BX426" s="28"/>
      <c r="BY426" s="28"/>
      <c r="BZ426" s="28"/>
      <c r="CA426" s="28"/>
      <c r="CB426" s="28"/>
      <c r="CC426" s="28"/>
      <c r="CD426" s="28"/>
      <c r="CE426" s="28"/>
      <c r="CF426" s="28"/>
      <c r="CG426" s="28"/>
      <c r="CH426" s="28"/>
      <c r="CI426" s="28"/>
      <c r="CJ426" s="28"/>
      <c r="CK426" s="28"/>
      <c r="CL426" s="28"/>
      <c r="CM426" s="28"/>
      <c r="CN426" s="28"/>
      <c r="CO426" s="28"/>
      <c r="CP426" s="28"/>
      <c r="CQ426" s="28"/>
      <c r="CR426" s="28"/>
      <c r="CS426" s="28"/>
      <c r="CT426" s="28"/>
      <c r="CU426" s="28"/>
      <c r="CV426" s="28"/>
      <c r="CW426" s="28"/>
      <c r="CX426" s="28"/>
      <c r="CY426" s="28"/>
      <c r="CZ426" s="28"/>
      <c r="DA426" s="28"/>
      <c r="DB426" s="28"/>
      <c r="DC426" s="28"/>
      <c r="DD426" s="28"/>
      <c r="DE426" s="28"/>
      <c r="DF426" s="28"/>
      <c r="DG426" s="28"/>
      <c r="DH426" s="28"/>
      <c r="DI426" s="28"/>
      <c r="DJ426" s="28"/>
      <c r="DK426" s="28"/>
      <c r="DL426" s="28"/>
    </row>
    <row r="427" spans="1:126" x14ac:dyDescent="0.25">
      <c r="A427" s="3" t="s">
        <v>12</v>
      </c>
      <c r="B427" s="3">
        <v>5</v>
      </c>
      <c r="C427" s="34"/>
      <c r="D427" s="3"/>
      <c r="E427" s="4">
        <f>SUM(E422:E426)</f>
        <v>260000</v>
      </c>
      <c r="F427" s="4">
        <f>SUM(F422:F426)</f>
        <v>7462</v>
      </c>
      <c r="G427" s="4">
        <f>SUM(G422:G426)</f>
        <v>9443.0499999999993</v>
      </c>
      <c r="H427" s="4">
        <f>SUM(H422:H426)</f>
        <v>7904</v>
      </c>
      <c r="I427" s="4">
        <f>SUM(I422:I426)</f>
        <v>725</v>
      </c>
      <c r="J427" s="4">
        <f>SUM(J422:J423)+J424+J425+J426</f>
        <v>25534.05</v>
      </c>
      <c r="K427" s="4">
        <f>SUM(K422:K423)+K424+K425+K426</f>
        <v>234465.95</v>
      </c>
      <c r="AM427" s="28"/>
      <c r="AN427" s="28"/>
      <c r="AO427" s="28"/>
      <c r="AP427" s="28"/>
      <c r="AQ427" s="28"/>
      <c r="AR427" s="28"/>
      <c r="AS427" s="28"/>
      <c r="AT427" s="28"/>
      <c r="AU427" s="28"/>
      <c r="AV427" s="28"/>
      <c r="AW427" s="28"/>
      <c r="AX427" s="28"/>
      <c r="AY427" s="28"/>
      <c r="AZ427" s="28"/>
      <c r="BA427" s="28"/>
      <c r="BB427" s="28"/>
      <c r="BC427" s="28"/>
      <c r="BD427" s="28"/>
      <c r="BE427" s="28"/>
      <c r="BF427" s="28"/>
      <c r="BG427" s="28"/>
      <c r="BH427" s="28"/>
      <c r="BI427" s="28"/>
      <c r="BJ427" s="28"/>
      <c r="BK427" s="28"/>
      <c r="BL427" s="28"/>
      <c r="BM427" s="28"/>
      <c r="BN427" s="28"/>
      <c r="BO427" s="28"/>
      <c r="BP427" s="28"/>
      <c r="BQ427" s="28"/>
      <c r="BR427" s="28"/>
      <c r="BS427" s="28"/>
      <c r="BT427" s="28"/>
      <c r="BU427" s="28"/>
      <c r="BV427" s="28"/>
      <c r="BW427" s="28"/>
      <c r="BX427" s="28"/>
      <c r="BY427" s="28"/>
      <c r="BZ427" s="28"/>
      <c r="CA427" s="28"/>
      <c r="CB427" s="28"/>
      <c r="CC427" s="28"/>
      <c r="CD427" s="28"/>
      <c r="CE427" s="28"/>
      <c r="CF427" s="28"/>
      <c r="CG427" s="28"/>
      <c r="CH427" s="28"/>
      <c r="CI427" s="28"/>
      <c r="CJ427" s="28"/>
      <c r="CK427" s="28"/>
      <c r="CL427" s="28"/>
      <c r="CM427" s="28"/>
      <c r="CN427" s="28"/>
      <c r="CO427" s="28"/>
      <c r="CP427" s="28"/>
      <c r="CQ427" s="28"/>
      <c r="CR427" s="28"/>
      <c r="CS427" s="28"/>
      <c r="CT427" s="28"/>
      <c r="CU427" s="28"/>
      <c r="CV427" s="28"/>
      <c r="CW427" s="28"/>
      <c r="CX427" s="28"/>
      <c r="CY427" s="28"/>
      <c r="CZ427" s="28"/>
      <c r="DA427" s="28"/>
      <c r="DB427" s="28"/>
      <c r="DC427" s="28"/>
      <c r="DD427" s="28"/>
      <c r="DE427" s="28"/>
      <c r="DF427" s="28"/>
      <c r="DG427" s="28"/>
      <c r="DH427" s="28"/>
      <c r="DI427" s="28"/>
      <c r="DJ427" s="28"/>
      <c r="DK427" s="28"/>
      <c r="DL427" s="28"/>
    </row>
    <row r="428" spans="1:126" s="5" customFormat="1" x14ac:dyDescent="0.25">
      <c r="C428" s="39"/>
      <c r="E428" s="30"/>
      <c r="F428" s="30"/>
      <c r="G428" s="30"/>
      <c r="H428" s="30"/>
      <c r="I428" s="30"/>
      <c r="J428" s="30"/>
      <c r="K428" s="30"/>
      <c r="AM428" s="28"/>
      <c r="AN428" s="28"/>
      <c r="AO428" s="28"/>
      <c r="AP428" s="28"/>
      <c r="AQ428" s="28"/>
      <c r="AR428" s="28"/>
      <c r="AS428" s="28"/>
      <c r="AT428" s="28"/>
      <c r="AU428" s="28"/>
      <c r="AV428" s="28"/>
      <c r="AW428" s="28"/>
      <c r="AX428" s="28"/>
      <c r="AY428" s="28"/>
      <c r="AZ428" s="28"/>
      <c r="BA428" s="28"/>
      <c r="BB428" s="28"/>
      <c r="BC428" s="28"/>
      <c r="BD428" s="28"/>
      <c r="BE428" s="28"/>
      <c r="BF428" s="28"/>
      <c r="BG428" s="28"/>
      <c r="BH428" s="28"/>
      <c r="BI428" s="28"/>
      <c r="BJ428" s="28"/>
      <c r="BK428" s="28"/>
      <c r="BL428" s="28"/>
      <c r="BM428" s="28"/>
      <c r="BN428" s="28"/>
      <c r="BO428" s="28"/>
      <c r="BP428" s="28"/>
      <c r="BQ428" s="28"/>
      <c r="BR428" s="28"/>
      <c r="BS428" s="28"/>
      <c r="BT428" s="28"/>
      <c r="BU428" s="28"/>
      <c r="BV428" s="28"/>
      <c r="BW428" s="28"/>
      <c r="BX428" s="28"/>
      <c r="BY428" s="28"/>
      <c r="BZ428" s="28"/>
      <c r="CA428" s="28"/>
      <c r="CB428" s="28"/>
      <c r="CC428" s="28"/>
      <c r="CD428" s="28"/>
      <c r="CE428" s="28"/>
      <c r="CF428" s="28"/>
      <c r="CG428" s="28"/>
      <c r="CH428" s="28"/>
      <c r="CI428" s="28"/>
      <c r="CJ428" s="28"/>
      <c r="CK428" s="28"/>
      <c r="CL428" s="28"/>
      <c r="CM428" s="28"/>
      <c r="CN428" s="28"/>
      <c r="CO428" s="28"/>
      <c r="CP428" s="28"/>
      <c r="CQ428" s="28"/>
      <c r="CR428" s="28"/>
      <c r="CS428" s="28"/>
      <c r="CT428" s="28"/>
      <c r="CU428" s="28"/>
      <c r="CV428" s="28"/>
      <c r="CW428" s="28"/>
      <c r="CX428" s="28"/>
      <c r="CY428" s="28"/>
      <c r="CZ428" s="28"/>
      <c r="DA428" s="28"/>
      <c r="DB428" s="28"/>
      <c r="DC428" s="28"/>
      <c r="DD428" s="28"/>
      <c r="DE428" s="28"/>
      <c r="DF428" s="28"/>
      <c r="DG428" s="28"/>
      <c r="DH428" s="28"/>
      <c r="DI428" s="28"/>
      <c r="DJ428" s="28"/>
      <c r="DK428" s="28"/>
      <c r="DL428" s="28"/>
    </row>
    <row r="429" spans="1:126" x14ac:dyDescent="0.25">
      <c r="A429" s="6" t="s">
        <v>359</v>
      </c>
      <c r="B429" s="5"/>
      <c r="C429" s="39"/>
      <c r="D429" s="5"/>
      <c r="E429" s="30"/>
      <c r="F429" s="30"/>
      <c r="G429" s="30"/>
      <c r="H429" s="30"/>
      <c r="I429" s="30"/>
      <c r="J429" s="30"/>
      <c r="K429" s="30"/>
      <c r="AM429" s="28"/>
      <c r="AN429" s="28"/>
      <c r="AO429" s="28"/>
      <c r="AP429" s="28"/>
      <c r="AQ429" s="28"/>
      <c r="AR429" s="28"/>
      <c r="AS429" s="28"/>
      <c r="AT429" s="28"/>
      <c r="AU429" s="28"/>
      <c r="AV429" s="28"/>
      <c r="AW429" s="28"/>
      <c r="AX429" s="28"/>
      <c r="AY429" s="28"/>
      <c r="AZ429" s="28"/>
      <c r="BA429" s="28"/>
      <c r="BB429" s="28"/>
      <c r="BC429" s="28"/>
      <c r="BD429" s="28"/>
      <c r="BE429" s="28"/>
      <c r="BF429" s="28"/>
      <c r="BG429" s="28"/>
      <c r="BH429" s="28"/>
      <c r="BI429" s="28"/>
      <c r="BJ429" s="28"/>
      <c r="BK429" s="28"/>
      <c r="BL429" s="28"/>
      <c r="BM429" s="28"/>
      <c r="BN429" s="28"/>
      <c r="BO429" s="28"/>
      <c r="BP429" s="28"/>
      <c r="BQ429" s="28"/>
      <c r="BR429" s="28"/>
      <c r="BS429" s="28"/>
      <c r="BT429" s="28"/>
      <c r="BU429" s="28"/>
      <c r="BV429" s="28"/>
      <c r="BW429" s="28"/>
      <c r="BX429" s="28"/>
      <c r="BY429" s="28"/>
      <c r="BZ429" s="28"/>
      <c r="CA429" s="28"/>
      <c r="CB429" s="28"/>
      <c r="CC429" s="28"/>
      <c r="CD429" s="28"/>
      <c r="CE429" s="28"/>
      <c r="CF429" s="28"/>
      <c r="CG429" s="28"/>
      <c r="CH429" s="28"/>
      <c r="CI429" s="28"/>
      <c r="CJ429" s="28"/>
      <c r="CK429" s="28"/>
      <c r="CL429" s="28"/>
      <c r="CM429" s="28"/>
      <c r="CN429" s="28"/>
      <c r="CO429" s="28"/>
      <c r="CP429" s="28"/>
      <c r="CQ429" s="28"/>
      <c r="CR429" s="28"/>
      <c r="CS429" s="28"/>
      <c r="CT429" s="28"/>
      <c r="CU429" s="28"/>
      <c r="CV429" s="28"/>
      <c r="CW429" s="28"/>
      <c r="CX429" s="28"/>
      <c r="CY429" s="28"/>
      <c r="CZ429" s="28"/>
      <c r="DA429" s="28"/>
      <c r="DB429" s="28"/>
      <c r="DC429" s="28"/>
      <c r="DD429" s="28"/>
      <c r="DE429" s="28"/>
      <c r="DF429" s="28"/>
      <c r="DG429" s="28"/>
      <c r="DH429" s="28"/>
      <c r="DI429" s="28"/>
      <c r="DJ429" s="28"/>
      <c r="DK429" s="28"/>
      <c r="DL429" s="28"/>
    </row>
    <row r="430" spans="1:126" ht="17.25" customHeight="1" x14ac:dyDescent="0.25">
      <c r="A430" s="61" t="s">
        <v>442</v>
      </c>
      <c r="B430" s="5" t="s">
        <v>11</v>
      </c>
      <c r="C430" s="39" t="s">
        <v>368</v>
      </c>
      <c r="D430" s="5" t="s">
        <v>243</v>
      </c>
      <c r="E430" s="30">
        <v>165000</v>
      </c>
      <c r="F430" s="30">
        <v>4735.5</v>
      </c>
      <c r="G430" s="30">
        <v>27413.040000000001</v>
      </c>
      <c r="H430" s="30">
        <v>4943.8</v>
      </c>
      <c r="I430" s="30">
        <v>4815</v>
      </c>
      <c r="J430" s="30">
        <f>+F430+G430+H430+I430</f>
        <v>41907.339999999997</v>
      </c>
      <c r="K430" s="30">
        <f>+E430-J430</f>
        <v>123092.66</v>
      </c>
      <c r="AM430" s="28"/>
      <c r="AN430" s="28"/>
      <c r="AO430" s="28"/>
      <c r="AP430" s="28"/>
      <c r="AQ430" s="28"/>
      <c r="AR430" s="28"/>
      <c r="AS430" s="28"/>
      <c r="AT430" s="28"/>
      <c r="AU430" s="28"/>
      <c r="AV430" s="28"/>
      <c r="AW430" s="28"/>
      <c r="AX430" s="28"/>
      <c r="AY430" s="28"/>
      <c r="AZ430" s="28"/>
      <c r="BA430" s="28"/>
      <c r="BB430" s="28"/>
      <c r="BC430" s="28"/>
      <c r="BD430" s="28"/>
      <c r="BE430" s="28"/>
      <c r="BF430" s="28"/>
      <c r="BG430" s="28"/>
      <c r="BH430" s="28"/>
      <c r="BI430" s="28"/>
      <c r="BJ430" s="28"/>
      <c r="BK430" s="28"/>
      <c r="BL430" s="28"/>
      <c r="BM430" s="28"/>
      <c r="BN430" s="28"/>
      <c r="BO430" s="28"/>
      <c r="BP430" s="28"/>
      <c r="BQ430" s="28"/>
      <c r="BR430" s="28"/>
      <c r="BS430" s="28"/>
      <c r="BT430" s="28"/>
      <c r="BU430" s="28"/>
      <c r="BV430" s="28"/>
      <c r="BW430" s="28"/>
      <c r="BX430" s="28"/>
      <c r="BY430" s="28"/>
      <c r="BZ430" s="28"/>
      <c r="CA430" s="28"/>
      <c r="CB430" s="28"/>
      <c r="CC430" s="28"/>
      <c r="CD430" s="28"/>
      <c r="CE430" s="28"/>
      <c r="CF430" s="28"/>
      <c r="CG430" s="28"/>
      <c r="CH430" s="28"/>
      <c r="CI430" s="28"/>
      <c r="CJ430" s="28"/>
      <c r="CK430" s="28"/>
      <c r="CL430" s="28"/>
      <c r="CM430" s="28"/>
      <c r="CN430" s="28"/>
      <c r="CO430" s="28"/>
      <c r="CP430" s="28"/>
      <c r="CQ430" s="28"/>
      <c r="CR430" s="28"/>
      <c r="CS430" s="28"/>
      <c r="CT430" s="28"/>
      <c r="CU430" s="28"/>
      <c r="CV430" s="28"/>
      <c r="CW430" s="28"/>
      <c r="CX430" s="28"/>
      <c r="CY430" s="28"/>
      <c r="CZ430" s="28"/>
      <c r="DA430" s="28"/>
      <c r="DB430" s="28"/>
      <c r="DC430" s="28"/>
      <c r="DD430" s="28"/>
      <c r="DE430" s="28"/>
      <c r="DF430" s="28"/>
      <c r="DG430" s="28"/>
      <c r="DH430" s="28"/>
      <c r="DI430" s="28"/>
      <c r="DJ430" s="28"/>
      <c r="DK430" s="28"/>
      <c r="DL430" s="28"/>
    </row>
    <row r="431" spans="1:126" s="77" customFormat="1" x14ac:dyDescent="0.25">
      <c r="A431" s="5" t="s">
        <v>158</v>
      </c>
      <c r="B431" s="5" t="s">
        <v>20</v>
      </c>
      <c r="C431" s="39" t="s">
        <v>368</v>
      </c>
      <c r="D431" s="5" t="s">
        <v>243</v>
      </c>
      <c r="E431" s="30">
        <v>32000</v>
      </c>
      <c r="F431" s="30">
        <v>918.4</v>
      </c>
      <c r="G431" s="30">
        <v>0</v>
      </c>
      <c r="H431" s="30">
        <f>E431*0.0304</f>
        <v>972.8</v>
      </c>
      <c r="I431" s="30">
        <v>275</v>
      </c>
      <c r="J431" s="30">
        <f t="shared" ref="J431:J433" si="147">+F431+G431+H431+I431</f>
        <v>2166.1999999999998</v>
      </c>
      <c r="K431" s="30">
        <f t="shared" ref="K431:K433" si="148">+E431-J431</f>
        <v>29833.8</v>
      </c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26"/>
      <c r="AN431" s="26"/>
      <c r="AO431" s="26"/>
      <c r="AP431" s="28"/>
      <c r="AQ431" s="28"/>
      <c r="AR431" s="28"/>
      <c r="AS431" s="28"/>
      <c r="AT431" s="28"/>
      <c r="AU431" s="28"/>
      <c r="AV431" s="28"/>
      <c r="AW431" s="28"/>
      <c r="AX431" s="28"/>
      <c r="AY431" s="28"/>
      <c r="AZ431" s="28"/>
      <c r="BA431" s="28"/>
      <c r="BB431" s="28"/>
      <c r="BC431" s="28"/>
      <c r="BD431" s="28"/>
      <c r="BE431" s="28"/>
      <c r="BF431" s="28"/>
      <c r="BG431" s="28"/>
      <c r="BH431" s="28"/>
      <c r="BI431" s="28"/>
      <c r="BJ431" s="28"/>
      <c r="BK431" s="28"/>
      <c r="BL431" s="28"/>
      <c r="BM431" s="28"/>
      <c r="BN431" s="28"/>
      <c r="BO431" s="28"/>
      <c r="BP431" s="28"/>
      <c r="BQ431" s="28"/>
      <c r="BR431" s="28"/>
      <c r="BS431" s="28"/>
      <c r="BT431" s="28"/>
      <c r="BU431" s="28"/>
      <c r="BV431" s="28"/>
      <c r="BW431" s="28"/>
      <c r="BX431" s="28"/>
      <c r="BY431" s="28"/>
      <c r="BZ431" s="28"/>
      <c r="CA431" s="28"/>
      <c r="CB431" s="28"/>
      <c r="CC431" s="28"/>
      <c r="CD431" s="28"/>
      <c r="CE431" s="28"/>
      <c r="CF431" s="28"/>
      <c r="CG431" s="28"/>
      <c r="CH431" s="28"/>
      <c r="CI431" s="28"/>
      <c r="CJ431" s="28"/>
      <c r="CK431" s="28"/>
      <c r="CL431" s="28"/>
      <c r="CM431" s="28"/>
      <c r="CN431" s="28"/>
      <c r="CO431" s="28"/>
      <c r="CP431" s="28"/>
      <c r="CQ431" s="28"/>
      <c r="CR431" s="28"/>
      <c r="CS431" s="28"/>
      <c r="CT431" s="28"/>
      <c r="CU431" s="28"/>
      <c r="CV431" s="28"/>
      <c r="CW431" s="28"/>
      <c r="CX431" s="28"/>
      <c r="CY431" s="28"/>
      <c r="CZ431" s="28"/>
      <c r="DA431" s="28"/>
      <c r="DB431" s="28"/>
      <c r="DC431" s="28"/>
      <c r="DD431" s="28"/>
      <c r="DE431" s="28"/>
      <c r="DF431" s="28"/>
      <c r="DG431" s="28"/>
      <c r="DH431" s="28"/>
      <c r="DI431" s="28"/>
      <c r="DJ431" s="28"/>
      <c r="DK431" s="28"/>
      <c r="DL431" s="28"/>
    </row>
    <row r="432" spans="1:126" s="77" customFormat="1" ht="16.5" customHeight="1" x14ac:dyDescent="0.25">
      <c r="A432" s="5" t="s">
        <v>151</v>
      </c>
      <c r="B432" s="5" t="s">
        <v>337</v>
      </c>
      <c r="C432" s="39" t="s">
        <v>369</v>
      </c>
      <c r="D432" s="5" t="s">
        <v>243</v>
      </c>
      <c r="E432" s="30">
        <v>44000</v>
      </c>
      <c r="F432" s="30">
        <v>1262.8</v>
      </c>
      <c r="G432" s="30">
        <v>0</v>
      </c>
      <c r="H432" s="30">
        <f t="shared" ref="H432" si="149">E432*0.0304</f>
        <v>1337.6</v>
      </c>
      <c r="I432" s="30">
        <v>275</v>
      </c>
      <c r="J432" s="30">
        <f t="shared" si="147"/>
        <v>2875.4</v>
      </c>
      <c r="K432" s="30">
        <f t="shared" si="148"/>
        <v>41124.6</v>
      </c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28"/>
      <c r="AN432" s="28"/>
      <c r="AO432" s="28"/>
      <c r="AP432" s="28"/>
      <c r="AQ432" s="28"/>
      <c r="AR432" s="28"/>
      <c r="AS432" s="28"/>
      <c r="AT432" s="28"/>
      <c r="AU432" s="28"/>
      <c r="AV432" s="28"/>
      <c r="AW432" s="28"/>
      <c r="AX432" s="28"/>
      <c r="AY432" s="28"/>
      <c r="AZ432" s="28"/>
      <c r="BA432" s="28"/>
      <c r="BB432" s="28"/>
      <c r="BC432" s="28"/>
      <c r="BD432" s="28"/>
      <c r="BE432" s="28"/>
      <c r="BF432" s="28"/>
      <c r="BG432" s="28"/>
      <c r="BH432" s="28"/>
      <c r="BI432" s="28"/>
      <c r="BJ432" s="28"/>
      <c r="BK432" s="28"/>
      <c r="BL432" s="28"/>
      <c r="BM432" s="28"/>
      <c r="BN432" s="28"/>
      <c r="BO432" s="28"/>
      <c r="BP432" s="28"/>
      <c r="BQ432" s="28"/>
      <c r="BR432" s="28"/>
      <c r="BS432" s="28"/>
      <c r="BT432" s="28"/>
      <c r="BU432" s="28"/>
      <c r="BV432" s="28"/>
      <c r="BW432" s="28"/>
      <c r="BX432" s="28"/>
      <c r="BY432" s="28"/>
      <c r="BZ432" s="28"/>
      <c r="CA432" s="28"/>
      <c r="CB432" s="28"/>
      <c r="CC432" s="28"/>
      <c r="CD432" s="28"/>
      <c r="CE432" s="28"/>
      <c r="CF432" s="28"/>
      <c r="CG432" s="28"/>
      <c r="CH432" s="28"/>
      <c r="CI432" s="28"/>
      <c r="CJ432" s="28"/>
      <c r="CK432" s="28"/>
      <c r="CL432" s="28"/>
      <c r="CM432" s="28"/>
      <c r="CN432" s="28"/>
      <c r="CO432" s="28"/>
      <c r="CP432" s="28"/>
      <c r="CQ432" s="28"/>
      <c r="CR432" s="28"/>
      <c r="CS432" s="28"/>
      <c r="CT432" s="28"/>
      <c r="CU432" s="28"/>
      <c r="CV432" s="28"/>
      <c r="CW432" s="28"/>
      <c r="CX432" s="28"/>
      <c r="CY432" s="28"/>
      <c r="CZ432" s="28"/>
      <c r="DA432" s="28"/>
      <c r="DB432" s="28"/>
      <c r="DC432" s="28"/>
      <c r="DD432" s="28"/>
      <c r="DE432" s="28"/>
      <c r="DF432" s="28"/>
      <c r="DG432" s="28"/>
      <c r="DH432" s="28"/>
      <c r="DI432" s="28"/>
      <c r="DJ432" s="28"/>
      <c r="DK432" s="28"/>
      <c r="DL432" s="28"/>
    </row>
    <row r="433" spans="1:116" s="77" customFormat="1" x14ac:dyDescent="0.25">
      <c r="A433" s="5" t="s">
        <v>98</v>
      </c>
      <c r="B433" s="5" t="s">
        <v>385</v>
      </c>
      <c r="C433" s="39" t="s">
        <v>368</v>
      </c>
      <c r="D433" s="5" t="s">
        <v>243</v>
      </c>
      <c r="E433" s="30">
        <v>61000</v>
      </c>
      <c r="F433" s="30">
        <v>1750.7</v>
      </c>
      <c r="G433" s="30">
        <v>3674.86</v>
      </c>
      <c r="H433" s="30">
        <v>1854.4</v>
      </c>
      <c r="I433" s="30">
        <v>175</v>
      </c>
      <c r="J433" s="30">
        <f t="shared" si="147"/>
        <v>7454.96</v>
      </c>
      <c r="K433" s="30">
        <f t="shared" si="148"/>
        <v>53545.04</v>
      </c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28"/>
      <c r="AN433" s="28"/>
      <c r="AO433" s="28"/>
      <c r="AP433" s="28"/>
      <c r="AQ433" s="28"/>
      <c r="AR433" s="28"/>
      <c r="AS433" s="28"/>
      <c r="AT433" s="28"/>
      <c r="AU433" s="28"/>
      <c r="AV433" s="28"/>
      <c r="AW433" s="28"/>
      <c r="AX433" s="28"/>
      <c r="AY433" s="28"/>
      <c r="AZ433" s="28"/>
      <c r="BA433" s="28"/>
      <c r="BB433" s="28"/>
      <c r="BC433" s="28"/>
      <c r="BD433" s="28"/>
      <c r="BE433" s="28"/>
      <c r="BF433" s="28"/>
      <c r="BG433" s="28"/>
      <c r="BH433" s="28"/>
      <c r="BI433" s="28"/>
      <c r="BJ433" s="28"/>
      <c r="BK433" s="28"/>
      <c r="BL433" s="28"/>
      <c r="BM433" s="28"/>
      <c r="BN433" s="28"/>
      <c r="BO433" s="28"/>
      <c r="BP433" s="28"/>
      <c r="BQ433" s="28"/>
      <c r="BR433" s="28"/>
      <c r="BS433" s="28"/>
      <c r="BT433" s="28"/>
      <c r="BU433" s="28"/>
      <c r="BV433" s="28"/>
      <c r="BW433" s="28"/>
      <c r="BX433" s="28"/>
      <c r="BY433" s="28"/>
      <c r="BZ433" s="28"/>
      <c r="CA433" s="28"/>
      <c r="CB433" s="28"/>
      <c r="CC433" s="28"/>
      <c r="CD433" s="28"/>
      <c r="CE433" s="28"/>
      <c r="CF433" s="28"/>
      <c r="CG433" s="28"/>
      <c r="CH433" s="28"/>
      <c r="CI433" s="28"/>
      <c r="CJ433" s="28"/>
      <c r="CK433" s="28"/>
      <c r="CL433" s="28"/>
      <c r="CM433" s="28"/>
      <c r="CN433" s="28"/>
      <c r="CO433" s="28"/>
      <c r="CP433" s="28"/>
      <c r="CQ433" s="28"/>
      <c r="CR433" s="28"/>
      <c r="CS433" s="28"/>
      <c r="CT433" s="28"/>
      <c r="CU433" s="28"/>
      <c r="CV433" s="28"/>
      <c r="CW433" s="28"/>
      <c r="CX433" s="28"/>
      <c r="CY433" s="28"/>
      <c r="CZ433" s="28"/>
      <c r="DA433" s="28"/>
      <c r="DB433" s="28"/>
      <c r="DC433" s="28"/>
      <c r="DD433" s="28"/>
      <c r="DE433" s="28"/>
      <c r="DF433" s="28"/>
      <c r="DG433" s="28"/>
      <c r="DH433" s="28"/>
      <c r="DI433" s="28"/>
      <c r="DJ433" s="28"/>
      <c r="DK433" s="28"/>
      <c r="DL433" s="28"/>
    </row>
    <row r="434" spans="1:116" s="76" customFormat="1" x14ac:dyDescent="0.25">
      <c r="A434" s="64" t="s">
        <v>12</v>
      </c>
      <c r="B434" s="64">
        <v>4</v>
      </c>
      <c r="C434" s="65"/>
      <c r="D434" s="64"/>
      <c r="E434" s="66">
        <f>SUM(E430:E433)</f>
        <v>302000</v>
      </c>
      <c r="F434" s="66">
        <f>SUM(F430:F433)</f>
        <v>8667.4</v>
      </c>
      <c r="G434" s="66">
        <f>SUM(G432:G432)+G433+G430</f>
        <v>31087.9</v>
      </c>
      <c r="H434" s="66">
        <f>SUM(H430:H433)</f>
        <v>9108.6</v>
      </c>
      <c r="I434" s="66">
        <f>SUM(I430:I433)</f>
        <v>5540</v>
      </c>
      <c r="J434" s="66">
        <f>SUM(J430:J433)</f>
        <v>54403.9</v>
      </c>
      <c r="K434" s="66">
        <f>SUM(K430:K433)</f>
        <v>247596.1</v>
      </c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28"/>
      <c r="AN434" s="28"/>
      <c r="AO434" s="28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  <c r="BB434" s="26"/>
      <c r="BC434" s="26"/>
      <c r="BD434" s="26"/>
      <c r="BE434" s="26"/>
      <c r="BF434" s="26"/>
      <c r="BG434" s="26"/>
      <c r="BH434" s="26"/>
      <c r="BI434" s="26"/>
      <c r="BJ434" s="26"/>
      <c r="BK434" s="26"/>
      <c r="BL434" s="26"/>
      <c r="BM434" s="26"/>
      <c r="BN434" s="26"/>
      <c r="BO434" s="26"/>
      <c r="BP434" s="26"/>
      <c r="BQ434" s="26"/>
      <c r="BR434" s="26"/>
      <c r="BS434" s="26"/>
      <c r="BT434" s="26"/>
      <c r="BU434" s="26"/>
      <c r="BV434" s="26"/>
      <c r="BW434" s="26"/>
      <c r="BX434" s="26"/>
      <c r="BY434" s="26"/>
      <c r="BZ434" s="26"/>
      <c r="CA434" s="26"/>
      <c r="CB434" s="26"/>
      <c r="CC434" s="26"/>
      <c r="CD434" s="26"/>
      <c r="CE434" s="26"/>
      <c r="CF434" s="26"/>
      <c r="CG434" s="26"/>
      <c r="CH434" s="26"/>
      <c r="CI434" s="26"/>
      <c r="CJ434" s="26"/>
      <c r="CK434" s="26"/>
      <c r="CL434" s="26"/>
      <c r="CM434" s="26"/>
      <c r="CN434" s="26"/>
      <c r="CO434" s="26"/>
      <c r="CP434" s="26"/>
      <c r="CQ434" s="26"/>
      <c r="CR434" s="26"/>
      <c r="CS434" s="26"/>
      <c r="CT434" s="26"/>
      <c r="CU434" s="26"/>
      <c r="CV434" s="26"/>
      <c r="CW434" s="26"/>
      <c r="CX434" s="26"/>
      <c r="CY434" s="26"/>
      <c r="CZ434" s="26"/>
      <c r="DA434" s="26"/>
      <c r="DB434" s="26"/>
      <c r="DC434" s="26"/>
      <c r="DD434" s="26"/>
      <c r="DE434" s="26"/>
      <c r="DF434" s="26"/>
      <c r="DG434" s="26"/>
      <c r="DH434" s="26"/>
      <c r="DI434" s="26"/>
      <c r="DJ434" s="26"/>
      <c r="DK434" s="26"/>
      <c r="DL434" s="26"/>
    </row>
    <row r="435" spans="1:116" s="77" customFormat="1" x14ac:dyDescent="0.25">
      <c r="A435" s="5"/>
      <c r="B435" s="5"/>
      <c r="C435" s="39"/>
      <c r="D435" s="5"/>
      <c r="E435" s="30"/>
      <c r="F435" s="30"/>
      <c r="G435" s="30"/>
      <c r="H435" s="30"/>
      <c r="I435" s="30"/>
      <c r="J435" s="30"/>
      <c r="K435" s="30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28"/>
      <c r="AN435" s="28"/>
      <c r="AO435" s="28"/>
      <c r="AP435" s="28"/>
      <c r="AQ435" s="28"/>
      <c r="AR435" s="28"/>
      <c r="AS435" s="28"/>
      <c r="AT435" s="28"/>
      <c r="AU435" s="28"/>
      <c r="AV435" s="28"/>
      <c r="AW435" s="28"/>
      <c r="AX435" s="28"/>
      <c r="AY435" s="28"/>
      <c r="AZ435" s="28"/>
      <c r="BA435" s="28"/>
      <c r="BB435" s="28"/>
      <c r="BC435" s="28"/>
      <c r="BD435" s="28"/>
      <c r="BE435" s="28"/>
      <c r="BF435" s="28"/>
      <c r="BG435" s="28"/>
      <c r="BH435" s="28"/>
      <c r="BI435" s="28"/>
      <c r="BJ435" s="28"/>
      <c r="BK435" s="28"/>
      <c r="BL435" s="28"/>
      <c r="BM435" s="28"/>
      <c r="BN435" s="28"/>
      <c r="BO435" s="28"/>
      <c r="BP435" s="28"/>
      <c r="BQ435" s="28"/>
      <c r="BR435" s="28"/>
      <c r="BS435" s="28"/>
      <c r="BT435" s="28"/>
      <c r="BU435" s="28"/>
      <c r="BV435" s="28"/>
      <c r="BW435" s="28"/>
      <c r="BX435" s="28"/>
      <c r="BY435" s="28"/>
      <c r="BZ435" s="28"/>
      <c r="CA435" s="28"/>
      <c r="CB435" s="28"/>
      <c r="CC435" s="28"/>
      <c r="CD435" s="28"/>
      <c r="CE435" s="28"/>
      <c r="CF435" s="28"/>
      <c r="CG435" s="28"/>
      <c r="CH435" s="28"/>
      <c r="CI435" s="28"/>
      <c r="CJ435" s="28"/>
      <c r="CK435" s="28"/>
      <c r="CL435" s="28"/>
      <c r="CM435" s="28"/>
      <c r="CN435" s="28"/>
      <c r="CO435" s="28"/>
      <c r="CP435" s="28"/>
      <c r="CQ435" s="28"/>
      <c r="CR435" s="28"/>
      <c r="CS435" s="28"/>
      <c r="CT435" s="28"/>
      <c r="CU435" s="28"/>
      <c r="CV435" s="28"/>
      <c r="CW435" s="28"/>
      <c r="CX435" s="28"/>
      <c r="CY435" s="28"/>
      <c r="CZ435" s="28"/>
      <c r="DA435" s="28"/>
      <c r="DB435" s="28"/>
      <c r="DC435" s="28"/>
      <c r="DD435" s="28"/>
      <c r="DE435" s="28"/>
      <c r="DF435" s="28"/>
      <c r="DG435" s="28"/>
      <c r="DH435" s="28"/>
      <c r="DI435" s="28"/>
      <c r="DJ435" s="28"/>
      <c r="DK435" s="28"/>
      <c r="DL435" s="28"/>
    </row>
    <row r="436" spans="1:116" s="77" customFormat="1" x14ac:dyDescent="0.25">
      <c r="A436" s="6" t="s">
        <v>360</v>
      </c>
      <c r="B436" s="5"/>
      <c r="C436" s="39"/>
      <c r="D436" s="5"/>
      <c r="E436" s="30"/>
      <c r="F436" s="30"/>
      <c r="G436" s="30"/>
      <c r="H436" s="30"/>
      <c r="I436" s="30"/>
      <c r="J436" s="30"/>
      <c r="K436" s="30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28"/>
      <c r="AN436" s="28"/>
      <c r="AO436" s="28"/>
      <c r="AP436" s="28"/>
      <c r="AQ436" s="28"/>
      <c r="AR436" s="28"/>
      <c r="AS436" s="28"/>
      <c r="AT436" s="28"/>
      <c r="AU436" s="28"/>
      <c r="AV436" s="28"/>
      <c r="AW436" s="28"/>
      <c r="AX436" s="28"/>
      <c r="AY436" s="28"/>
      <c r="AZ436" s="28"/>
      <c r="BA436" s="28"/>
      <c r="BB436" s="28"/>
      <c r="BC436" s="28"/>
      <c r="BD436" s="28"/>
      <c r="BE436" s="28"/>
      <c r="BF436" s="28"/>
      <c r="BG436" s="28"/>
      <c r="BH436" s="28"/>
      <c r="BI436" s="28"/>
      <c r="BJ436" s="28"/>
      <c r="BK436" s="28"/>
      <c r="BL436" s="28"/>
      <c r="BM436" s="28"/>
      <c r="BN436" s="28"/>
      <c r="BO436" s="28"/>
      <c r="BP436" s="28"/>
      <c r="BQ436" s="28"/>
      <c r="BR436" s="28"/>
      <c r="BS436" s="28"/>
      <c r="BT436" s="28"/>
      <c r="BU436" s="28"/>
      <c r="BV436" s="28"/>
      <c r="BW436" s="28"/>
      <c r="BX436" s="28"/>
      <c r="BY436" s="28"/>
      <c r="BZ436" s="28"/>
      <c r="CA436" s="28"/>
      <c r="CB436" s="28"/>
      <c r="CC436" s="28"/>
      <c r="CD436" s="28"/>
      <c r="CE436" s="28"/>
      <c r="CF436" s="28"/>
      <c r="CG436" s="28"/>
      <c r="CH436" s="28"/>
      <c r="CI436" s="28"/>
      <c r="CJ436" s="28"/>
      <c r="CK436" s="28"/>
      <c r="CL436" s="28"/>
      <c r="CM436" s="28"/>
      <c r="CN436" s="28"/>
      <c r="CO436" s="28"/>
      <c r="CP436" s="28"/>
      <c r="CQ436" s="28"/>
      <c r="CR436" s="28"/>
      <c r="CS436" s="28"/>
      <c r="CT436" s="28"/>
      <c r="CU436" s="28"/>
      <c r="CV436" s="28"/>
      <c r="CW436" s="28"/>
      <c r="CX436" s="28"/>
      <c r="CY436" s="28"/>
      <c r="CZ436" s="28"/>
      <c r="DA436" s="28"/>
      <c r="DB436" s="28"/>
      <c r="DC436" s="28"/>
      <c r="DD436" s="28"/>
      <c r="DE436" s="28"/>
      <c r="DF436" s="28"/>
      <c r="DG436" s="28"/>
      <c r="DH436" s="28"/>
      <c r="DI436" s="28"/>
      <c r="DJ436" s="28"/>
      <c r="DK436" s="28"/>
      <c r="DL436" s="28"/>
    </row>
    <row r="437" spans="1:116" s="77" customFormat="1" x14ac:dyDescent="0.25">
      <c r="A437" s="5" t="s">
        <v>142</v>
      </c>
      <c r="B437" s="5" t="s">
        <v>16</v>
      </c>
      <c r="C437" s="39" t="s">
        <v>369</v>
      </c>
      <c r="D437" s="5" t="s">
        <v>243</v>
      </c>
      <c r="E437" s="30">
        <v>120000</v>
      </c>
      <c r="F437" s="30">
        <f>E437*0.0287</f>
        <v>3444</v>
      </c>
      <c r="G437" s="30">
        <v>16809.87</v>
      </c>
      <c r="H437" s="30">
        <f>E437*0.0304</f>
        <v>3648</v>
      </c>
      <c r="I437" s="30">
        <v>25</v>
      </c>
      <c r="J437" s="30">
        <f>+F437+G437+H437+I437</f>
        <v>23926.87</v>
      </c>
      <c r="K437" s="30">
        <f>E437-J437</f>
        <v>96073.13</v>
      </c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28"/>
      <c r="AN437" s="28"/>
      <c r="AO437" s="28"/>
      <c r="AP437" s="28"/>
      <c r="AQ437" s="28"/>
      <c r="AR437" s="28"/>
      <c r="AS437" s="28"/>
      <c r="AT437" s="28"/>
      <c r="AU437" s="28"/>
      <c r="AV437" s="28"/>
      <c r="AW437" s="28"/>
      <c r="AX437" s="28"/>
      <c r="AY437" s="28"/>
      <c r="AZ437" s="28"/>
      <c r="BA437" s="28"/>
      <c r="BB437" s="28"/>
      <c r="BC437" s="28"/>
      <c r="BD437" s="28"/>
      <c r="BE437" s="28"/>
      <c r="BF437" s="28"/>
      <c r="BG437" s="28"/>
      <c r="BH437" s="28"/>
      <c r="BI437" s="28"/>
      <c r="BJ437" s="28"/>
      <c r="BK437" s="28"/>
      <c r="BL437" s="28"/>
      <c r="BM437" s="28"/>
      <c r="BN437" s="28"/>
      <c r="BO437" s="28"/>
      <c r="BP437" s="28"/>
      <c r="BQ437" s="28"/>
      <c r="BR437" s="28"/>
      <c r="BS437" s="28"/>
      <c r="BT437" s="28"/>
      <c r="BU437" s="28"/>
      <c r="BV437" s="28"/>
      <c r="BW437" s="28"/>
      <c r="BX437" s="28"/>
      <c r="BY437" s="28"/>
      <c r="BZ437" s="28"/>
      <c r="CA437" s="28"/>
      <c r="CB437" s="28"/>
      <c r="CC437" s="28"/>
      <c r="CD437" s="28"/>
      <c r="CE437" s="28"/>
      <c r="CF437" s="28"/>
      <c r="CG437" s="28"/>
      <c r="CH437" s="28"/>
      <c r="CI437" s="28"/>
      <c r="CJ437" s="28"/>
      <c r="CK437" s="28"/>
      <c r="CL437" s="28"/>
      <c r="CM437" s="28"/>
      <c r="CN437" s="28"/>
      <c r="CO437" s="28"/>
      <c r="CP437" s="28"/>
      <c r="CQ437" s="28"/>
      <c r="CR437" s="28"/>
      <c r="CS437" s="28"/>
      <c r="CT437" s="28"/>
      <c r="CU437" s="28"/>
      <c r="CV437" s="28"/>
      <c r="CW437" s="28"/>
      <c r="CX437" s="28"/>
      <c r="CY437" s="28"/>
      <c r="CZ437" s="28"/>
      <c r="DA437" s="28"/>
      <c r="DB437" s="28"/>
      <c r="DC437" s="28"/>
      <c r="DD437" s="28"/>
      <c r="DE437" s="28"/>
      <c r="DF437" s="28"/>
      <c r="DG437" s="28"/>
      <c r="DH437" s="28"/>
      <c r="DI437" s="28"/>
      <c r="DJ437" s="28"/>
      <c r="DK437" s="28"/>
      <c r="DL437" s="28"/>
    </row>
    <row r="438" spans="1:116" s="77" customFormat="1" x14ac:dyDescent="0.25">
      <c r="A438" s="5" t="s">
        <v>143</v>
      </c>
      <c r="B438" s="5" t="s">
        <v>443</v>
      </c>
      <c r="C438" s="39" t="s">
        <v>368</v>
      </c>
      <c r="D438" s="5" t="s">
        <v>243</v>
      </c>
      <c r="E438" s="30">
        <v>31682.5</v>
      </c>
      <c r="F438" s="30">
        <v>909.29</v>
      </c>
      <c r="G438" s="30">
        <v>0</v>
      </c>
      <c r="H438" s="30">
        <v>963.15</v>
      </c>
      <c r="I438" s="30">
        <v>3015.24</v>
      </c>
      <c r="J438" s="30">
        <f>+F438+G438+H438+I438</f>
        <v>4887.68</v>
      </c>
      <c r="K438" s="30">
        <v>26794.82</v>
      </c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28"/>
      <c r="AN438" s="28"/>
      <c r="AO438" s="28"/>
      <c r="AP438" s="28"/>
      <c r="AQ438" s="28"/>
      <c r="AR438" s="28"/>
      <c r="AS438" s="28"/>
      <c r="AT438" s="28"/>
      <c r="AU438" s="28"/>
      <c r="AV438" s="28"/>
      <c r="AW438" s="28"/>
      <c r="AX438" s="28"/>
      <c r="AY438" s="28"/>
      <c r="AZ438" s="28"/>
      <c r="BA438" s="28"/>
      <c r="BB438" s="28"/>
      <c r="BC438" s="28"/>
      <c r="BD438" s="28"/>
      <c r="BE438" s="28"/>
      <c r="BF438" s="28"/>
      <c r="BG438" s="28"/>
      <c r="BH438" s="28"/>
      <c r="BI438" s="28"/>
      <c r="BJ438" s="28"/>
      <c r="BK438" s="28"/>
      <c r="BL438" s="28"/>
      <c r="BM438" s="28"/>
      <c r="BN438" s="28"/>
      <c r="BO438" s="28"/>
      <c r="BP438" s="28"/>
      <c r="BQ438" s="28"/>
      <c r="BR438" s="28"/>
      <c r="BS438" s="28"/>
      <c r="BT438" s="28"/>
      <c r="BU438" s="28"/>
      <c r="BV438" s="28"/>
      <c r="BW438" s="28"/>
      <c r="BX438" s="28"/>
      <c r="BY438" s="28"/>
      <c r="BZ438" s="28"/>
      <c r="CA438" s="28"/>
      <c r="CB438" s="28"/>
      <c r="CC438" s="28"/>
      <c r="CD438" s="28"/>
      <c r="CE438" s="28"/>
      <c r="CF438" s="28"/>
      <c r="CG438" s="28"/>
      <c r="CH438" s="28"/>
      <c r="CI438" s="28"/>
      <c r="CJ438" s="28"/>
      <c r="CK438" s="28"/>
      <c r="CL438" s="28"/>
      <c r="CM438" s="28"/>
      <c r="CN438" s="28"/>
      <c r="CO438" s="28"/>
      <c r="CP438" s="28"/>
      <c r="CQ438" s="28"/>
      <c r="CR438" s="28"/>
      <c r="CS438" s="28"/>
      <c r="CT438" s="28"/>
      <c r="CU438" s="28"/>
      <c r="CV438" s="28"/>
      <c r="CW438" s="28"/>
      <c r="CX438" s="28"/>
      <c r="CY438" s="28"/>
      <c r="CZ438" s="28"/>
      <c r="DA438" s="28"/>
      <c r="DB438" s="28"/>
      <c r="DC438" s="28"/>
      <c r="DD438" s="28"/>
      <c r="DE438" s="28"/>
      <c r="DF438" s="28"/>
      <c r="DG438" s="28"/>
      <c r="DH438" s="28"/>
      <c r="DI438" s="28"/>
      <c r="DJ438" s="28"/>
      <c r="DK438" s="28"/>
      <c r="DL438" s="28"/>
    </row>
    <row r="439" spans="1:116" s="77" customFormat="1" x14ac:dyDescent="0.25">
      <c r="A439" s="64" t="s">
        <v>12</v>
      </c>
      <c r="B439" s="64">
        <v>2</v>
      </c>
      <c r="C439" s="65"/>
      <c r="D439" s="64"/>
      <c r="E439" s="66">
        <f>SUM(E437:E438)</f>
        <v>151682.5</v>
      </c>
      <c r="F439" s="66">
        <f>SUM(F437:F438)</f>
        <v>4353.29</v>
      </c>
      <c r="G439" s="66">
        <f t="shared" ref="G439:K439" si="150">SUM(G437:G438)</f>
        <v>16809.87</v>
      </c>
      <c r="H439" s="66">
        <f t="shared" si="150"/>
        <v>4611.1499999999996</v>
      </c>
      <c r="I439" s="66">
        <f t="shared" si="150"/>
        <v>3040.24</v>
      </c>
      <c r="J439" s="66">
        <f t="shared" si="150"/>
        <v>28814.55</v>
      </c>
      <c r="K439" s="66">
        <f t="shared" si="150"/>
        <v>122867.95</v>
      </c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26"/>
      <c r="AN439" s="26"/>
      <c r="AO439" s="26"/>
      <c r="AP439" s="28"/>
      <c r="AQ439" s="28"/>
      <c r="AR439" s="28"/>
      <c r="AS439" s="28"/>
      <c r="AT439" s="28"/>
      <c r="AU439" s="28"/>
      <c r="AV439" s="28"/>
      <c r="AW439" s="28"/>
      <c r="AX439" s="28"/>
      <c r="AY439" s="28"/>
      <c r="AZ439" s="28"/>
      <c r="BA439" s="28"/>
      <c r="BB439" s="28"/>
      <c r="BC439" s="28"/>
      <c r="BD439" s="28"/>
      <c r="BE439" s="28"/>
      <c r="BF439" s="28"/>
      <c r="BG439" s="28"/>
      <c r="BH439" s="28"/>
      <c r="BI439" s="28"/>
      <c r="BJ439" s="28"/>
      <c r="BK439" s="28"/>
      <c r="BL439" s="28"/>
      <c r="BM439" s="28"/>
      <c r="BN439" s="28"/>
      <c r="BO439" s="28"/>
      <c r="BP439" s="28"/>
      <c r="BQ439" s="28"/>
      <c r="BR439" s="28"/>
      <c r="BS439" s="28"/>
      <c r="BT439" s="28"/>
      <c r="BU439" s="28"/>
      <c r="BV439" s="28"/>
      <c r="BW439" s="28"/>
      <c r="BX439" s="28"/>
      <c r="BY439" s="28"/>
      <c r="BZ439" s="28"/>
      <c r="CA439" s="28"/>
      <c r="CB439" s="28"/>
      <c r="CC439" s="28"/>
      <c r="CD439" s="28"/>
      <c r="CE439" s="28"/>
      <c r="CF439" s="28"/>
      <c r="CG439" s="28"/>
      <c r="CH439" s="28"/>
      <c r="CI439" s="28"/>
      <c r="CJ439" s="28"/>
      <c r="CK439" s="28"/>
      <c r="CL439" s="28"/>
      <c r="CM439" s="28"/>
      <c r="CN439" s="28"/>
      <c r="CO439" s="28"/>
      <c r="CP439" s="28"/>
      <c r="CQ439" s="28"/>
      <c r="CR439" s="28"/>
      <c r="CS439" s="28"/>
      <c r="CT439" s="28"/>
      <c r="CU439" s="28"/>
      <c r="CV439" s="28"/>
      <c r="CW439" s="28"/>
      <c r="CX439" s="28"/>
      <c r="CY439" s="28"/>
      <c r="CZ439" s="28"/>
      <c r="DA439" s="28"/>
      <c r="DB439" s="28"/>
      <c r="DC439" s="28"/>
      <c r="DD439" s="28"/>
      <c r="DE439" s="28"/>
      <c r="DF439" s="28"/>
      <c r="DG439" s="28"/>
      <c r="DH439" s="28"/>
      <c r="DI439" s="28"/>
      <c r="DJ439" s="28"/>
      <c r="DK439" s="28"/>
      <c r="DL439" s="28"/>
    </row>
    <row r="440" spans="1:116" s="77" customFormat="1" x14ac:dyDescent="0.25">
      <c r="A440" s="5"/>
      <c r="B440" s="5"/>
      <c r="C440" s="39"/>
      <c r="D440" s="5"/>
      <c r="E440" s="30"/>
      <c r="F440" s="30"/>
      <c r="G440" s="30"/>
      <c r="H440" s="30"/>
      <c r="I440" s="30"/>
      <c r="J440" s="30"/>
      <c r="K440" s="30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28"/>
      <c r="AN440" s="28"/>
      <c r="AO440" s="28"/>
      <c r="AP440" s="28"/>
      <c r="AQ440" s="28"/>
      <c r="AR440" s="28"/>
      <c r="AS440" s="28"/>
      <c r="AT440" s="28"/>
      <c r="AU440" s="28"/>
      <c r="AV440" s="28"/>
      <c r="AW440" s="28"/>
      <c r="AX440" s="28"/>
      <c r="AY440" s="28"/>
      <c r="AZ440" s="28"/>
      <c r="BA440" s="28"/>
      <c r="BB440" s="28"/>
      <c r="BC440" s="28"/>
      <c r="BD440" s="28"/>
      <c r="BE440" s="28"/>
      <c r="BF440" s="28"/>
      <c r="BG440" s="28"/>
      <c r="BH440" s="28"/>
      <c r="BI440" s="28"/>
      <c r="BJ440" s="28"/>
      <c r="BK440" s="28"/>
      <c r="BL440" s="28"/>
      <c r="BM440" s="28"/>
      <c r="BN440" s="28"/>
      <c r="BO440" s="28"/>
      <c r="BP440" s="28"/>
      <c r="BQ440" s="28"/>
      <c r="BR440" s="28"/>
      <c r="BS440" s="28"/>
      <c r="BT440" s="28"/>
      <c r="BU440" s="28"/>
      <c r="BV440" s="28"/>
      <c r="BW440" s="28"/>
      <c r="BX440" s="28"/>
      <c r="BY440" s="28"/>
      <c r="BZ440" s="28"/>
      <c r="CA440" s="28"/>
      <c r="CB440" s="28"/>
      <c r="CC440" s="28"/>
      <c r="CD440" s="28"/>
      <c r="CE440" s="28"/>
      <c r="CF440" s="28"/>
      <c r="CG440" s="28"/>
      <c r="CH440" s="28"/>
      <c r="CI440" s="28"/>
      <c r="CJ440" s="28"/>
      <c r="CK440" s="28"/>
      <c r="CL440" s="28"/>
      <c r="CM440" s="28"/>
      <c r="CN440" s="28"/>
      <c r="CO440" s="28"/>
      <c r="CP440" s="28"/>
      <c r="CQ440" s="28"/>
      <c r="CR440" s="28"/>
      <c r="CS440" s="28"/>
      <c r="CT440" s="28"/>
      <c r="CU440" s="28"/>
      <c r="CV440" s="28"/>
      <c r="CW440" s="28"/>
      <c r="CX440" s="28"/>
      <c r="CY440" s="28"/>
      <c r="CZ440" s="28"/>
      <c r="DA440" s="28"/>
      <c r="DB440" s="28"/>
      <c r="DC440" s="28"/>
      <c r="DD440" s="28"/>
      <c r="DE440" s="28"/>
      <c r="DF440" s="28"/>
      <c r="DG440" s="28"/>
      <c r="DH440" s="28"/>
      <c r="DI440" s="28"/>
      <c r="DJ440" s="28"/>
      <c r="DK440" s="28"/>
      <c r="DL440" s="28"/>
    </row>
    <row r="441" spans="1:116" s="77" customFormat="1" x14ac:dyDescent="0.25">
      <c r="A441" s="74" t="s">
        <v>361</v>
      </c>
      <c r="B441" s="74"/>
      <c r="C441" s="40"/>
      <c r="D441" s="74"/>
      <c r="E441" s="74"/>
      <c r="F441" s="74"/>
      <c r="G441" s="74"/>
      <c r="H441" s="74"/>
      <c r="I441" s="74"/>
      <c r="J441" s="74"/>
      <c r="K441" s="74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26"/>
      <c r="AN441" s="26"/>
      <c r="AO441" s="26"/>
      <c r="AP441" s="28"/>
      <c r="AQ441" s="28"/>
      <c r="AR441" s="28"/>
      <c r="AS441" s="28"/>
      <c r="AT441" s="28"/>
      <c r="AU441" s="28"/>
      <c r="AV441" s="28"/>
      <c r="AW441" s="28"/>
      <c r="AX441" s="28"/>
      <c r="AY441" s="28"/>
      <c r="AZ441" s="28"/>
      <c r="BA441" s="28"/>
      <c r="BB441" s="28"/>
      <c r="BC441" s="28"/>
      <c r="BD441" s="28"/>
      <c r="BE441" s="28"/>
      <c r="BF441" s="28"/>
      <c r="BG441" s="28"/>
      <c r="BH441" s="28"/>
      <c r="BI441" s="28"/>
      <c r="BJ441" s="28"/>
      <c r="BK441" s="28"/>
      <c r="BL441" s="28"/>
      <c r="BM441" s="28"/>
      <c r="BN441" s="28"/>
      <c r="BO441" s="28"/>
      <c r="BP441" s="28"/>
      <c r="BQ441" s="28"/>
      <c r="BR441" s="28"/>
      <c r="BS441" s="28"/>
      <c r="BT441" s="28"/>
      <c r="BU441" s="28"/>
      <c r="BV441" s="28"/>
      <c r="BW441" s="28"/>
      <c r="BX441" s="28"/>
      <c r="BY441" s="28"/>
      <c r="BZ441" s="28"/>
      <c r="CA441" s="28"/>
      <c r="CB441" s="28"/>
      <c r="CC441" s="28"/>
      <c r="CD441" s="28"/>
      <c r="CE441" s="28"/>
      <c r="CF441" s="28"/>
      <c r="CG441" s="28"/>
      <c r="CH441" s="28"/>
      <c r="CI441" s="28"/>
      <c r="CJ441" s="28"/>
      <c r="CK441" s="28"/>
      <c r="CL441" s="28"/>
      <c r="CM441" s="28"/>
      <c r="CN441" s="28"/>
      <c r="CO441" s="28"/>
      <c r="CP441" s="28"/>
      <c r="CQ441" s="28"/>
      <c r="CR441" s="28"/>
      <c r="CS441" s="28"/>
      <c r="CT441" s="28"/>
      <c r="CU441" s="28"/>
      <c r="CV441" s="28"/>
      <c r="CW441" s="28"/>
      <c r="CX441" s="28"/>
      <c r="CY441" s="28"/>
      <c r="CZ441" s="28"/>
      <c r="DA441" s="28"/>
      <c r="DB441" s="28"/>
      <c r="DC441" s="28"/>
      <c r="DD441" s="28"/>
      <c r="DE441" s="28"/>
      <c r="DF441" s="28"/>
      <c r="DG441" s="28"/>
      <c r="DH441" s="28"/>
      <c r="DI441" s="28"/>
      <c r="DJ441" s="28"/>
      <c r="DK441" s="28"/>
      <c r="DL441" s="28"/>
    </row>
    <row r="442" spans="1:116" s="76" customFormat="1" x14ac:dyDescent="0.25">
      <c r="A442" s="5" t="s">
        <v>202</v>
      </c>
      <c r="B442" s="5" t="s">
        <v>401</v>
      </c>
      <c r="C442" s="39" t="s">
        <v>368</v>
      </c>
      <c r="D442" s="5" t="s">
        <v>243</v>
      </c>
      <c r="E442" s="30">
        <v>75000</v>
      </c>
      <c r="F442" s="30">
        <f>E442*0.0287</f>
        <v>2152.5</v>
      </c>
      <c r="G442" s="30">
        <v>5769.53</v>
      </c>
      <c r="H442" s="30">
        <f>E442*0.0304</f>
        <v>2280</v>
      </c>
      <c r="I442" s="30">
        <v>4325.24</v>
      </c>
      <c r="J442" s="30">
        <v>14527.07</v>
      </c>
      <c r="K442" s="30">
        <v>60472.93</v>
      </c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  <c r="BB442" s="26"/>
      <c r="BC442" s="26"/>
      <c r="BD442" s="26"/>
      <c r="BE442" s="26"/>
      <c r="BF442" s="26"/>
      <c r="BG442" s="26"/>
      <c r="BH442" s="26"/>
      <c r="BI442" s="26"/>
      <c r="BJ442" s="26"/>
      <c r="BK442" s="26"/>
      <c r="BL442" s="26"/>
      <c r="BM442" s="26"/>
      <c r="BN442" s="26"/>
      <c r="BO442" s="26"/>
      <c r="BP442" s="26"/>
      <c r="BQ442" s="26"/>
      <c r="BR442" s="26"/>
      <c r="BS442" s="26"/>
      <c r="BT442" s="26"/>
      <c r="BU442" s="26"/>
      <c r="BV442" s="26"/>
      <c r="BW442" s="26"/>
      <c r="BX442" s="26"/>
      <c r="BY442" s="26"/>
      <c r="BZ442" s="26"/>
      <c r="CA442" s="26"/>
      <c r="CB442" s="26"/>
      <c r="CC442" s="26"/>
      <c r="CD442" s="26"/>
      <c r="CE442" s="26"/>
      <c r="CF442" s="26"/>
      <c r="CG442" s="26"/>
      <c r="CH442" s="26"/>
      <c r="CI442" s="26"/>
      <c r="CJ442" s="26"/>
      <c r="CK442" s="26"/>
      <c r="CL442" s="26"/>
      <c r="CM442" s="26"/>
      <c r="CN442" s="26"/>
      <c r="CO442" s="26"/>
      <c r="CP442" s="26"/>
      <c r="CQ442" s="26"/>
      <c r="CR442" s="26"/>
      <c r="CS442" s="26"/>
      <c r="CT442" s="26"/>
      <c r="CU442" s="26"/>
      <c r="CV442" s="26"/>
      <c r="CW442" s="26"/>
      <c r="CX442" s="26"/>
      <c r="CY442" s="26"/>
      <c r="CZ442" s="26"/>
      <c r="DA442" s="26"/>
      <c r="DB442" s="26"/>
      <c r="DC442" s="26"/>
      <c r="DD442" s="26"/>
      <c r="DE442" s="26"/>
      <c r="DF442" s="26"/>
      <c r="DG442" s="26"/>
      <c r="DH442" s="26"/>
      <c r="DI442" s="26"/>
      <c r="DJ442" s="26"/>
      <c r="DK442" s="26"/>
      <c r="DL442" s="26"/>
    </row>
    <row r="443" spans="1:116" s="77" customFormat="1" x14ac:dyDescent="0.25">
      <c r="A443" s="5" t="s">
        <v>145</v>
      </c>
      <c r="B443" s="5" t="s">
        <v>146</v>
      </c>
      <c r="C443" s="39" t="s">
        <v>369</v>
      </c>
      <c r="D443" s="5" t="s">
        <v>243</v>
      </c>
      <c r="E443" s="30">
        <v>32000</v>
      </c>
      <c r="F443" s="30">
        <f t="shared" ref="F443:F448" si="151">E443*0.0287</f>
        <v>918.4</v>
      </c>
      <c r="G443" s="30">
        <v>0</v>
      </c>
      <c r="H443" s="30">
        <f t="shared" ref="H443:H447" si="152">E443*0.0304</f>
        <v>972.8</v>
      </c>
      <c r="I443" s="30">
        <v>125</v>
      </c>
      <c r="J443" s="30">
        <f t="shared" ref="J443:J445" si="153">F443+G443+H443+I443</f>
        <v>2016.2</v>
      </c>
      <c r="K443" s="30">
        <f t="shared" ref="K443" si="154">E443-J443</f>
        <v>29983.8</v>
      </c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28"/>
      <c r="AN443" s="28"/>
      <c r="AO443" s="28"/>
      <c r="AP443" s="28"/>
      <c r="AQ443" s="28"/>
      <c r="AR443" s="28"/>
      <c r="AS443" s="28"/>
      <c r="AT443" s="28"/>
      <c r="AU443" s="28"/>
      <c r="AV443" s="28"/>
      <c r="AW443" s="28"/>
      <c r="AX443" s="28"/>
      <c r="AY443" s="28"/>
      <c r="AZ443" s="28"/>
      <c r="BA443" s="28"/>
      <c r="BB443" s="28"/>
      <c r="BC443" s="28"/>
      <c r="BD443" s="28"/>
      <c r="BE443" s="28"/>
      <c r="BF443" s="28"/>
      <c r="BG443" s="28"/>
      <c r="BH443" s="28"/>
      <c r="BI443" s="28"/>
      <c r="BJ443" s="28"/>
      <c r="BK443" s="28"/>
      <c r="BL443" s="28"/>
      <c r="BM443" s="28"/>
      <c r="BN443" s="28"/>
      <c r="BO443" s="28"/>
      <c r="BP443" s="28"/>
      <c r="BQ443" s="28"/>
      <c r="BR443" s="28"/>
      <c r="BS443" s="28"/>
      <c r="BT443" s="28"/>
      <c r="BU443" s="28"/>
      <c r="BV443" s="28"/>
      <c r="BW443" s="28"/>
      <c r="BX443" s="28"/>
      <c r="BY443" s="28"/>
      <c r="BZ443" s="28"/>
      <c r="CA443" s="28"/>
      <c r="CB443" s="28"/>
      <c r="CC443" s="28"/>
      <c r="CD443" s="28"/>
      <c r="CE443" s="28"/>
      <c r="CF443" s="28"/>
      <c r="CG443" s="28"/>
      <c r="CH443" s="28"/>
      <c r="CI443" s="28"/>
      <c r="CJ443" s="28"/>
      <c r="CK443" s="28"/>
      <c r="CL443" s="28"/>
      <c r="CM443" s="28"/>
      <c r="CN443" s="28"/>
      <c r="CO443" s="28"/>
      <c r="CP443" s="28"/>
      <c r="CQ443" s="28"/>
      <c r="CR443" s="28"/>
      <c r="CS443" s="28"/>
      <c r="CT443" s="28"/>
      <c r="CU443" s="28"/>
      <c r="CV443" s="28"/>
      <c r="CW443" s="28"/>
      <c r="CX443" s="28"/>
      <c r="CY443" s="28"/>
      <c r="CZ443" s="28"/>
      <c r="DA443" s="28"/>
      <c r="DB443" s="28"/>
      <c r="DC443" s="28"/>
      <c r="DD443" s="28"/>
      <c r="DE443" s="28"/>
      <c r="DF443" s="28"/>
      <c r="DG443" s="28"/>
      <c r="DH443" s="28"/>
      <c r="DI443" s="28"/>
      <c r="DJ443" s="28"/>
      <c r="DK443" s="28"/>
      <c r="DL443" s="28"/>
    </row>
    <row r="444" spans="1:116" s="76" customFormat="1" x14ac:dyDescent="0.25">
      <c r="A444" s="5" t="s">
        <v>148</v>
      </c>
      <c r="B444" s="5" t="s">
        <v>141</v>
      </c>
      <c r="C444" s="39" t="s">
        <v>368</v>
      </c>
      <c r="D444" s="5" t="s">
        <v>245</v>
      </c>
      <c r="E444" s="30">
        <v>32000</v>
      </c>
      <c r="F444" s="30">
        <f>E444*0.0287</f>
        <v>918.4</v>
      </c>
      <c r="G444" s="30">
        <v>0</v>
      </c>
      <c r="H444" s="30">
        <v>972.8</v>
      </c>
      <c r="I444" s="30">
        <v>1615</v>
      </c>
      <c r="J444" s="30">
        <v>3506.2</v>
      </c>
      <c r="K444" s="30">
        <v>28493.8</v>
      </c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  <c r="BB444" s="26"/>
      <c r="BC444" s="26"/>
      <c r="BD444" s="26"/>
      <c r="BE444" s="26"/>
      <c r="BF444" s="26"/>
      <c r="BG444" s="26"/>
      <c r="BH444" s="26"/>
      <c r="BI444" s="26"/>
      <c r="BJ444" s="26"/>
      <c r="BK444" s="26"/>
      <c r="BL444" s="26"/>
      <c r="BM444" s="26"/>
      <c r="BN444" s="26"/>
      <c r="BO444" s="26"/>
      <c r="BP444" s="26"/>
      <c r="BQ444" s="26"/>
      <c r="BR444" s="26"/>
      <c r="BS444" s="26"/>
      <c r="BT444" s="26"/>
      <c r="BU444" s="26"/>
      <c r="BV444" s="26"/>
      <c r="BW444" s="26"/>
      <c r="BX444" s="26"/>
      <c r="BY444" s="26"/>
      <c r="BZ444" s="26"/>
      <c r="CA444" s="26"/>
      <c r="CB444" s="26"/>
      <c r="CC444" s="26"/>
      <c r="CD444" s="26"/>
      <c r="CE444" s="26"/>
      <c r="CF444" s="26"/>
      <c r="CG444" s="26"/>
      <c r="CH444" s="26"/>
      <c r="CI444" s="26"/>
      <c r="CJ444" s="26"/>
      <c r="CK444" s="26"/>
      <c r="CL444" s="26"/>
      <c r="CM444" s="26"/>
      <c r="CN444" s="26"/>
      <c r="CO444" s="26"/>
      <c r="CP444" s="26"/>
      <c r="CQ444" s="26"/>
      <c r="CR444" s="26"/>
      <c r="CS444" s="26"/>
      <c r="CT444" s="26"/>
      <c r="CU444" s="26"/>
      <c r="CV444" s="26"/>
      <c r="CW444" s="26"/>
      <c r="CX444" s="26"/>
      <c r="CY444" s="26"/>
      <c r="CZ444" s="26"/>
      <c r="DA444" s="26"/>
      <c r="DB444" s="26"/>
      <c r="DC444" s="26"/>
      <c r="DD444" s="26"/>
      <c r="DE444" s="26"/>
      <c r="DF444" s="26"/>
      <c r="DG444" s="26"/>
      <c r="DH444" s="26"/>
      <c r="DI444" s="26"/>
      <c r="DJ444" s="26"/>
      <c r="DK444" s="26"/>
      <c r="DL444" s="26"/>
    </row>
    <row r="445" spans="1:116" s="76" customFormat="1" x14ac:dyDescent="0.25">
      <c r="A445" s="5" t="s">
        <v>147</v>
      </c>
      <c r="B445" s="5" t="s">
        <v>146</v>
      </c>
      <c r="C445" s="39" t="s">
        <v>368</v>
      </c>
      <c r="D445" s="5" t="s">
        <v>245</v>
      </c>
      <c r="E445" s="30">
        <v>32000</v>
      </c>
      <c r="F445" s="30">
        <f t="shared" si="151"/>
        <v>918.4</v>
      </c>
      <c r="G445" s="30">
        <v>0</v>
      </c>
      <c r="H445" s="30">
        <f t="shared" si="152"/>
        <v>972.8</v>
      </c>
      <c r="I445" s="30">
        <v>315</v>
      </c>
      <c r="J445" s="30">
        <f t="shared" si="153"/>
        <v>2206.1999999999998</v>
      </c>
      <c r="K445" s="30">
        <v>29793.8</v>
      </c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  <c r="BB445" s="26"/>
      <c r="BC445" s="26"/>
      <c r="BD445" s="26"/>
      <c r="BE445" s="26"/>
      <c r="BF445" s="26"/>
      <c r="BG445" s="26"/>
      <c r="BH445" s="26"/>
      <c r="BI445" s="26"/>
      <c r="BJ445" s="26"/>
      <c r="BK445" s="26"/>
      <c r="BL445" s="26"/>
      <c r="BM445" s="26"/>
      <c r="BN445" s="26"/>
      <c r="BO445" s="26"/>
      <c r="BP445" s="26"/>
      <c r="BQ445" s="26"/>
      <c r="BR445" s="26"/>
      <c r="BS445" s="26"/>
      <c r="BT445" s="26"/>
      <c r="BU445" s="26"/>
      <c r="BV445" s="26"/>
      <c r="BW445" s="26"/>
      <c r="BX445" s="26"/>
      <c r="BY445" s="26"/>
      <c r="BZ445" s="26"/>
      <c r="CA445" s="26"/>
      <c r="CB445" s="26"/>
      <c r="CC445" s="26"/>
      <c r="CD445" s="26"/>
      <c r="CE445" s="26"/>
      <c r="CF445" s="26"/>
      <c r="CG445" s="26"/>
      <c r="CH445" s="26"/>
      <c r="CI445" s="26"/>
      <c r="CJ445" s="26"/>
      <c r="CK445" s="26"/>
      <c r="CL445" s="26"/>
      <c r="CM445" s="26"/>
      <c r="CN445" s="26"/>
      <c r="CO445" s="26"/>
      <c r="CP445" s="26"/>
      <c r="CQ445" s="26"/>
      <c r="CR445" s="26"/>
      <c r="CS445" s="26"/>
      <c r="CT445" s="26"/>
      <c r="CU445" s="26"/>
      <c r="CV445" s="26"/>
      <c r="CW445" s="26"/>
      <c r="CX445" s="26"/>
      <c r="CY445" s="26"/>
      <c r="CZ445" s="26"/>
      <c r="DA445" s="26"/>
      <c r="DB445" s="26"/>
      <c r="DC445" s="26"/>
      <c r="DD445" s="26"/>
      <c r="DE445" s="26"/>
      <c r="DF445" s="26"/>
      <c r="DG445" s="26"/>
      <c r="DH445" s="26"/>
      <c r="DI445" s="26"/>
      <c r="DJ445" s="26"/>
      <c r="DK445" s="26"/>
      <c r="DL445" s="26"/>
    </row>
    <row r="446" spans="1:116" s="77" customFormat="1" x14ac:dyDescent="0.25">
      <c r="A446" s="5" t="s">
        <v>140</v>
      </c>
      <c r="B446" s="5" t="s">
        <v>141</v>
      </c>
      <c r="C446" s="39" t="s">
        <v>368</v>
      </c>
      <c r="D446" s="5" t="s">
        <v>245</v>
      </c>
      <c r="E446" s="30">
        <v>11000</v>
      </c>
      <c r="F446" s="30">
        <f>E446*0.0287</f>
        <v>315.7</v>
      </c>
      <c r="G446" s="30">
        <v>0</v>
      </c>
      <c r="H446" s="30">
        <v>334.4</v>
      </c>
      <c r="I446" s="30">
        <v>75</v>
      </c>
      <c r="J446" s="30">
        <v>725.1</v>
      </c>
      <c r="K446" s="30">
        <v>10274.9</v>
      </c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26"/>
      <c r="AN446" s="26"/>
      <c r="AO446" s="26"/>
      <c r="AP446" s="28"/>
      <c r="AQ446" s="28"/>
      <c r="AR446" s="28"/>
      <c r="AS446" s="28"/>
      <c r="AT446" s="28"/>
      <c r="AU446" s="28"/>
      <c r="AV446" s="28"/>
      <c r="AW446" s="28"/>
      <c r="AX446" s="28"/>
      <c r="AY446" s="28"/>
      <c r="AZ446" s="28"/>
      <c r="BA446" s="28"/>
      <c r="BB446" s="28"/>
      <c r="BC446" s="28"/>
      <c r="BD446" s="28"/>
      <c r="BE446" s="28"/>
      <c r="BF446" s="28"/>
      <c r="BG446" s="28"/>
      <c r="BH446" s="28"/>
      <c r="BI446" s="28"/>
      <c r="BJ446" s="28"/>
      <c r="BK446" s="28"/>
      <c r="BL446" s="28"/>
      <c r="BM446" s="28"/>
      <c r="BN446" s="28"/>
      <c r="BO446" s="28"/>
      <c r="BP446" s="28"/>
      <c r="BQ446" s="28"/>
      <c r="BR446" s="28"/>
      <c r="BS446" s="28"/>
      <c r="BT446" s="28"/>
      <c r="BU446" s="28"/>
      <c r="BV446" s="28"/>
      <c r="BW446" s="28"/>
      <c r="BX446" s="28"/>
      <c r="BY446" s="28"/>
      <c r="BZ446" s="28"/>
      <c r="CA446" s="28"/>
      <c r="CB446" s="28"/>
      <c r="CC446" s="28"/>
      <c r="CD446" s="28"/>
      <c r="CE446" s="28"/>
      <c r="CF446" s="28"/>
      <c r="CG446" s="28"/>
      <c r="CH446" s="28"/>
      <c r="CI446" s="28"/>
      <c r="CJ446" s="28"/>
      <c r="CK446" s="28"/>
      <c r="CL446" s="28"/>
      <c r="CM446" s="28"/>
      <c r="CN446" s="28"/>
      <c r="CO446" s="28"/>
      <c r="CP446" s="28"/>
      <c r="CQ446" s="28"/>
      <c r="CR446" s="28"/>
      <c r="CS446" s="28"/>
      <c r="CT446" s="28"/>
      <c r="CU446" s="28"/>
      <c r="CV446" s="28"/>
      <c r="CW446" s="28"/>
      <c r="CX446" s="28"/>
      <c r="CY446" s="28"/>
      <c r="CZ446" s="28"/>
      <c r="DA446" s="28"/>
      <c r="DB446" s="28"/>
      <c r="DC446" s="28"/>
      <c r="DD446" s="28"/>
      <c r="DE446" s="28"/>
      <c r="DF446" s="28"/>
      <c r="DG446" s="28"/>
      <c r="DH446" s="28"/>
      <c r="DI446" s="28"/>
      <c r="DJ446" s="28"/>
      <c r="DK446" s="28"/>
      <c r="DL446" s="28"/>
    </row>
    <row r="447" spans="1:116" s="76" customFormat="1" x14ac:dyDescent="0.25">
      <c r="A447" s="5" t="s">
        <v>149</v>
      </c>
      <c r="B447" s="5" t="s">
        <v>141</v>
      </c>
      <c r="C447" s="39" t="s">
        <v>368</v>
      </c>
      <c r="D447" s="5" t="s">
        <v>245</v>
      </c>
      <c r="E447" s="30">
        <v>13420</v>
      </c>
      <c r="F447" s="30">
        <f t="shared" si="151"/>
        <v>385.15</v>
      </c>
      <c r="G447" s="30">
        <v>0</v>
      </c>
      <c r="H447" s="30">
        <f t="shared" si="152"/>
        <v>407.97</v>
      </c>
      <c r="I447" s="30">
        <v>125</v>
      </c>
      <c r="J447" s="30">
        <f>F447+G447+H447+I447</f>
        <v>918.12</v>
      </c>
      <c r="K447" s="30">
        <f>E447-J447</f>
        <v>12501.88</v>
      </c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  <c r="BB447" s="26"/>
      <c r="BC447" s="26"/>
      <c r="BD447" s="26"/>
      <c r="BE447" s="26"/>
      <c r="BF447" s="26"/>
      <c r="BG447" s="26"/>
      <c r="BH447" s="26"/>
      <c r="BI447" s="26"/>
      <c r="BJ447" s="26"/>
      <c r="BK447" s="26"/>
      <c r="BL447" s="26"/>
      <c r="BM447" s="26"/>
      <c r="BN447" s="26"/>
      <c r="BO447" s="26"/>
      <c r="BP447" s="26"/>
      <c r="BQ447" s="26"/>
      <c r="BR447" s="26"/>
      <c r="BS447" s="26"/>
      <c r="BT447" s="26"/>
      <c r="BU447" s="26"/>
      <c r="BV447" s="26"/>
      <c r="BW447" s="26"/>
      <c r="BX447" s="26"/>
      <c r="BY447" s="26"/>
      <c r="BZ447" s="26"/>
      <c r="CA447" s="26"/>
      <c r="CB447" s="26"/>
      <c r="CC447" s="26"/>
      <c r="CD447" s="26"/>
      <c r="CE447" s="26"/>
      <c r="CF447" s="26"/>
      <c r="CG447" s="26"/>
      <c r="CH447" s="26"/>
      <c r="CI447" s="26"/>
      <c r="CJ447" s="26"/>
      <c r="CK447" s="26"/>
      <c r="CL447" s="26"/>
      <c r="CM447" s="26"/>
      <c r="CN447" s="26"/>
      <c r="CO447" s="26"/>
      <c r="CP447" s="26"/>
      <c r="CQ447" s="26"/>
      <c r="CR447" s="26"/>
      <c r="CS447" s="26"/>
      <c r="CT447" s="26"/>
      <c r="CU447" s="26"/>
      <c r="CV447" s="26"/>
      <c r="CW447" s="26"/>
      <c r="CX447" s="26"/>
      <c r="CY447" s="26"/>
      <c r="CZ447" s="26"/>
      <c r="DA447" s="26"/>
      <c r="DB447" s="26"/>
      <c r="DC447" s="26"/>
      <c r="DD447" s="26"/>
      <c r="DE447" s="26"/>
      <c r="DF447" s="26"/>
      <c r="DG447" s="26"/>
      <c r="DH447" s="26"/>
      <c r="DI447" s="26"/>
      <c r="DJ447" s="26"/>
      <c r="DK447" s="26"/>
      <c r="DL447" s="26"/>
    </row>
    <row r="448" spans="1:116" s="76" customFormat="1" x14ac:dyDescent="0.25">
      <c r="A448" s="5" t="s">
        <v>444</v>
      </c>
      <c r="B448" s="5" t="s">
        <v>94</v>
      </c>
      <c r="C448" s="39" t="s">
        <v>369</v>
      </c>
      <c r="D448" s="5" t="s">
        <v>245</v>
      </c>
      <c r="E448" s="30">
        <v>32272.44</v>
      </c>
      <c r="F448" s="30">
        <f t="shared" si="151"/>
        <v>926.22</v>
      </c>
      <c r="G448" s="30">
        <v>0</v>
      </c>
      <c r="H448" s="30">
        <v>981.08</v>
      </c>
      <c r="I448" s="30">
        <v>25</v>
      </c>
      <c r="J448" s="30">
        <v>1932.3</v>
      </c>
      <c r="K448" s="30">
        <v>30340.14</v>
      </c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  <c r="BB448" s="26"/>
      <c r="BC448" s="26"/>
      <c r="BD448" s="26"/>
      <c r="BE448" s="26"/>
      <c r="BF448" s="26"/>
      <c r="BG448" s="26"/>
      <c r="BH448" s="26"/>
      <c r="BI448" s="26"/>
      <c r="BJ448" s="26"/>
      <c r="BK448" s="26"/>
      <c r="BL448" s="26"/>
      <c r="BM448" s="26"/>
      <c r="BN448" s="26"/>
      <c r="BO448" s="26"/>
      <c r="BP448" s="26"/>
      <c r="BQ448" s="26"/>
      <c r="BR448" s="26"/>
      <c r="BS448" s="26"/>
      <c r="BT448" s="26"/>
      <c r="BU448" s="26"/>
      <c r="BV448" s="26"/>
      <c r="BW448" s="26"/>
      <c r="BX448" s="26"/>
      <c r="BY448" s="26"/>
      <c r="BZ448" s="26"/>
      <c r="CA448" s="26"/>
      <c r="CB448" s="26"/>
      <c r="CC448" s="26"/>
      <c r="CD448" s="26"/>
      <c r="CE448" s="26"/>
      <c r="CF448" s="26"/>
      <c r="CG448" s="26"/>
      <c r="CH448" s="26"/>
      <c r="CI448" s="26"/>
      <c r="CJ448" s="26"/>
      <c r="CK448" s="26"/>
      <c r="CL448" s="26"/>
      <c r="CM448" s="26"/>
      <c r="CN448" s="26"/>
      <c r="CO448" s="26"/>
      <c r="CP448" s="26"/>
      <c r="CQ448" s="26"/>
      <c r="CR448" s="26"/>
      <c r="CS448" s="26"/>
      <c r="CT448" s="26"/>
      <c r="CU448" s="26"/>
      <c r="CV448" s="26"/>
      <c r="CW448" s="26"/>
      <c r="CX448" s="26"/>
      <c r="CY448" s="26"/>
      <c r="CZ448" s="26"/>
      <c r="DA448" s="26"/>
      <c r="DB448" s="26"/>
      <c r="DC448" s="26"/>
      <c r="DD448" s="26"/>
      <c r="DE448" s="26"/>
      <c r="DF448" s="26"/>
      <c r="DG448" s="26"/>
      <c r="DH448" s="26"/>
      <c r="DI448" s="26"/>
      <c r="DJ448" s="26"/>
      <c r="DK448" s="26"/>
      <c r="DL448" s="26"/>
    </row>
    <row r="449" spans="1:126" s="76" customFormat="1" x14ac:dyDescent="0.25">
      <c r="A449" s="5" t="s">
        <v>144</v>
      </c>
      <c r="B449" s="5" t="s">
        <v>215</v>
      </c>
      <c r="C449" s="39" t="s">
        <v>368</v>
      </c>
      <c r="D449" s="5" t="s">
        <v>243</v>
      </c>
      <c r="E449" s="30">
        <v>47000</v>
      </c>
      <c r="F449" s="30">
        <f>E449*0.0287</f>
        <v>1348.9</v>
      </c>
      <c r="G449" s="30">
        <v>0</v>
      </c>
      <c r="H449" s="30">
        <f>E449*0.0304</f>
        <v>1428.8</v>
      </c>
      <c r="I449" s="30">
        <v>275</v>
      </c>
      <c r="J449" s="30">
        <f>F449+G449+H449+I449</f>
        <v>3052.7</v>
      </c>
      <c r="K449" s="30">
        <f>E449-J449</f>
        <v>43947.3</v>
      </c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28"/>
      <c r="AN449" s="28"/>
      <c r="AO449" s="28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  <c r="BB449" s="26"/>
      <c r="BC449" s="26"/>
      <c r="BD449" s="26"/>
      <c r="BE449" s="26"/>
      <c r="BF449" s="26"/>
      <c r="BG449" s="26"/>
      <c r="BH449" s="26"/>
      <c r="BI449" s="26"/>
      <c r="BJ449" s="26"/>
      <c r="BK449" s="26"/>
      <c r="BL449" s="26"/>
      <c r="BM449" s="26"/>
      <c r="BN449" s="26"/>
      <c r="BO449" s="26"/>
      <c r="BP449" s="26"/>
      <c r="BQ449" s="26"/>
      <c r="BR449" s="26"/>
      <c r="BS449" s="26"/>
      <c r="BT449" s="26"/>
      <c r="BU449" s="26"/>
      <c r="BV449" s="26"/>
      <c r="BW449" s="26"/>
      <c r="BX449" s="26"/>
      <c r="BY449" s="26"/>
      <c r="BZ449" s="26"/>
      <c r="CA449" s="26"/>
      <c r="CB449" s="26"/>
      <c r="CC449" s="26"/>
      <c r="CD449" s="26"/>
      <c r="CE449" s="26"/>
      <c r="CF449" s="26"/>
      <c r="CG449" s="26"/>
      <c r="CH449" s="26"/>
      <c r="CI449" s="26"/>
      <c r="CJ449" s="26"/>
      <c r="CK449" s="26"/>
      <c r="CL449" s="26"/>
      <c r="CM449" s="26"/>
      <c r="CN449" s="26"/>
      <c r="CO449" s="26"/>
      <c r="CP449" s="26"/>
      <c r="CQ449" s="26"/>
      <c r="CR449" s="26"/>
      <c r="CS449" s="26"/>
      <c r="CT449" s="26"/>
      <c r="CU449" s="26"/>
      <c r="CV449" s="26"/>
      <c r="CW449" s="26"/>
      <c r="CX449" s="26"/>
      <c r="CY449" s="26"/>
      <c r="CZ449" s="26"/>
      <c r="DA449" s="26"/>
      <c r="DB449" s="26"/>
      <c r="DC449" s="26"/>
      <c r="DD449" s="26"/>
      <c r="DE449" s="26"/>
      <c r="DF449" s="26"/>
      <c r="DG449" s="26"/>
      <c r="DH449" s="26"/>
      <c r="DI449" s="26"/>
      <c r="DJ449" s="26"/>
      <c r="DK449" s="26"/>
      <c r="DL449" s="26"/>
    </row>
    <row r="450" spans="1:126" s="76" customFormat="1" x14ac:dyDescent="0.25">
      <c r="A450" s="64" t="s">
        <v>12</v>
      </c>
      <c r="B450" s="64">
        <v>8</v>
      </c>
      <c r="C450" s="65"/>
      <c r="D450" s="64"/>
      <c r="E450" s="66">
        <f t="shared" ref="E450:K450" si="155">SUM(E442:E449)</f>
        <v>274692.44</v>
      </c>
      <c r="F450" s="66">
        <f t="shared" si="155"/>
        <v>7883.67</v>
      </c>
      <c r="G450" s="66">
        <f t="shared" si="155"/>
        <v>5769.53</v>
      </c>
      <c r="H450" s="66">
        <f t="shared" si="155"/>
        <v>8350.65</v>
      </c>
      <c r="I450" s="66">
        <f t="shared" si="155"/>
        <v>6880.24</v>
      </c>
      <c r="J450" s="66">
        <f t="shared" si="155"/>
        <v>28883.89</v>
      </c>
      <c r="K450" s="66">
        <f t="shared" si="155"/>
        <v>245808.55</v>
      </c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  <c r="BB450" s="26"/>
      <c r="BC450" s="26"/>
      <c r="BD450" s="26"/>
      <c r="BE450" s="26"/>
      <c r="BF450" s="26"/>
      <c r="BG450" s="26"/>
      <c r="BH450" s="26"/>
      <c r="BI450" s="26"/>
      <c r="BJ450" s="26"/>
      <c r="BK450" s="26"/>
      <c r="BL450" s="26"/>
      <c r="BM450" s="26"/>
      <c r="BN450" s="26"/>
      <c r="BO450" s="26"/>
      <c r="BP450" s="26"/>
      <c r="BQ450" s="26"/>
      <c r="BR450" s="26"/>
      <c r="BS450" s="26"/>
      <c r="BT450" s="26"/>
      <c r="BU450" s="26"/>
      <c r="BV450" s="26"/>
      <c r="BW450" s="26"/>
      <c r="BX450" s="26"/>
      <c r="BY450" s="26"/>
      <c r="BZ450" s="26"/>
      <c r="CA450" s="26"/>
      <c r="CB450" s="26"/>
      <c r="CC450" s="26"/>
      <c r="CD450" s="26"/>
      <c r="CE450" s="26"/>
      <c r="CF450" s="26"/>
      <c r="CG450" s="26"/>
      <c r="CH450" s="26"/>
      <c r="CI450" s="26"/>
      <c r="CJ450" s="26"/>
      <c r="CK450" s="26"/>
      <c r="CL450" s="26"/>
      <c r="CM450" s="26"/>
      <c r="CN450" s="26"/>
      <c r="CO450" s="26"/>
      <c r="CP450" s="26"/>
      <c r="CQ450" s="26"/>
      <c r="CR450" s="26"/>
      <c r="CS450" s="26"/>
      <c r="CT450" s="26"/>
      <c r="CU450" s="26"/>
      <c r="CV450" s="26"/>
      <c r="CW450" s="26"/>
      <c r="CX450" s="26"/>
      <c r="CY450" s="26"/>
      <c r="CZ450" s="26"/>
      <c r="DA450" s="26"/>
      <c r="DB450" s="26"/>
      <c r="DC450" s="26"/>
      <c r="DD450" s="26"/>
      <c r="DE450" s="26"/>
      <c r="DF450" s="26"/>
      <c r="DG450" s="26"/>
      <c r="DH450" s="26"/>
      <c r="DI450" s="26"/>
      <c r="DJ450" s="26"/>
      <c r="DK450" s="26"/>
      <c r="DL450" s="26"/>
    </row>
    <row r="451" spans="1:126" s="76" customFormat="1" x14ac:dyDescent="0.25">
      <c r="A451" s="5"/>
      <c r="B451" s="5"/>
      <c r="C451" s="39"/>
      <c r="D451" s="5"/>
      <c r="E451" s="30"/>
      <c r="F451" s="30"/>
      <c r="G451" s="30"/>
      <c r="H451" s="30"/>
      <c r="I451" s="30"/>
      <c r="J451" s="30"/>
      <c r="K451" s="30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  <c r="BB451" s="26"/>
      <c r="BC451" s="26"/>
      <c r="BD451" s="26"/>
      <c r="BE451" s="26"/>
      <c r="BF451" s="26"/>
      <c r="BG451" s="26"/>
      <c r="BH451" s="26"/>
      <c r="BI451" s="26"/>
      <c r="BJ451" s="26"/>
      <c r="BK451" s="26"/>
      <c r="BL451" s="26"/>
      <c r="BM451" s="26"/>
      <c r="BN451" s="26"/>
      <c r="BO451" s="26"/>
      <c r="BP451" s="26"/>
      <c r="BQ451" s="26"/>
      <c r="BR451" s="26"/>
      <c r="BS451" s="26"/>
      <c r="BT451" s="26"/>
      <c r="BU451" s="26"/>
      <c r="BV451" s="26"/>
      <c r="BW451" s="26"/>
      <c r="BX451" s="26"/>
      <c r="BY451" s="26"/>
      <c r="BZ451" s="26"/>
      <c r="CA451" s="26"/>
      <c r="CB451" s="26"/>
      <c r="CC451" s="26"/>
      <c r="CD451" s="26"/>
      <c r="CE451" s="26"/>
      <c r="CF451" s="26"/>
      <c r="CG451" s="26"/>
      <c r="CH451" s="26"/>
      <c r="CI451" s="26"/>
      <c r="CJ451" s="26"/>
      <c r="CK451" s="26"/>
      <c r="CL451" s="26"/>
      <c r="CM451" s="26"/>
      <c r="CN451" s="26"/>
      <c r="CO451" s="26"/>
      <c r="CP451" s="26"/>
      <c r="CQ451" s="26"/>
      <c r="CR451" s="26"/>
      <c r="CS451" s="26"/>
      <c r="CT451" s="26"/>
      <c r="CU451" s="26"/>
      <c r="CV451" s="26"/>
      <c r="CW451" s="26"/>
      <c r="CX451" s="26"/>
      <c r="CY451" s="26"/>
      <c r="CZ451" s="26"/>
      <c r="DA451" s="26"/>
      <c r="DB451" s="26"/>
      <c r="DC451" s="26"/>
      <c r="DD451" s="26"/>
      <c r="DE451" s="26"/>
      <c r="DF451" s="26"/>
      <c r="DG451" s="26"/>
      <c r="DH451" s="26"/>
      <c r="DI451" s="26"/>
      <c r="DJ451" s="26"/>
      <c r="DK451" s="26"/>
      <c r="DL451" s="26"/>
    </row>
    <row r="452" spans="1:126" s="77" customFormat="1" x14ac:dyDescent="0.25">
      <c r="A452" s="74" t="s">
        <v>466</v>
      </c>
      <c r="B452" s="74"/>
      <c r="C452" s="40"/>
      <c r="D452" s="74"/>
      <c r="E452" s="74"/>
      <c r="F452" s="74"/>
      <c r="G452" s="74"/>
      <c r="H452" s="74"/>
      <c r="I452" s="74"/>
      <c r="J452" s="74"/>
      <c r="K452" s="74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26"/>
      <c r="AN452" s="26"/>
      <c r="AO452" s="26"/>
      <c r="AP452" s="28"/>
      <c r="AQ452" s="28"/>
      <c r="AR452" s="28"/>
      <c r="AS452" s="28"/>
      <c r="AT452" s="28"/>
      <c r="AU452" s="28"/>
      <c r="AV452" s="28"/>
      <c r="AW452" s="28"/>
      <c r="AX452" s="28"/>
      <c r="AY452" s="28"/>
      <c r="AZ452" s="28"/>
      <c r="BA452" s="28"/>
      <c r="BB452" s="28"/>
      <c r="BC452" s="28"/>
      <c r="BD452" s="28"/>
      <c r="BE452" s="28"/>
      <c r="BF452" s="28"/>
      <c r="BG452" s="28"/>
      <c r="BH452" s="28"/>
      <c r="BI452" s="28"/>
      <c r="BJ452" s="28"/>
      <c r="BK452" s="28"/>
      <c r="BL452" s="28"/>
      <c r="BM452" s="28"/>
      <c r="BN452" s="28"/>
      <c r="BO452" s="28"/>
      <c r="BP452" s="28"/>
      <c r="BQ452" s="28"/>
      <c r="BR452" s="28"/>
      <c r="BS452" s="28"/>
      <c r="BT452" s="28"/>
      <c r="BU452" s="28"/>
      <c r="BV452" s="28"/>
      <c r="BW452" s="28"/>
      <c r="BX452" s="28"/>
      <c r="BY452" s="28"/>
      <c r="BZ452" s="28"/>
      <c r="CA452" s="28"/>
      <c r="CB452" s="28"/>
      <c r="CC452" s="28"/>
      <c r="CD452" s="28"/>
      <c r="CE452" s="28"/>
      <c r="CF452" s="28"/>
      <c r="CG452" s="28"/>
      <c r="CH452" s="28"/>
      <c r="CI452" s="28"/>
      <c r="CJ452" s="28"/>
      <c r="CK452" s="28"/>
      <c r="CL452" s="28"/>
      <c r="CM452" s="28"/>
      <c r="CN452" s="28"/>
      <c r="CO452" s="28"/>
      <c r="CP452" s="28"/>
      <c r="CQ452" s="28"/>
      <c r="CR452" s="28"/>
      <c r="CS452" s="28"/>
      <c r="CT452" s="28"/>
      <c r="CU452" s="28"/>
      <c r="CV452" s="28"/>
      <c r="CW452" s="28"/>
      <c r="CX452" s="28"/>
      <c r="CY452" s="28"/>
      <c r="CZ452" s="28"/>
      <c r="DA452" s="28"/>
      <c r="DB452" s="28"/>
      <c r="DC452" s="28"/>
      <c r="DD452" s="28"/>
      <c r="DE452" s="28"/>
      <c r="DF452" s="28"/>
      <c r="DG452" s="28"/>
      <c r="DH452" s="28"/>
      <c r="DI452" s="28"/>
      <c r="DJ452" s="28"/>
      <c r="DK452" s="28"/>
      <c r="DL452" s="28"/>
    </row>
    <row r="453" spans="1:126" s="76" customFormat="1" x14ac:dyDescent="0.25">
      <c r="A453" s="5" t="s">
        <v>152</v>
      </c>
      <c r="B453" s="5" t="s">
        <v>16</v>
      </c>
      <c r="C453" s="39" t="s">
        <v>369</v>
      </c>
      <c r="D453" s="5" t="s">
        <v>243</v>
      </c>
      <c r="E453" s="30">
        <v>89500</v>
      </c>
      <c r="F453" s="30">
        <f t="shared" ref="F453" si="156">E453*0.0287</f>
        <v>2568.65</v>
      </c>
      <c r="G453" s="30">
        <v>9297.98</v>
      </c>
      <c r="H453" s="30">
        <f t="shared" ref="H453" si="157">E453*0.0304</f>
        <v>2720.8</v>
      </c>
      <c r="I453" s="30">
        <v>1475.12</v>
      </c>
      <c r="J453" s="30">
        <v>16062.55</v>
      </c>
      <c r="K453" s="30">
        <v>73437.45</v>
      </c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  <c r="BB453" s="26"/>
      <c r="BC453" s="26"/>
      <c r="BD453" s="26"/>
      <c r="BE453" s="26"/>
      <c r="BF453" s="26"/>
      <c r="BG453" s="26"/>
      <c r="BH453" s="26"/>
      <c r="BI453" s="26"/>
      <c r="BJ453" s="26"/>
      <c r="BK453" s="26"/>
      <c r="BL453" s="26"/>
      <c r="BM453" s="26"/>
      <c r="BN453" s="26"/>
      <c r="BO453" s="26"/>
      <c r="BP453" s="26"/>
      <c r="BQ453" s="26"/>
      <c r="BR453" s="26"/>
      <c r="BS453" s="26"/>
      <c r="BT453" s="26"/>
      <c r="BU453" s="26"/>
      <c r="BV453" s="26"/>
      <c r="BW453" s="26"/>
      <c r="BX453" s="26"/>
      <c r="BY453" s="26"/>
      <c r="BZ453" s="26"/>
      <c r="CA453" s="26"/>
      <c r="CB453" s="26"/>
      <c r="CC453" s="26"/>
      <c r="CD453" s="26"/>
      <c r="CE453" s="26"/>
      <c r="CF453" s="26"/>
      <c r="CG453" s="26"/>
      <c r="CH453" s="26"/>
      <c r="CI453" s="26"/>
      <c r="CJ453" s="26"/>
      <c r="CK453" s="26"/>
      <c r="CL453" s="26"/>
      <c r="CM453" s="26"/>
      <c r="CN453" s="26"/>
      <c r="CO453" s="26"/>
      <c r="CP453" s="26"/>
      <c r="CQ453" s="26"/>
      <c r="CR453" s="26"/>
      <c r="CS453" s="26"/>
      <c r="CT453" s="26"/>
      <c r="CU453" s="26"/>
      <c r="CV453" s="26"/>
      <c r="CW453" s="26"/>
      <c r="CX453" s="26"/>
      <c r="CY453" s="26"/>
      <c r="CZ453" s="26"/>
      <c r="DA453" s="26"/>
      <c r="DB453" s="26"/>
      <c r="DC453" s="26"/>
      <c r="DD453" s="26"/>
      <c r="DE453" s="26"/>
      <c r="DF453" s="26"/>
      <c r="DG453" s="26"/>
      <c r="DH453" s="26"/>
      <c r="DI453" s="26"/>
      <c r="DJ453" s="26"/>
      <c r="DK453" s="26"/>
      <c r="DL453" s="26"/>
    </row>
    <row r="454" spans="1:126" s="76" customFormat="1" x14ac:dyDescent="0.25">
      <c r="A454" s="5" t="s">
        <v>150</v>
      </c>
      <c r="B454" s="5" t="s">
        <v>153</v>
      </c>
      <c r="C454" s="39" t="s">
        <v>368</v>
      </c>
      <c r="D454" s="5" t="s">
        <v>243</v>
      </c>
      <c r="E454" s="30">
        <v>44000</v>
      </c>
      <c r="F454" s="30">
        <f>E454*0.0287</f>
        <v>1262.8</v>
      </c>
      <c r="G454" s="30">
        <v>0</v>
      </c>
      <c r="H454" s="30">
        <f>E454*0.0304</f>
        <v>1337.6</v>
      </c>
      <c r="I454" s="30">
        <v>315</v>
      </c>
      <c r="J454" s="30">
        <f>F454+G454+H454+I454</f>
        <v>2915.4</v>
      </c>
      <c r="K454" s="30">
        <f>E454-J454</f>
        <v>41084.6</v>
      </c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  <c r="BB454" s="26"/>
      <c r="BC454" s="26"/>
      <c r="BD454" s="26"/>
      <c r="BE454" s="26"/>
      <c r="BF454" s="26"/>
      <c r="BG454" s="26"/>
      <c r="BH454" s="26"/>
      <c r="BI454" s="26"/>
      <c r="BJ454" s="26"/>
      <c r="BK454" s="26"/>
      <c r="BL454" s="26"/>
      <c r="BM454" s="26"/>
      <c r="BN454" s="26"/>
      <c r="BO454" s="26"/>
      <c r="BP454" s="26"/>
      <c r="BQ454" s="26"/>
      <c r="BR454" s="26"/>
      <c r="BS454" s="26"/>
      <c r="BT454" s="26"/>
      <c r="BU454" s="26"/>
      <c r="BV454" s="26"/>
      <c r="BW454" s="26"/>
      <c r="BX454" s="26"/>
      <c r="BY454" s="26"/>
      <c r="BZ454" s="26"/>
      <c r="CA454" s="26"/>
      <c r="CB454" s="26"/>
      <c r="CC454" s="26"/>
      <c r="CD454" s="26"/>
      <c r="CE454" s="26"/>
      <c r="CF454" s="26"/>
      <c r="CG454" s="26"/>
      <c r="CH454" s="26"/>
      <c r="CI454" s="26"/>
      <c r="CJ454" s="26"/>
      <c r="CK454" s="26"/>
      <c r="CL454" s="26"/>
      <c r="CM454" s="26"/>
      <c r="CN454" s="26"/>
      <c r="CO454" s="26"/>
      <c r="CP454" s="26"/>
      <c r="CQ454" s="26"/>
      <c r="CR454" s="26"/>
      <c r="CS454" s="26"/>
      <c r="CT454" s="26"/>
      <c r="CU454" s="26"/>
      <c r="CV454" s="26"/>
      <c r="CW454" s="26"/>
      <c r="CX454" s="26"/>
      <c r="CY454" s="26"/>
      <c r="CZ454" s="26"/>
      <c r="DA454" s="26"/>
      <c r="DB454" s="26"/>
      <c r="DC454" s="26"/>
      <c r="DD454" s="26"/>
      <c r="DE454" s="26"/>
      <c r="DF454" s="26"/>
      <c r="DG454" s="26"/>
      <c r="DH454" s="26"/>
      <c r="DI454" s="26"/>
      <c r="DJ454" s="26"/>
      <c r="DK454" s="26"/>
      <c r="DL454" s="26"/>
    </row>
    <row r="455" spans="1:126" s="76" customFormat="1" x14ac:dyDescent="0.25">
      <c r="A455" s="3" t="s">
        <v>12</v>
      </c>
      <c r="B455" s="3">
        <v>2</v>
      </c>
      <c r="C455" s="34"/>
      <c r="D455" s="3"/>
      <c r="E455" s="4">
        <f t="shared" ref="E455:K455" si="158">SUM(E453:E454)</f>
        <v>133500</v>
      </c>
      <c r="F455" s="4">
        <f t="shared" si="158"/>
        <v>3831.45</v>
      </c>
      <c r="G455" s="4">
        <f t="shared" si="158"/>
        <v>9297.98</v>
      </c>
      <c r="H455" s="4">
        <f t="shared" si="158"/>
        <v>4058.4</v>
      </c>
      <c r="I455" s="4">
        <f t="shared" si="158"/>
        <v>1790.12</v>
      </c>
      <c r="J455" s="4">
        <f t="shared" si="158"/>
        <v>18977.95</v>
      </c>
      <c r="K455" s="4">
        <f t="shared" si="158"/>
        <v>114522.05</v>
      </c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64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  <c r="BB455" s="26"/>
      <c r="BC455" s="26"/>
      <c r="BD455" s="26"/>
      <c r="BE455" s="26"/>
      <c r="BF455" s="26"/>
      <c r="BG455" s="26"/>
      <c r="BH455" s="26"/>
      <c r="BI455" s="26"/>
      <c r="BJ455" s="26"/>
      <c r="BK455" s="26"/>
      <c r="BL455" s="26"/>
      <c r="BM455" s="26"/>
      <c r="BN455" s="26"/>
      <c r="BO455" s="26"/>
      <c r="BP455" s="26"/>
      <c r="BQ455" s="26"/>
      <c r="BR455" s="26"/>
      <c r="BS455" s="26"/>
      <c r="BT455" s="26"/>
      <c r="BU455" s="26"/>
      <c r="BV455" s="26"/>
      <c r="BW455" s="26"/>
      <c r="BX455" s="26"/>
      <c r="BY455" s="26"/>
      <c r="BZ455" s="26"/>
      <c r="CA455" s="26"/>
      <c r="CB455" s="26"/>
      <c r="CC455" s="26"/>
      <c r="CD455" s="26"/>
      <c r="CE455" s="26"/>
      <c r="CF455" s="26"/>
      <c r="CG455" s="26"/>
      <c r="CH455" s="26"/>
      <c r="CI455" s="26"/>
      <c r="CJ455" s="26"/>
      <c r="CK455" s="26"/>
      <c r="CL455" s="26"/>
      <c r="CM455" s="26"/>
      <c r="CN455" s="26"/>
      <c r="CO455" s="26"/>
      <c r="CP455" s="26"/>
      <c r="CQ455" s="26"/>
      <c r="CR455" s="26"/>
      <c r="CS455" s="26"/>
      <c r="CT455" s="26"/>
      <c r="CU455" s="26"/>
      <c r="CV455" s="26"/>
      <c r="CW455" s="26"/>
      <c r="CX455" s="26"/>
      <c r="CY455" s="26"/>
      <c r="CZ455" s="26"/>
      <c r="DA455" s="26"/>
      <c r="DB455" s="26"/>
      <c r="DC455" s="26"/>
      <c r="DD455" s="26"/>
      <c r="DE455" s="26"/>
      <c r="DF455" s="26"/>
      <c r="DG455" s="26"/>
      <c r="DH455" s="26"/>
      <c r="DI455" s="26"/>
      <c r="DJ455" s="26"/>
      <c r="DK455" s="26"/>
      <c r="DL455" s="26"/>
    </row>
    <row r="456" spans="1:126" s="26" customFormat="1" x14ac:dyDescent="0.25">
      <c r="A456" s="26" t="s">
        <v>465</v>
      </c>
      <c r="C456" s="35"/>
      <c r="E456" s="27"/>
      <c r="F456" s="27"/>
      <c r="G456" s="27"/>
      <c r="H456" s="27"/>
      <c r="I456" s="27"/>
      <c r="J456" s="27"/>
      <c r="K456" s="27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5"/>
      <c r="AM456" s="28"/>
      <c r="AN456" s="28"/>
      <c r="AO456" s="28"/>
    </row>
    <row r="457" spans="1:126" s="3" customFormat="1" x14ac:dyDescent="0.25">
      <c r="A457" s="5" t="s">
        <v>281</v>
      </c>
      <c r="B457" t="s">
        <v>248</v>
      </c>
      <c r="C457" s="32" t="s">
        <v>368</v>
      </c>
      <c r="D457" t="s">
        <v>245</v>
      </c>
      <c r="E457" s="1">
        <v>25200</v>
      </c>
      <c r="F457" s="1">
        <f t="shared" ref="F457" si="159">E457*0.0287</f>
        <v>723.24</v>
      </c>
      <c r="G457" s="1">
        <v>0</v>
      </c>
      <c r="H457" s="1">
        <f t="shared" ref="H457" si="160">E457*0.0304</f>
        <v>766.08</v>
      </c>
      <c r="I457" s="1">
        <v>175</v>
      </c>
      <c r="J457" s="1">
        <f t="shared" ref="J457" si="161">+F457+G457+H457+I457</f>
        <v>1664.32</v>
      </c>
      <c r="K457" s="1">
        <f t="shared" ref="K457" si="162">+E457-J457</f>
        <v>23535.68</v>
      </c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5"/>
      <c r="AM457" s="28"/>
      <c r="AN457" s="28"/>
      <c r="AO457" s="28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  <c r="BB457" s="26"/>
      <c r="BC457" s="26"/>
      <c r="BD457" s="26"/>
      <c r="BE457" s="26"/>
      <c r="BF457" s="26"/>
      <c r="BG457" s="26"/>
      <c r="BH457" s="26"/>
      <c r="BI457" s="26"/>
      <c r="BJ457" s="26"/>
      <c r="BK457" s="26"/>
      <c r="BL457" s="26"/>
      <c r="BM457" s="26"/>
      <c r="BN457" s="26"/>
      <c r="BO457" s="26"/>
      <c r="BP457" s="26"/>
      <c r="BQ457" s="26"/>
      <c r="BR457" s="26"/>
      <c r="BS457" s="26"/>
      <c r="BT457" s="26"/>
      <c r="BU457" s="26"/>
      <c r="BV457" s="26"/>
      <c r="BW457" s="26"/>
      <c r="BX457" s="26"/>
      <c r="BY457" s="26"/>
      <c r="BZ457" s="26"/>
      <c r="CA457" s="26"/>
      <c r="CB457" s="26"/>
      <c r="CC457" s="26"/>
      <c r="CD457" s="26"/>
      <c r="CE457" s="26"/>
      <c r="CF457" s="26"/>
      <c r="CG457" s="26"/>
      <c r="CH457" s="26"/>
      <c r="CI457" s="26"/>
      <c r="CJ457" s="26"/>
      <c r="CK457" s="26"/>
      <c r="CL457" s="26"/>
      <c r="CM457" s="26"/>
      <c r="CN457" s="26"/>
      <c r="CO457" s="26"/>
      <c r="CP457" s="26"/>
      <c r="CQ457" s="26"/>
      <c r="CR457" s="26"/>
      <c r="CS457" s="26"/>
      <c r="CT457" s="26"/>
      <c r="CU457" s="26"/>
      <c r="CV457" s="26"/>
      <c r="CW457" s="26"/>
      <c r="CX457" s="26"/>
      <c r="CY457" s="26"/>
      <c r="CZ457" s="26"/>
      <c r="DA457" s="26"/>
      <c r="DB457" s="26"/>
      <c r="DC457" s="26"/>
      <c r="DD457" s="26"/>
      <c r="DE457" s="26"/>
      <c r="DF457" s="26"/>
      <c r="DG457" s="26"/>
      <c r="DH457" s="26"/>
      <c r="DI457" s="26"/>
      <c r="DJ457" s="26"/>
      <c r="DK457" s="26"/>
      <c r="DL457" s="26"/>
      <c r="DM457" s="6"/>
      <c r="DN457" s="6"/>
      <c r="DO457" s="6"/>
      <c r="DP457" s="6"/>
      <c r="DQ457" s="6"/>
      <c r="DR457" s="6"/>
      <c r="DS457" s="6"/>
      <c r="DT457" s="6"/>
      <c r="DU457" s="6"/>
      <c r="DV457" s="6"/>
    </row>
    <row r="458" spans="1:126" s="64" customFormat="1" x14ac:dyDescent="0.25">
      <c r="A458" s="64" t="s">
        <v>12</v>
      </c>
      <c r="B458" s="64">
        <v>1</v>
      </c>
      <c r="C458" s="65"/>
      <c r="E458" s="66">
        <f t="shared" ref="E458:K458" si="163">E457</f>
        <v>25200</v>
      </c>
      <c r="F458" s="66">
        <f t="shared" si="163"/>
        <v>723.24</v>
      </c>
      <c r="G458" s="66">
        <f t="shared" si="163"/>
        <v>0</v>
      </c>
      <c r="H458" s="66">
        <f t="shared" si="163"/>
        <v>766.08</v>
      </c>
      <c r="I458" s="66">
        <f t="shared" si="163"/>
        <v>175</v>
      </c>
      <c r="J458" s="66">
        <f t="shared" si="163"/>
        <v>1664.32</v>
      </c>
      <c r="K458" s="66">
        <f t="shared" si="163"/>
        <v>23535.68</v>
      </c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 s="28"/>
      <c r="AN458" s="28"/>
      <c r="AO458" s="28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  <c r="BC458" s="26"/>
      <c r="BD458" s="26"/>
      <c r="BE458" s="26"/>
      <c r="BF458" s="26"/>
      <c r="BG458" s="26"/>
      <c r="BH458" s="26"/>
      <c r="BI458" s="26"/>
      <c r="BJ458" s="26"/>
      <c r="BK458" s="26"/>
      <c r="BL458" s="26"/>
      <c r="BM458" s="26"/>
      <c r="BN458" s="26"/>
      <c r="BO458" s="26"/>
      <c r="BP458" s="26"/>
      <c r="BQ458" s="26"/>
      <c r="BR458" s="26"/>
      <c r="BS458" s="26"/>
      <c r="BT458" s="26"/>
      <c r="BU458" s="26"/>
      <c r="BV458" s="26"/>
      <c r="BW458" s="26"/>
      <c r="BX458" s="26"/>
      <c r="BY458" s="26"/>
      <c r="BZ458" s="26"/>
      <c r="CA458" s="26"/>
      <c r="CB458" s="26"/>
      <c r="CC458" s="26"/>
      <c r="CD458" s="26"/>
      <c r="CE458" s="26"/>
      <c r="CF458" s="26"/>
      <c r="CG458" s="26"/>
      <c r="CH458" s="26"/>
      <c r="CI458" s="26"/>
      <c r="CJ458" s="26"/>
      <c r="CK458" s="26"/>
      <c r="CL458" s="26"/>
      <c r="CM458" s="26"/>
      <c r="CN458" s="26"/>
      <c r="CO458" s="26"/>
      <c r="CP458" s="26"/>
      <c r="CQ458" s="26"/>
      <c r="CR458" s="26"/>
      <c r="CS458" s="26"/>
      <c r="CT458" s="26"/>
      <c r="CU458" s="26"/>
      <c r="CV458" s="26"/>
      <c r="CW458" s="26"/>
      <c r="CX458" s="26"/>
      <c r="CY458" s="26"/>
      <c r="CZ458" s="26"/>
      <c r="DA458" s="26"/>
      <c r="DB458" s="26"/>
      <c r="DC458" s="26"/>
      <c r="DD458" s="26"/>
      <c r="DE458" s="26"/>
      <c r="DF458" s="26"/>
      <c r="DG458" s="26"/>
      <c r="DH458" s="26"/>
      <c r="DI458" s="26"/>
      <c r="DJ458" s="26"/>
      <c r="DK458" s="26"/>
      <c r="DL458" s="26"/>
    </row>
    <row r="459" spans="1:126" s="6" customFormat="1" x14ac:dyDescent="0.25">
      <c r="C459" s="40"/>
      <c r="E459" s="49"/>
      <c r="F459" s="49"/>
      <c r="G459" s="49"/>
      <c r="H459" s="49"/>
      <c r="I459" s="49"/>
      <c r="J459" s="49"/>
      <c r="K459" s="49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</row>
    <row r="460" spans="1:126" s="6" customFormat="1" x14ac:dyDescent="0.25">
      <c r="A460" s="6" t="s">
        <v>484</v>
      </c>
      <c r="C460" s="40"/>
      <c r="E460" s="49"/>
      <c r="F460" s="49"/>
      <c r="G460" s="49"/>
      <c r="H460" s="49"/>
      <c r="I460" s="49"/>
      <c r="J460" s="49"/>
      <c r="K460" s="49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</row>
    <row r="461" spans="1:126" s="61" customFormat="1" x14ac:dyDescent="0.25">
      <c r="A461" s="61" t="s">
        <v>485</v>
      </c>
      <c r="B461" s="61" t="s">
        <v>487</v>
      </c>
      <c r="C461" s="68" t="s">
        <v>368</v>
      </c>
      <c r="D461" s="61" t="s">
        <v>245</v>
      </c>
      <c r="E461" s="69">
        <v>76000</v>
      </c>
      <c r="F461" s="69">
        <v>2181.1999999999998</v>
      </c>
      <c r="G461" s="69">
        <v>6497.56</v>
      </c>
      <c r="H461" s="69">
        <v>2310.4</v>
      </c>
      <c r="I461" s="69">
        <v>175</v>
      </c>
      <c r="J461" s="69">
        <v>11164.16</v>
      </c>
      <c r="K461" s="69">
        <v>64835.839999999997</v>
      </c>
    </row>
    <row r="462" spans="1:126" s="61" customFormat="1" x14ac:dyDescent="0.25">
      <c r="A462" s="61" t="s">
        <v>486</v>
      </c>
      <c r="B462" s="61" t="s">
        <v>487</v>
      </c>
      <c r="C462" s="68" t="s">
        <v>368</v>
      </c>
      <c r="D462" s="61" t="s">
        <v>245</v>
      </c>
      <c r="E462" s="69">
        <v>76000</v>
      </c>
      <c r="F462" s="69">
        <v>2181.1999999999998</v>
      </c>
      <c r="G462" s="69">
        <v>6497.56</v>
      </c>
      <c r="H462" s="69">
        <v>2310.4</v>
      </c>
      <c r="I462" s="69">
        <v>175</v>
      </c>
      <c r="J462" s="69">
        <v>11164.16</v>
      </c>
      <c r="K462" s="69">
        <v>64835.839999999997</v>
      </c>
    </row>
    <row r="463" spans="1:126" s="64" customFormat="1" x14ac:dyDescent="0.25">
      <c r="A463" s="64" t="s">
        <v>12</v>
      </c>
      <c r="B463" s="64">
        <v>2</v>
      </c>
      <c r="C463" s="65"/>
      <c r="E463" s="66">
        <f t="shared" ref="E463:K463" si="164">E461+E462</f>
        <v>152000</v>
      </c>
      <c r="F463" s="66">
        <f t="shared" si="164"/>
        <v>4362.3999999999996</v>
      </c>
      <c r="G463" s="66">
        <f t="shared" si="164"/>
        <v>12995.12</v>
      </c>
      <c r="H463" s="66">
        <f t="shared" si="164"/>
        <v>4620.8</v>
      </c>
      <c r="I463" s="66">
        <f t="shared" si="164"/>
        <v>350</v>
      </c>
      <c r="J463" s="66">
        <f t="shared" si="164"/>
        <v>22328.32</v>
      </c>
      <c r="K463" s="66">
        <f t="shared" si="164"/>
        <v>129671.67999999999</v>
      </c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</row>
    <row r="464" spans="1:126" x14ac:dyDescent="0.25">
      <c r="A464" s="10" t="s">
        <v>388</v>
      </c>
      <c r="B464" s="10"/>
      <c r="C464" s="36"/>
      <c r="D464" s="12"/>
      <c r="E464" s="10"/>
      <c r="F464" s="10"/>
      <c r="G464" s="10"/>
      <c r="H464" s="10"/>
      <c r="I464" s="10"/>
      <c r="J464" s="10"/>
      <c r="K464" s="10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26"/>
      <c r="AN464" s="26"/>
      <c r="AO464" s="26"/>
      <c r="AP464" s="28"/>
      <c r="AQ464" s="28"/>
      <c r="AR464" s="28"/>
      <c r="AS464" s="28"/>
      <c r="AT464" s="28"/>
      <c r="AU464" s="28"/>
      <c r="AV464" s="28"/>
      <c r="AW464" s="28"/>
      <c r="AX464" s="28"/>
      <c r="AY464" s="28"/>
      <c r="AZ464" s="28"/>
      <c r="BA464" s="28"/>
      <c r="BB464" s="28"/>
      <c r="BC464" s="28"/>
      <c r="BD464" s="28"/>
      <c r="BE464" s="28"/>
      <c r="BF464" s="28"/>
      <c r="BG464" s="28"/>
      <c r="BH464" s="28"/>
      <c r="BI464" s="28"/>
      <c r="BJ464" s="28"/>
      <c r="BK464" s="28"/>
      <c r="BL464" s="28"/>
      <c r="BM464" s="28"/>
      <c r="BN464" s="28"/>
      <c r="BO464" s="28"/>
      <c r="BP464" s="28"/>
      <c r="BQ464" s="28"/>
      <c r="BR464" s="28"/>
      <c r="BS464" s="28"/>
      <c r="BT464" s="28"/>
      <c r="BU464" s="28"/>
      <c r="BV464" s="28"/>
      <c r="BW464" s="28"/>
      <c r="BX464" s="28"/>
      <c r="BY464" s="28"/>
      <c r="BZ464" s="28"/>
      <c r="CA464" s="28"/>
      <c r="CB464" s="28"/>
      <c r="CC464" s="28"/>
      <c r="CD464" s="28"/>
      <c r="CE464" s="28"/>
      <c r="CF464" s="28"/>
      <c r="CG464" s="28"/>
      <c r="CH464" s="28"/>
      <c r="CI464" s="28"/>
      <c r="CJ464" s="28"/>
      <c r="CK464" s="28"/>
      <c r="CL464" s="28"/>
      <c r="CM464" s="28"/>
      <c r="CN464" s="28"/>
      <c r="CO464" s="28"/>
      <c r="CP464" s="28"/>
      <c r="CQ464" s="28"/>
      <c r="CR464" s="28"/>
      <c r="CS464" s="28"/>
      <c r="CT464" s="28"/>
      <c r="CU464" s="28"/>
      <c r="CV464" s="28"/>
      <c r="CW464" s="28"/>
      <c r="CX464" s="28"/>
      <c r="CY464" s="28"/>
      <c r="CZ464" s="28"/>
      <c r="DA464" s="28"/>
      <c r="DB464" s="28"/>
      <c r="DC464" s="28"/>
      <c r="DD464" s="28"/>
      <c r="DE464" s="28"/>
      <c r="DF464" s="28"/>
      <c r="DG464" s="28"/>
      <c r="DH464" s="28"/>
      <c r="DI464" s="28"/>
      <c r="DJ464" s="28"/>
      <c r="DK464" s="28"/>
      <c r="DL464" s="28"/>
    </row>
    <row r="465" spans="1:126" x14ac:dyDescent="0.25">
      <c r="A465" s="5" t="s">
        <v>389</v>
      </c>
      <c r="B465" t="s">
        <v>20</v>
      </c>
      <c r="C465" s="32" t="s">
        <v>368</v>
      </c>
      <c r="D465" s="11" t="s">
        <v>243</v>
      </c>
      <c r="E465" s="1">
        <v>36000</v>
      </c>
      <c r="F465" s="1">
        <v>1033.2</v>
      </c>
      <c r="G465" s="1">
        <v>0</v>
      </c>
      <c r="H465" s="1">
        <v>1094.4000000000001</v>
      </c>
      <c r="I465" s="1">
        <v>815</v>
      </c>
      <c r="J465" s="1">
        <v>2942.6</v>
      </c>
      <c r="K465" s="1">
        <v>33057</v>
      </c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26"/>
      <c r="AN465" s="26"/>
      <c r="AO465" s="26"/>
      <c r="AP465" s="28"/>
      <c r="AQ465" s="28"/>
      <c r="AR465" s="28"/>
      <c r="AS465" s="28"/>
      <c r="AT465" s="28"/>
      <c r="AU465" s="28"/>
      <c r="AV465" s="28"/>
      <c r="AW465" s="28"/>
      <c r="AX465" s="28"/>
      <c r="AY465" s="28"/>
      <c r="AZ465" s="28"/>
      <c r="BA465" s="28"/>
      <c r="BB465" s="28"/>
      <c r="BC465" s="28"/>
      <c r="BD465" s="28"/>
      <c r="BE465" s="28"/>
      <c r="BF465" s="28"/>
      <c r="BG465" s="28"/>
      <c r="BH465" s="28"/>
      <c r="BI465" s="28"/>
      <c r="BJ465" s="28"/>
      <c r="BK465" s="28"/>
      <c r="BL465" s="28"/>
      <c r="BM465" s="28"/>
      <c r="BN465" s="28"/>
      <c r="BO465" s="28"/>
      <c r="BP465" s="28"/>
      <c r="BQ465" s="28"/>
      <c r="BR465" s="28"/>
      <c r="BS465" s="28"/>
      <c r="BT465" s="28"/>
      <c r="BU465" s="28"/>
      <c r="BV465" s="28"/>
      <c r="BW465" s="28"/>
      <c r="BX465" s="28"/>
      <c r="BY465" s="28"/>
      <c r="BZ465" s="28"/>
      <c r="CA465" s="28"/>
      <c r="CB465" s="28"/>
      <c r="CC465" s="28"/>
      <c r="CD465" s="28"/>
      <c r="CE465" s="28"/>
      <c r="CF465" s="28"/>
      <c r="CG465" s="28"/>
      <c r="CH465" s="28"/>
      <c r="CI465" s="28"/>
      <c r="CJ465" s="28"/>
      <c r="CK465" s="28"/>
      <c r="CL465" s="28"/>
      <c r="CM465" s="28"/>
      <c r="CN465" s="28"/>
      <c r="CO465" s="28"/>
      <c r="CP465" s="28"/>
      <c r="CQ465" s="28"/>
      <c r="CR465" s="28"/>
      <c r="CS465" s="28"/>
      <c r="CT465" s="28"/>
      <c r="CU465" s="28"/>
      <c r="CV465" s="28"/>
      <c r="CW465" s="28"/>
      <c r="CX465" s="28"/>
      <c r="CY465" s="28"/>
      <c r="CZ465" s="28"/>
      <c r="DA465" s="28"/>
      <c r="DB465" s="28"/>
      <c r="DC465" s="28"/>
      <c r="DD465" s="28"/>
      <c r="DE465" s="28"/>
      <c r="DF465" s="28"/>
      <c r="DG465" s="28"/>
      <c r="DH465" s="28"/>
      <c r="DI465" s="28"/>
      <c r="DJ465" s="28"/>
      <c r="DK465" s="28"/>
      <c r="DL465" s="28"/>
      <c r="DM465"/>
      <c r="DN465"/>
      <c r="DO465"/>
      <c r="DP465"/>
      <c r="DQ465"/>
      <c r="DR465"/>
      <c r="DS465"/>
      <c r="DT465"/>
      <c r="DU465"/>
      <c r="DV465"/>
    </row>
    <row r="466" spans="1:126" s="3" customFormat="1" x14ac:dyDescent="0.25">
      <c r="A466" s="5" t="s">
        <v>159</v>
      </c>
      <c r="B466" t="s">
        <v>493</v>
      </c>
      <c r="C466" s="32" t="s">
        <v>368</v>
      </c>
      <c r="D466" t="s">
        <v>243</v>
      </c>
      <c r="E466" s="1">
        <v>60000</v>
      </c>
      <c r="F466" s="1">
        <f>E466*0.0287</f>
        <v>1722</v>
      </c>
      <c r="G466" s="1">
        <v>3040.46</v>
      </c>
      <c r="H466" s="1">
        <f>E466*0.0304</f>
        <v>1824</v>
      </c>
      <c r="I466" s="1">
        <v>25</v>
      </c>
      <c r="J466" s="1">
        <f>+F466+G466+H466+I466</f>
        <v>6611.46</v>
      </c>
      <c r="K466" s="1">
        <f>+E466-J466</f>
        <v>53388.54</v>
      </c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  <c r="BA466" s="26"/>
      <c r="BB466" s="26"/>
      <c r="BC466" s="26"/>
      <c r="BD466" s="26"/>
      <c r="BE466" s="26"/>
      <c r="BF466" s="26"/>
      <c r="BG466" s="26"/>
      <c r="BH466" s="26"/>
      <c r="BI466" s="26"/>
      <c r="BJ466" s="26"/>
      <c r="BK466" s="26"/>
      <c r="BL466" s="26"/>
      <c r="BM466" s="26"/>
      <c r="BN466" s="26"/>
      <c r="BO466" s="26"/>
      <c r="BP466" s="26"/>
      <c r="BQ466" s="26"/>
      <c r="BR466" s="26"/>
      <c r="BS466" s="26"/>
      <c r="BT466" s="26"/>
      <c r="BU466" s="26"/>
      <c r="BV466" s="26"/>
      <c r="BW466" s="26"/>
      <c r="BX466" s="26"/>
      <c r="BY466" s="26"/>
      <c r="BZ466" s="26"/>
      <c r="CA466" s="26"/>
      <c r="CB466" s="26"/>
      <c r="CC466" s="26"/>
      <c r="CD466" s="26"/>
      <c r="CE466" s="26"/>
      <c r="CF466" s="26"/>
      <c r="CG466" s="26"/>
      <c r="CH466" s="26"/>
      <c r="CI466" s="26"/>
      <c r="CJ466" s="26"/>
      <c r="CK466" s="26"/>
      <c r="CL466" s="26"/>
      <c r="CM466" s="26"/>
      <c r="CN466" s="26"/>
      <c r="CO466" s="26"/>
      <c r="CP466" s="26"/>
      <c r="CQ466" s="26"/>
      <c r="CR466" s="26"/>
      <c r="CS466" s="26"/>
      <c r="CT466" s="26"/>
      <c r="CU466" s="26"/>
      <c r="CV466" s="26"/>
      <c r="CW466" s="26"/>
      <c r="CX466" s="26"/>
      <c r="CY466" s="26"/>
      <c r="CZ466" s="26"/>
      <c r="DA466" s="26"/>
      <c r="DB466" s="26"/>
      <c r="DC466" s="26"/>
      <c r="DD466" s="26"/>
      <c r="DE466" s="26"/>
      <c r="DF466" s="26"/>
      <c r="DG466" s="26"/>
      <c r="DH466" s="26"/>
      <c r="DI466" s="26"/>
      <c r="DJ466" s="26"/>
      <c r="DK466" s="26"/>
      <c r="DL466" s="26"/>
      <c r="DM466" s="6"/>
      <c r="DN466" s="6"/>
      <c r="DO466" s="6"/>
      <c r="DP466" s="6"/>
      <c r="DQ466" s="6"/>
      <c r="DR466" s="6"/>
      <c r="DS466" s="6"/>
      <c r="DT466" s="6"/>
      <c r="DU466" s="6"/>
      <c r="DV466" s="6"/>
    </row>
    <row r="467" spans="1:126" s="3" customFormat="1" x14ac:dyDescent="0.25">
      <c r="A467" s="5" t="s">
        <v>156</v>
      </c>
      <c r="B467" t="s">
        <v>53</v>
      </c>
      <c r="C467" s="32" t="s">
        <v>368</v>
      </c>
      <c r="D467" t="s">
        <v>245</v>
      </c>
      <c r="E467" s="1">
        <v>10000</v>
      </c>
      <c r="F467" s="1">
        <f t="shared" ref="F467:F469" si="165">E467*0.0287</f>
        <v>287</v>
      </c>
      <c r="G467" s="1">
        <v>0</v>
      </c>
      <c r="H467" s="1">
        <f t="shared" ref="H467:H469" si="166">E467*0.0304</f>
        <v>304</v>
      </c>
      <c r="I467" s="1">
        <v>25</v>
      </c>
      <c r="J467" s="1">
        <f t="shared" ref="J467:J469" si="167">+F467+G467+H467+I467</f>
        <v>616</v>
      </c>
      <c r="K467" s="1">
        <f t="shared" ref="K467:K469" si="168">+E467-J467</f>
        <v>9384</v>
      </c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  <c r="BA467" s="26"/>
      <c r="BB467" s="26"/>
      <c r="BC467" s="26"/>
      <c r="BD467" s="26"/>
      <c r="BE467" s="26"/>
      <c r="BF467" s="26"/>
      <c r="BG467" s="26"/>
      <c r="BH467" s="26"/>
      <c r="BI467" s="26"/>
      <c r="BJ467" s="26"/>
      <c r="BK467" s="26"/>
      <c r="BL467" s="26"/>
      <c r="BM467" s="26"/>
      <c r="BN467" s="26"/>
      <c r="BO467" s="26"/>
      <c r="BP467" s="26"/>
      <c r="BQ467" s="26"/>
      <c r="BR467" s="26"/>
      <c r="BS467" s="26"/>
      <c r="BT467" s="26"/>
      <c r="BU467" s="26"/>
      <c r="BV467" s="26"/>
      <c r="BW467" s="26"/>
      <c r="BX467" s="26"/>
      <c r="BY467" s="26"/>
      <c r="BZ467" s="26"/>
      <c r="CA467" s="26"/>
      <c r="CB467" s="26"/>
      <c r="CC467" s="26"/>
      <c r="CD467" s="26"/>
      <c r="CE467" s="26"/>
      <c r="CF467" s="26"/>
      <c r="CG467" s="26"/>
      <c r="CH467" s="26"/>
      <c r="CI467" s="26"/>
      <c r="CJ467" s="26"/>
      <c r="CK467" s="26"/>
      <c r="CL467" s="26"/>
      <c r="CM467" s="26"/>
      <c r="CN467" s="26"/>
      <c r="CO467" s="26"/>
      <c r="CP467" s="26"/>
      <c r="CQ467" s="26"/>
      <c r="CR467" s="26"/>
      <c r="CS467" s="26"/>
      <c r="CT467" s="26"/>
      <c r="CU467" s="26"/>
      <c r="CV467" s="26"/>
      <c r="CW467" s="26"/>
      <c r="CX467" s="26"/>
      <c r="CY467" s="26"/>
      <c r="CZ467" s="26"/>
      <c r="DA467" s="26"/>
      <c r="DB467" s="26"/>
      <c r="DC467" s="26"/>
      <c r="DD467" s="26"/>
      <c r="DE467" s="26"/>
      <c r="DF467" s="26"/>
      <c r="DG467" s="26"/>
      <c r="DH467" s="26"/>
      <c r="DI467" s="26"/>
      <c r="DJ467" s="26"/>
      <c r="DK467" s="26"/>
      <c r="DL467" s="26"/>
      <c r="DM467" s="6"/>
      <c r="DN467" s="6"/>
      <c r="DO467" s="6"/>
      <c r="DP467" s="6"/>
      <c r="DQ467" s="6"/>
      <c r="DR467" s="6"/>
      <c r="DS467" s="6"/>
      <c r="DT467" s="6"/>
      <c r="DU467" s="6"/>
      <c r="DV467" s="6"/>
    </row>
    <row r="468" spans="1:126" s="3" customFormat="1" x14ac:dyDescent="0.25">
      <c r="A468" s="5" t="s">
        <v>157</v>
      </c>
      <c r="B468" t="s">
        <v>155</v>
      </c>
      <c r="C468" s="32" t="s">
        <v>368</v>
      </c>
      <c r="D468" t="s">
        <v>243</v>
      </c>
      <c r="E468" s="1">
        <v>20900</v>
      </c>
      <c r="F468" s="1">
        <f t="shared" si="165"/>
        <v>599.83000000000004</v>
      </c>
      <c r="G468" s="1">
        <v>0</v>
      </c>
      <c r="H468" s="1">
        <f t="shared" si="166"/>
        <v>635.36</v>
      </c>
      <c r="I468" s="1">
        <v>275</v>
      </c>
      <c r="J468" s="1">
        <v>1510.19</v>
      </c>
      <c r="K468" s="1">
        <v>19389.810000000001</v>
      </c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 s="28"/>
      <c r="AN468" s="28"/>
      <c r="AO468" s="28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  <c r="BA468" s="26"/>
      <c r="BB468" s="26"/>
      <c r="BC468" s="26"/>
      <c r="BD468" s="26"/>
      <c r="BE468" s="26"/>
      <c r="BF468" s="26"/>
      <c r="BG468" s="26"/>
      <c r="BH468" s="26"/>
      <c r="BI468" s="26"/>
      <c r="BJ468" s="26"/>
      <c r="BK468" s="26"/>
      <c r="BL468" s="26"/>
      <c r="BM468" s="26"/>
      <c r="BN468" s="26"/>
      <c r="BO468" s="26"/>
      <c r="BP468" s="26"/>
      <c r="BQ468" s="26"/>
      <c r="BR468" s="26"/>
      <c r="BS468" s="26"/>
      <c r="BT468" s="26"/>
      <c r="BU468" s="26"/>
      <c r="BV468" s="26"/>
      <c r="BW468" s="26"/>
      <c r="BX468" s="26"/>
      <c r="BY468" s="26"/>
      <c r="BZ468" s="26"/>
      <c r="CA468" s="26"/>
      <c r="CB468" s="26"/>
      <c r="CC468" s="26"/>
      <c r="CD468" s="26"/>
      <c r="CE468" s="26"/>
      <c r="CF468" s="26"/>
      <c r="CG468" s="26"/>
      <c r="CH468" s="26"/>
      <c r="CI468" s="26"/>
      <c r="CJ468" s="26"/>
      <c r="CK468" s="26"/>
      <c r="CL468" s="26"/>
      <c r="CM468" s="26"/>
      <c r="CN468" s="26"/>
      <c r="CO468" s="26"/>
      <c r="CP468" s="26"/>
      <c r="CQ468" s="26"/>
      <c r="CR468" s="26"/>
      <c r="CS468" s="26"/>
      <c r="CT468" s="26"/>
      <c r="CU468" s="26"/>
      <c r="CV468" s="26"/>
      <c r="CW468" s="26"/>
      <c r="CX468" s="26"/>
      <c r="CY468" s="26"/>
      <c r="CZ468" s="26"/>
      <c r="DA468" s="26"/>
      <c r="DB468" s="26"/>
      <c r="DC468" s="26"/>
      <c r="DD468" s="26"/>
      <c r="DE468" s="26"/>
      <c r="DF468" s="26"/>
      <c r="DG468" s="26"/>
      <c r="DH468" s="26"/>
      <c r="DI468" s="26"/>
      <c r="DJ468" s="26"/>
      <c r="DK468" s="26"/>
      <c r="DL468" s="26"/>
      <c r="DM468" s="6"/>
      <c r="DN468" s="6"/>
      <c r="DO468" s="6"/>
      <c r="DP468" s="6"/>
      <c r="DQ468" s="6"/>
      <c r="DR468" s="6"/>
      <c r="DS468" s="6"/>
      <c r="DT468" s="6"/>
      <c r="DU468" s="6"/>
      <c r="DV468" s="6"/>
    </row>
    <row r="469" spans="1:126" s="3" customFormat="1" x14ac:dyDescent="0.25">
      <c r="A469" s="5" t="s">
        <v>475</v>
      </c>
      <c r="B469" t="s">
        <v>69</v>
      </c>
      <c r="C469" s="32" t="s">
        <v>369</v>
      </c>
      <c r="D469" t="s">
        <v>243</v>
      </c>
      <c r="E469" s="1">
        <v>10000</v>
      </c>
      <c r="F469" s="1">
        <f t="shared" si="165"/>
        <v>287</v>
      </c>
      <c r="G469" s="1">
        <v>0</v>
      </c>
      <c r="H469" s="1">
        <f t="shared" si="166"/>
        <v>304</v>
      </c>
      <c r="I469" s="1">
        <v>175</v>
      </c>
      <c r="J469" s="1">
        <f t="shared" si="167"/>
        <v>766</v>
      </c>
      <c r="K469" s="1">
        <f t="shared" si="168"/>
        <v>9234</v>
      </c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  <c r="BA469" s="26"/>
      <c r="BB469" s="26"/>
      <c r="BC469" s="26"/>
      <c r="BD469" s="26"/>
      <c r="BE469" s="26"/>
      <c r="BF469" s="26"/>
      <c r="BG469" s="26"/>
      <c r="BH469" s="26"/>
      <c r="BI469" s="26"/>
      <c r="BJ469" s="26"/>
      <c r="BK469" s="26"/>
      <c r="BL469" s="26"/>
      <c r="BM469" s="26"/>
      <c r="BN469" s="26"/>
      <c r="BO469" s="26"/>
      <c r="BP469" s="26"/>
      <c r="BQ469" s="26"/>
      <c r="BR469" s="26"/>
      <c r="BS469" s="26"/>
      <c r="BT469" s="26"/>
      <c r="BU469" s="26"/>
      <c r="BV469" s="26"/>
      <c r="BW469" s="26"/>
      <c r="BX469" s="26"/>
      <c r="BY469" s="26"/>
      <c r="BZ469" s="26"/>
      <c r="CA469" s="26"/>
      <c r="CB469" s="26"/>
      <c r="CC469" s="26"/>
      <c r="CD469" s="26"/>
      <c r="CE469" s="26"/>
      <c r="CF469" s="26"/>
      <c r="CG469" s="26"/>
      <c r="CH469" s="26"/>
      <c r="CI469" s="26"/>
      <c r="CJ469" s="26"/>
      <c r="CK469" s="26"/>
      <c r="CL469" s="26"/>
      <c r="CM469" s="26"/>
      <c r="CN469" s="26"/>
      <c r="CO469" s="26"/>
      <c r="CP469" s="26"/>
      <c r="CQ469" s="26"/>
      <c r="CR469" s="26"/>
      <c r="CS469" s="26"/>
      <c r="CT469" s="26"/>
      <c r="CU469" s="26"/>
      <c r="CV469" s="26"/>
      <c r="CW469" s="26"/>
      <c r="CX469" s="26"/>
      <c r="CY469" s="26"/>
      <c r="CZ469" s="26"/>
      <c r="DA469" s="26"/>
      <c r="DB469" s="26"/>
      <c r="DC469" s="26"/>
      <c r="DD469" s="26"/>
      <c r="DE469" s="26"/>
      <c r="DF469" s="26"/>
      <c r="DG469" s="26"/>
      <c r="DH469" s="26"/>
      <c r="DI469" s="26"/>
      <c r="DJ469" s="26"/>
      <c r="DK469" s="26"/>
      <c r="DL469" s="26"/>
      <c r="DM469" s="6"/>
      <c r="DN469" s="6"/>
      <c r="DO469" s="6"/>
      <c r="DP469" s="6"/>
      <c r="DQ469" s="6"/>
      <c r="DR469" s="6"/>
      <c r="DS469" s="6"/>
      <c r="DT469" s="6"/>
      <c r="DU469" s="6"/>
      <c r="DV469" s="6"/>
    </row>
    <row r="470" spans="1:126" x14ac:dyDescent="0.25">
      <c r="A470" s="3" t="s">
        <v>12</v>
      </c>
      <c r="B470" s="3">
        <v>5</v>
      </c>
      <c r="C470" s="34"/>
      <c r="D470" s="3"/>
      <c r="E470" s="4">
        <f t="shared" ref="E470:K470" si="169">SUM(E465:E469)</f>
        <v>136900</v>
      </c>
      <c r="F470" s="4">
        <f t="shared" si="169"/>
        <v>3929.03</v>
      </c>
      <c r="G470" s="4">
        <f t="shared" si="169"/>
        <v>3040.46</v>
      </c>
      <c r="H470" s="4">
        <f t="shared" si="169"/>
        <v>4161.76</v>
      </c>
      <c r="I470" s="4">
        <f t="shared" si="169"/>
        <v>1315</v>
      </c>
      <c r="J470" s="4">
        <f t="shared" si="169"/>
        <v>12446.25</v>
      </c>
      <c r="K470" s="4">
        <f t="shared" si="169"/>
        <v>124453.35</v>
      </c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26"/>
      <c r="AN470" s="26"/>
      <c r="AO470" s="26"/>
      <c r="AP470" s="28"/>
      <c r="AQ470" s="28"/>
      <c r="AR470" s="28"/>
      <c r="AS470" s="28"/>
      <c r="AT470" s="28"/>
      <c r="AU470" s="28"/>
      <c r="AV470" s="28"/>
      <c r="AW470" s="28"/>
      <c r="AX470" s="28"/>
      <c r="AY470" s="28"/>
      <c r="AZ470" s="28"/>
      <c r="BA470" s="28"/>
      <c r="BB470" s="28"/>
      <c r="BC470" s="28"/>
      <c r="BD470" s="28"/>
      <c r="BE470" s="28"/>
      <c r="BF470" s="28"/>
      <c r="BG470" s="28"/>
      <c r="BH470" s="28"/>
      <c r="BI470" s="28"/>
      <c r="BJ470" s="28"/>
      <c r="BK470" s="28"/>
      <c r="BL470" s="28"/>
      <c r="BM470" s="28"/>
      <c r="BN470" s="28"/>
      <c r="BO470" s="28"/>
      <c r="BP470" s="28"/>
      <c r="BQ470" s="28"/>
      <c r="BR470" s="28"/>
      <c r="BS470" s="28"/>
      <c r="BT470" s="28"/>
      <c r="BU470" s="28"/>
      <c r="BV470" s="28"/>
      <c r="BW470" s="28"/>
      <c r="BX470" s="28"/>
      <c r="BY470" s="28"/>
      <c r="BZ470" s="28"/>
      <c r="CA470" s="28"/>
      <c r="CB470" s="28"/>
      <c r="CC470" s="28"/>
      <c r="CD470" s="28"/>
      <c r="CE470" s="28"/>
      <c r="CF470" s="28"/>
      <c r="CG470" s="28"/>
      <c r="CH470" s="28"/>
      <c r="CI470" s="28"/>
      <c r="CJ470" s="28"/>
      <c r="CK470" s="28"/>
      <c r="CL470" s="28"/>
      <c r="CM470" s="28"/>
      <c r="CN470" s="28"/>
      <c r="CO470" s="28"/>
      <c r="CP470" s="28"/>
      <c r="CQ470" s="28"/>
      <c r="CR470" s="28"/>
      <c r="CS470" s="28"/>
      <c r="CT470" s="28"/>
      <c r="CU470" s="28"/>
      <c r="CV470" s="28"/>
      <c r="CW470" s="28"/>
      <c r="CX470" s="28"/>
      <c r="CY470" s="28"/>
      <c r="CZ470" s="28"/>
      <c r="DA470" s="28"/>
      <c r="DB470" s="28"/>
      <c r="DC470" s="28"/>
      <c r="DD470" s="28"/>
      <c r="DE470" s="28"/>
      <c r="DF470" s="28"/>
      <c r="DG470" s="28"/>
      <c r="DH470" s="28"/>
      <c r="DI470" s="28"/>
      <c r="DJ470" s="28"/>
      <c r="DK470" s="28"/>
      <c r="DL470" s="28"/>
      <c r="DM470"/>
      <c r="DN470"/>
      <c r="DO470"/>
      <c r="DP470"/>
      <c r="DQ470"/>
      <c r="DR470"/>
      <c r="DS470"/>
      <c r="DT470"/>
      <c r="DU470"/>
      <c r="DV470"/>
    </row>
    <row r="471" spans="1:126" x14ac:dyDescent="0.25"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26"/>
      <c r="AN471" s="26"/>
      <c r="AO471" s="26"/>
      <c r="AP471" s="28"/>
      <c r="AQ471" s="28"/>
      <c r="AR471" s="28"/>
      <c r="AS471" s="28"/>
      <c r="AT471" s="28"/>
      <c r="AU471" s="28"/>
      <c r="AV471" s="28"/>
      <c r="AW471" s="28"/>
      <c r="AX471" s="28"/>
      <c r="AY471" s="28"/>
      <c r="AZ471" s="28"/>
      <c r="BA471" s="28"/>
      <c r="BB471" s="28"/>
      <c r="BC471" s="28"/>
      <c r="BD471" s="28"/>
      <c r="BE471" s="28"/>
      <c r="BF471" s="28"/>
      <c r="BG471" s="28"/>
      <c r="BH471" s="28"/>
      <c r="BI471" s="28"/>
      <c r="BJ471" s="28"/>
      <c r="BK471" s="28"/>
      <c r="BL471" s="28"/>
      <c r="BM471" s="28"/>
      <c r="BN471" s="28"/>
      <c r="BO471" s="28"/>
      <c r="BP471" s="28"/>
      <c r="BQ471" s="28"/>
      <c r="BR471" s="28"/>
      <c r="BS471" s="28"/>
      <c r="BT471" s="28"/>
      <c r="BU471" s="28"/>
      <c r="BV471" s="28"/>
      <c r="BW471" s="28"/>
      <c r="BX471" s="28"/>
      <c r="BY471" s="28"/>
      <c r="BZ471" s="28"/>
      <c r="CA471" s="28"/>
      <c r="CB471" s="28"/>
      <c r="CC471" s="28"/>
      <c r="CD471" s="28"/>
      <c r="CE471" s="28"/>
      <c r="CF471" s="28"/>
      <c r="CG471" s="28"/>
      <c r="CH471" s="28"/>
      <c r="CI471" s="28"/>
      <c r="CJ471" s="28"/>
      <c r="CK471" s="28"/>
      <c r="CL471" s="28"/>
      <c r="CM471" s="28"/>
      <c r="CN471" s="28"/>
      <c r="CO471" s="28"/>
      <c r="CP471" s="28"/>
      <c r="CQ471" s="28"/>
      <c r="CR471" s="28"/>
      <c r="CS471" s="28"/>
      <c r="CT471" s="28"/>
      <c r="CU471" s="28"/>
      <c r="CV471" s="28"/>
      <c r="CW471" s="28"/>
      <c r="CX471" s="28"/>
      <c r="CY471" s="28"/>
      <c r="CZ471" s="28"/>
      <c r="DA471" s="28"/>
      <c r="DB471" s="28"/>
      <c r="DC471" s="28"/>
      <c r="DD471" s="28"/>
      <c r="DE471" s="28"/>
      <c r="DF471" s="28"/>
      <c r="DG471" s="28"/>
      <c r="DH471" s="28"/>
      <c r="DI471" s="28"/>
      <c r="DJ471" s="28"/>
      <c r="DK471" s="28"/>
      <c r="DL471" s="28"/>
      <c r="DM471"/>
      <c r="DN471"/>
      <c r="DO471"/>
      <c r="DP471"/>
      <c r="DQ471"/>
      <c r="DR471"/>
      <c r="DS471"/>
      <c r="DT471"/>
      <c r="DU471"/>
      <c r="DV471"/>
    </row>
    <row r="472" spans="1:126" s="3" customFormat="1" x14ac:dyDescent="0.25">
      <c r="A472"/>
      <c r="B472"/>
      <c r="C472" s="32"/>
      <c r="D472"/>
      <c r="E472" s="1"/>
      <c r="F472" s="1"/>
      <c r="G472" s="1"/>
      <c r="H472" s="1"/>
      <c r="I472" s="1"/>
      <c r="J472" s="1"/>
      <c r="K472" s="1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 s="28"/>
      <c r="AN472" s="28"/>
      <c r="AO472" s="28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  <c r="BA472" s="26"/>
      <c r="BB472" s="26"/>
      <c r="BC472" s="26"/>
      <c r="BD472" s="26"/>
      <c r="BE472" s="26"/>
      <c r="BF472" s="26"/>
      <c r="BG472" s="26"/>
      <c r="BH472" s="26"/>
      <c r="BI472" s="26"/>
      <c r="BJ472" s="26"/>
      <c r="BK472" s="26"/>
      <c r="BL472" s="26"/>
      <c r="BM472" s="26"/>
      <c r="BN472" s="26"/>
      <c r="BO472" s="26"/>
      <c r="BP472" s="26"/>
      <c r="BQ472" s="26"/>
      <c r="BR472" s="26"/>
      <c r="BS472" s="26"/>
      <c r="BT472" s="26"/>
      <c r="BU472" s="26"/>
      <c r="BV472" s="26"/>
      <c r="BW472" s="26"/>
      <c r="BX472" s="26"/>
      <c r="BY472" s="26"/>
      <c r="BZ472" s="26"/>
      <c r="CA472" s="26"/>
      <c r="CB472" s="26"/>
      <c r="CC472" s="26"/>
      <c r="CD472" s="26"/>
      <c r="CE472" s="26"/>
      <c r="CF472" s="26"/>
      <c r="CG472" s="26"/>
      <c r="CH472" s="26"/>
      <c r="CI472" s="26"/>
      <c r="CJ472" s="26"/>
      <c r="CK472" s="26"/>
      <c r="CL472" s="26"/>
      <c r="CM472" s="26"/>
      <c r="CN472" s="26"/>
      <c r="CO472" s="26"/>
      <c r="CP472" s="26"/>
      <c r="CQ472" s="26"/>
      <c r="CR472" s="26"/>
      <c r="CS472" s="26"/>
      <c r="CT472" s="26"/>
      <c r="CU472" s="26"/>
      <c r="CV472" s="26"/>
      <c r="CW472" s="26"/>
      <c r="CX472" s="26"/>
      <c r="CY472" s="26"/>
      <c r="CZ472" s="26"/>
      <c r="DA472" s="26"/>
      <c r="DB472" s="26"/>
      <c r="DC472" s="26"/>
      <c r="DD472" s="26"/>
      <c r="DE472" s="26"/>
      <c r="DF472" s="26"/>
      <c r="DG472" s="26"/>
      <c r="DH472" s="26"/>
      <c r="DI472" s="26"/>
      <c r="DJ472" s="26"/>
      <c r="DK472" s="26"/>
      <c r="DL472" s="26"/>
      <c r="DM472" s="6"/>
      <c r="DN472" s="6"/>
      <c r="DO472" s="6"/>
      <c r="DP472" s="6"/>
      <c r="DQ472" s="6"/>
      <c r="DR472" s="6"/>
      <c r="DS472" s="6"/>
      <c r="DT472" s="6"/>
      <c r="DU472" s="6"/>
      <c r="DV472" s="6"/>
    </row>
    <row r="473" spans="1:126" s="3" customFormat="1" ht="15.75" x14ac:dyDescent="0.25">
      <c r="A473" s="7" t="s">
        <v>196</v>
      </c>
      <c r="B473" s="7">
        <f>B470+B458+B455+B450+B434+B439+B427+B419+B413+B399+B387+B382+B378+B368+B364+B358+B351+B343+B329+B325+B313+B309+B303+B294+B287+B282+B277+B272+B268+B263+B256+B252+B241+B247+B233+B198+B192+B182+B176+B167+B172+B158+B143+B130+B112+B106+B102+B90+B95+B86+B82+B72+B58+B53+B48+B44+B39+B34+B28+B24+B463</f>
        <v>281</v>
      </c>
      <c r="C473" s="41"/>
      <c r="D473" s="7"/>
      <c r="E473" s="24">
        <f t="shared" ref="E473:K473" si="170">+E470+E455+E450+E439+E434+E427+E419+E413+E399+E387+E382+E378+E368+E364+E358+E351+E343+E329+E325+E313+E309+E303+E294+E287+E282+E277+E272+E268+E263+E252+E247+E241+E233+E198+E192+E182+E176+E172+E167+E158+E143+E130+E112+E106+E102+E95+E90+E86+E82+E72+E58+E53+E48+E44+E39+E34+E28+E24+E256+E458+E463</f>
        <v>14044067.789999999</v>
      </c>
      <c r="F473" s="24">
        <f t="shared" si="170"/>
        <v>403064.64</v>
      </c>
      <c r="G473" s="24">
        <f t="shared" si="170"/>
        <v>769418.15</v>
      </c>
      <c r="H473" s="24">
        <f t="shared" si="170"/>
        <v>424298.66</v>
      </c>
      <c r="I473" s="24">
        <f t="shared" si="170"/>
        <v>392604.05</v>
      </c>
      <c r="J473" s="24">
        <f t="shared" si="170"/>
        <v>1989385.47</v>
      </c>
      <c r="K473" s="24">
        <f t="shared" si="170"/>
        <v>12054681.85</v>
      </c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  <c r="BA473" s="26"/>
      <c r="BB473" s="26"/>
      <c r="BC473" s="26"/>
      <c r="BD473" s="26"/>
      <c r="BE473" s="26"/>
      <c r="BF473" s="26"/>
      <c r="BG473" s="26"/>
      <c r="BH473" s="26"/>
      <c r="BI473" s="26"/>
      <c r="BJ473" s="26"/>
      <c r="BK473" s="26"/>
      <c r="BL473" s="26"/>
      <c r="BM473" s="26"/>
      <c r="BN473" s="26"/>
      <c r="BO473" s="26"/>
      <c r="BP473" s="26"/>
      <c r="BQ473" s="26"/>
      <c r="BR473" s="26"/>
      <c r="BS473" s="26"/>
      <c r="BT473" s="26"/>
      <c r="BU473" s="26"/>
      <c r="BV473" s="26"/>
      <c r="BW473" s="26"/>
      <c r="BX473" s="26"/>
      <c r="BY473" s="26"/>
      <c r="BZ473" s="26"/>
      <c r="CA473" s="26"/>
      <c r="CB473" s="26"/>
      <c r="CC473" s="26"/>
      <c r="CD473" s="26"/>
      <c r="CE473" s="26"/>
      <c r="CF473" s="26"/>
      <c r="CG473" s="26"/>
      <c r="CH473" s="26"/>
      <c r="CI473" s="26"/>
      <c r="CJ473" s="26"/>
      <c r="CK473" s="26"/>
      <c r="CL473" s="26"/>
      <c r="CM473" s="26"/>
      <c r="CN473" s="26"/>
      <c r="CO473" s="26"/>
      <c r="CP473" s="26"/>
      <c r="CQ473" s="26"/>
      <c r="CR473" s="26"/>
      <c r="CS473" s="26"/>
      <c r="CT473" s="26"/>
      <c r="CU473" s="26"/>
      <c r="CV473" s="26"/>
      <c r="CW473" s="26"/>
      <c r="CX473" s="26"/>
      <c r="CY473" s="26"/>
      <c r="CZ473" s="26"/>
      <c r="DA473" s="26"/>
      <c r="DB473" s="26"/>
      <c r="DC473" s="26"/>
      <c r="DD473" s="26"/>
      <c r="DE473" s="26"/>
      <c r="DF473" s="26"/>
      <c r="DG473" s="26"/>
      <c r="DH473" s="26"/>
      <c r="DI473" s="26"/>
      <c r="DJ473" s="26"/>
      <c r="DK473" s="26"/>
      <c r="DL473" s="26"/>
      <c r="DM473" s="6"/>
      <c r="DN473" s="6"/>
      <c r="DO473" s="6"/>
      <c r="DP473" s="6"/>
      <c r="DQ473" s="6"/>
      <c r="DR473" s="6"/>
      <c r="DS473" s="6"/>
      <c r="DT473" s="6"/>
      <c r="DU473" s="6"/>
      <c r="DV473" s="6"/>
    </row>
    <row r="474" spans="1:126" s="3" customFormat="1" ht="15.75" x14ac:dyDescent="0.25">
      <c r="A474" s="8"/>
      <c r="B474" s="8"/>
      <c r="C474" s="42"/>
      <c r="D474" s="8"/>
      <c r="E474" s="9"/>
      <c r="F474" s="9"/>
      <c r="G474" s="9"/>
      <c r="H474" s="9"/>
      <c r="I474" s="9"/>
      <c r="J474" s="9"/>
      <c r="K474" s="9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28"/>
      <c r="AN474" s="28"/>
      <c r="AO474" s="28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  <c r="BA474" s="26"/>
      <c r="BB474" s="26"/>
      <c r="BC474" s="26"/>
      <c r="BD474" s="26"/>
      <c r="BE474" s="26"/>
      <c r="BF474" s="26"/>
      <c r="BG474" s="26"/>
      <c r="BH474" s="26"/>
      <c r="BI474" s="26"/>
      <c r="BJ474" s="26"/>
      <c r="BK474" s="26"/>
      <c r="BL474" s="26"/>
      <c r="BM474" s="26"/>
      <c r="BN474" s="26"/>
      <c r="BO474" s="26"/>
      <c r="BP474" s="26"/>
      <c r="BQ474" s="26"/>
      <c r="BR474" s="26"/>
      <c r="BS474" s="26"/>
      <c r="BT474" s="26"/>
      <c r="BU474" s="26"/>
      <c r="BV474" s="26"/>
      <c r="BW474" s="26"/>
      <c r="BX474" s="26"/>
      <c r="BY474" s="26"/>
      <c r="BZ474" s="26"/>
      <c r="CA474" s="26"/>
      <c r="CB474" s="26"/>
      <c r="CC474" s="26"/>
      <c r="CD474" s="26"/>
      <c r="CE474" s="26"/>
      <c r="CF474" s="26"/>
      <c r="CG474" s="26"/>
      <c r="CH474" s="26"/>
      <c r="CI474" s="26"/>
      <c r="CJ474" s="26"/>
      <c r="CK474" s="26"/>
      <c r="CL474" s="26"/>
      <c r="CM474" s="26"/>
      <c r="CN474" s="26"/>
      <c r="CO474" s="26"/>
      <c r="CP474" s="26"/>
      <c r="CQ474" s="26"/>
      <c r="CR474" s="26"/>
      <c r="CS474" s="26"/>
      <c r="CT474" s="26"/>
      <c r="CU474" s="26"/>
      <c r="CV474" s="26"/>
      <c r="CW474" s="26"/>
      <c r="CX474" s="26"/>
      <c r="CY474" s="26"/>
      <c r="CZ474" s="26"/>
      <c r="DA474" s="26"/>
      <c r="DB474" s="26"/>
      <c r="DC474" s="26"/>
      <c r="DD474" s="26"/>
      <c r="DE474" s="26"/>
      <c r="DF474" s="26"/>
      <c r="DG474" s="26"/>
      <c r="DH474" s="26"/>
      <c r="DI474" s="26"/>
      <c r="DJ474" s="26"/>
      <c r="DK474" s="26"/>
      <c r="DL474" s="26"/>
      <c r="DM474" s="6"/>
      <c r="DN474" s="6"/>
      <c r="DO474" s="6"/>
      <c r="DP474" s="6"/>
      <c r="DQ474" s="6"/>
      <c r="DR474" s="6"/>
      <c r="DS474" s="6"/>
      <c r="DT474" s="6"/>
      <c r="DU474" s="6"/>
      <c r="DV474" s="6"/>
    </row>
    <row r="475" spans="1:126" ht="15.75" x14ac:dyDescent="0.25">
      <c r="A475" s="8"/>
      <c r="B475" s="8"/>
      <c r="C475" s="42"/>
      <c r="D475" s="8"/>
      <c r="E475" s="9"/>
      <c r="F475" s="9"/>
      <c r="G475" s="9"/>
      <c r="H475" s="9"/>
      <c r="I475" s="9"/>
      <c r="J475" s="9"/>
      <c r="K475" s="9"/>
      <c r="AM475" s="28"/>
      <c r="AN475" s="28"/>
      <c r="AO475" s="28"/>
      <c r="AP475" s="28"/>
      <c r="AQ475" s="28"/>
      <c r="AR475" s="28"/>
      <c r="AS475" s="28"/>
      <c r="AT475" s="28"/>
      <c r="AU475" s="28"/>
      <c r="AV475" s="28"/>
      <c r="AW475" s="28"/>
      <c r="AX475" s="28"/>
      <c r="AY475" s="28"/>
      <c r="AZ475" s="28"/>
      <c r="BA475" s="28"/>
      <c r="BB475" s="28"/>
      <c r="BC475" s="28"/>
      <c r="BD475" s="28"/>
      <c r="BE475" s="28"/>
      <c r="BF475" s="28"/>
      <c r="BG475" s="28"/>
      <c r="BH475" s="28"/>
      <c r="BI475" s="28"/>
      <c r="BJ475" s="28"/>
      <c r="BK475" s="28"/>
      <c r="BL475" s="28"/>
      <c r="BM475" s="28"/>
      <c r="BN475" s="28"/>
      <c r="BO475" s="28"/>
      <c r="BP475" s="28"/>
      <c r="BQ475" s="28"/>
      <c r="BR475" s="28"/>
      <c r="BS475" s="28"/>
      <c r="BT475" s="28"/>
      <c r="BU475" s="28"/>
      <c r="BV475" s="28"/>
      <c r="BW475" s="28"/>
      <c r="BX475" s="28"/>
      <c r="BY475" s="28"/>
      <c r="BZ475" s="28"/>
      <c r="CA475" s="28"/>
      <c r="CB475" s="28"/>
      <c r="CC475" s="28"/>
      <c r="CD475" s="28"/>
      <c r="CE475" s="28"/>
      <c r="CF475" s="28"/>
      <c r="CG475" s="28"/>
      <c r="CH475" s="28"/>
      <c r="CI475" s="28"/>
      <c r="CJ475" s="28"/>
      <c r="CK475" s="28"/>
      <c r="CL475" s="28"/>
      <c r="CM475" s="28"/>
      <c r="CN475" s="28"/>
      <c r="CO475" s="28"/>
      <c r="CP475" s="28"/>
      <c r="CQ475" s="28"/>
      <c r="CR475" s="28"/>
      <c r="CS475" s="28"/>
      <c r="CT475" s="28"/>
      <c r="CU475" s="28"/>
      <c r="CV475" s="28"/>
      <c r="CW475" s="28"/>
      <c r="CX475" s="28"/>
      <c r="CY475" s="28"/>
      <c r="CZ475" s="28"/>
      <c r="DA475" s="28"/>
      <c r="DB475" s="28"/>
      <c r="DC475" s="28"/>
      <c r="DD475" s="28"/>
      <c r="DE475" s="28"/>
      <c r="DF475" s="28"/>
      <c r="DG475" s="28"/>
      <c r="DH475" s="28"/>
      <c r="DI475" s="28"/>
      <c r="DJ475" s="28"/>
      <c r="DK475" s="28"/>
      <c r="DL475" s="28"/>
      <c r="DM475"/>
      <c r="DN475"/>
      <c r="DO475"/>
      <c r="DP475"/>
      <c r="DQ475"/>
      <c r="DR475"/>
      <c r="DS475"/>
      <c r="DT475"/>
      <c r="DU475"/>
      <c r="DV475"/>
    </row>
    <row r="476" spans="1:126" s="3" customFormat="1" ht="15.75" x14ac:dyDescent="0.25">
      <c r="A476" s="8"/>
      <c r="B476" s="8"/>
      <c r="C476" s="42"/>
      <c r="D476" s="8"/>
      <c r="E476" s="9"/>
      <c r="F476" s="9"/>
      <c r="G476" s="9"/>
      <c r="H476" s="9"/>
      <c r="I476" s="9"/>
      <c r="J476" s="9"/>
      <c r="K476" s="9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28"/>
      <c r="AN476" s="28"/>
      <c r="AO476" s="28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/>
      <c r="AZ476" s="26"/>
      <c r="BA476" s="26"/>
      <c r="BB476" s="26"/>
      <c r="BC476" s="26"/>
      <c r="BD476" s="26"/>
      <c r="BE476" s="26"/>
      <c r="BF476" s="26"/>
      <c r="BG476" s="26"/>
      <c r="BH476" s="26"/>
      <c r="BI476" s="26"/>
      <c r="BJ476" s="26"/>
      <c r="BK476" s="26"/>
      <c r="BL476" s="26"/>
      <c r="BM476" s="26"/>
      <c r="BN476" s="26"/>
      <c r="BO476" s="26"/>
      <c r="BP476" s="26"/>
      <c r="BQ476" s="26"/>
      <c r="BR476" s="26"/>
      <c r="BS476" s="26"/>
      <c r="BT476" s="26"/>
      <c r="BU476" s="26"/>
      <c r="BV476" s="26"/>
      <c r="BW476" s="26"/>
      <c r="BX476" s="26"/>
      <c r="BY476" s="26"/>
      <c r="BZ476" s="26"/>
      <c r="CA476" s="26"/>
      <c r="CB476" s="26"/>
      <c r="CC476" s="26"/>
      <c r="CD476" s="26"/>
      <c r="CE476" s="26"/>
      <c r="CF476" s="26"/>
      <c r="CG476" s="26"/>
      <c r="CH476" s="26"/>
      <c r="CI476" s="26"/>
      <c r="CJ476" s="26"/>
      <c r="CK476" s="26"/>
      <c r="CL476" s="26"/>
      <c r="CM476" s="26"/>
      <c r="CN476" s="26"/>
      <c r="CO476" s="26"/>
      <c r="CP476" s="26"/>
      <c r="CQ476" s="26"/>
      <c r="CR476" s="26"/>
      <c r="CS476" s="26"/>
      <c r="CT476" s="26"/>
      <c r="CU476" s="26"/>
      <c r="CV476" s="26"/>
      <c r="CW476" s="26"/>
      <c r="CX476" s="26"/>
      <c r="CY476" s="26"/>
      <c r="CZ476" s="26"/>
      <c r="DA476" s="26"/>
      <c r="DB476" s="26"/>
      <c r="DC476" s="26"/>
      <c r="DD476" s="26"/>
      <c r="DE476" s="26"/>
      <c r="DF476" s="26"/>
      <c r="DG476" s="26"/>
      <c r="DH476" s="26"/>
      <c r="DI476" s="26"/>
      <c r="DJ476" s="26"/>
      <c r="DK476" s="26"/>
      <c r="DL476" s="26"/>
      <c r="DM476" s="6"/>
      <c r="DN476" s="6"/>
      <c r="DO476" s="6"/>
      <c r="DP476" s="6"/>
      <c r="DQ476" s="6"/>
      <c r="DR476" s="6"/>
      <c r="DS476" s="6"/>
      <c r="DT476" s="6"/>
      <c r="DU476" s="6"/>
      <c r="DV476" s="6"/>
    </row>
    <row r="477" spans="1:126" x14ac:dyDescent="0.25">
      <c r="AM477" s="28"/>
      <c r="AN477" s="28"/>
      <c r="AO477" s="28"/>
      <c r="AP477" s="28"/>
      <c r="AQ477" s="28"/>
      <c r="AR477" s="28"/>
      <c r="AS477" s="28"/>
      <c r="AT477" s="28"/>
      <c r="AU477" s="28"/>
      <c r="AV477" s="28"/>
      <c r="AW477" s="28"/>
      <c r="AX477" s="28"/>
      <c r="AY477" s="28"/>
      <c r="AZ477" s="28"/>
      <c r="BA477" s="28"/>
      <c r="BB477" s="28"/>
      <c r="BC477" s="28"/>
      <c r="BD477" s="28"/>
      <c r="BE477" s="28"/>
      <c r="BF477" s="28"/>
      <c r="BG477" s="28"/>
      <c r="BH477" s="28"/>
      <c r="BI477" s="28"/>
      <c r="BJ477" s="28"/>
      <c r="BK477" s="28"/>
      <c r="BL477" s="28"/>
      <c r="BM477" s="28"/>
      <c r="BN477" s="28"/>
      <c r="BO477" s="28"/>
      <c r="BP477" s="28"/>
      <c r="BQ477" s="28"/>
      <c r="BR477" s="28"/>
      <c r="BS477" s="28"/>
      <c r="BT477" s="28"/>
      <c r="BU477" s="28"/>
      <c r="BV477" s="28"/>
      <c r="BW477" s="28"/>
      <c r="BX477" s="28"/>
      <c r="BY477" s="28"/>
      <c r="BZ477" s="28"/>
      <c r="CA477" s="28"/>
      <c r="CB477" s="28"/>
      <c r="CC477" s="28"/>
      <c r="CD477" s="28"/>
      <c r="CE477" s="28"/>
      <c r="CF477" s="28"/>
      <c r="CG477" s="28"/>
      <c r="CH477" s="28"/>
      <c r="CI477" s="28"/>
      <c r="CJ477" s="28"/>
      <c r="CK477" s="28"/>
      <c r="CL477" s="28"/>
      <c r="CM477" s="28"/>
      <c r="CN477" s="28"/>
      <c r="CO477" s="28"/>
      <c r="CP477" s="28"/>
      <c r="CQ477" s="28"/>
      <c r="CR477" s="28"/>
      <c r="CS477" s="28"/>
      <c r="CT477" s="28"/>
      <c r="CU477" s="28"/>
      <c r="CV477" s="28"/>
      <c r="CW477" s="28"/>
      <c r="CX477" s="28"/>
      <c r="CY477" s="28"/>
      <c r="CZ477" s="28"/>
      <c r="DA477" s="28"/>
      <c r="DB477" s="28"/>
      <c r="DC477" s="28"/>
      <c r="DD477" s="28"/>
      <c r="DE477" s="28"/>
      <c r="DF477" s="28"/>
      <c r="DG477" s="28"/>
      <c r="DH477" s="28"/>
      <c r="DI477" s="28"/>
      <c r="DJ477" s="28"/>
      <c r="DK477" s="28"/>
      <c r="DL477" s="28"/>
    </row>
    <row r="478" spans="1:126" x14ac:dyDescent="0.25">
      <c r="AM478" s="28"/>
      <c r="AN478" s="28"/>
      <c r="AO478" s="28"/>
      <c r="AP478" s="28"/>
      <c r="AQ478" s="28"/>
      <c r="AR478" s="28"/>
      <c r="AS478" s="28"/>
      <c r="AT478" s="28"/>
      <c r="AU478" s="28"/>
      <c r="AV478" s="28"/>
      <c r="AW478" s="28"/>
      <c r="AX478" s="28"/>
      <c r="AY478" s="28"/>
      <c r="AZ478" s="28"/>
      <c r="BA478" s="28"/>
      <c r="BB478" s="28"/>
      <c r="BC478" s="28"/>
      <c r="BD478" s="28"/>
      <c r="BE478" s="28"/>
      <c r="BF478" s="28"/>
      <c r="BG478" s="28"/>
      <c r="BH478" s="28"/>
      <c r="BI478" s="28"/>
      <c r="BJ478" s="28"/>
      <c r="BK478" s="28"/>
      <c r="BL478" s="28"/>
      <c r="BM478" s="28"/>
      <c r="BN478" s="28"/>
      <c r="BO478" s="28"/>
      <c r="BP478" s="28"/>
      <c r="BQ478" s="28"/>
      <c r="BR478" s="28"/>
      <c r="BS478" s="28"/>
      <c r="BT478" s="28"/>
      <c r="BU478" s="28"/>
      <c r="BV478" s="28"/>
      <c r="BW478" s="28"/>
      <c r="BX478" s="28"/>
      <c r="BY478" s="28"/>
      <c r="BZ478" s="28"/>
      <c r="CA478" s="28"/>
      <c r="CB478" s="28"/>
      <c r="CC478" s="28"/>
      <c r="CD478" s="28"/>
      <c r="CE478" s="28"/>
      <c r="CF478" s="28"/>
      <c r="CG478" s="28"/>
      <c r="CH478" s="28"/>
      <c r="CI478" s="28"/>
      <c r="CJ478" s="28"/>
      <c r="CK478" s="28"/>
      <c r="CL478" s="28"/>
      <c r="CM478" s="28"/>
      <c r="CN478" s="28"/>
      <c r="CO478" s="28"/>
      <c r="CP478" s="28"/>
      <c r="CQ478" s="28"/>
      <c r="CR478" s="28"/>
      <c r="CS478" s="28"/>
      <c r="CT478" s="28"/>
      <c r="CU478" s="28"/>
      <c r="CV478" s="28"/>
      <c r="CW478" s="28"/>
      <c r="CX478" s="28"/>
      <c r="CY478" s="28"/>
      <c r="CZ478" s="28"/>
      <c r="DA478" s="28"/>
      <c r="DB478" s="28"/>
      <c r="DC478" s="28"/>
      <c r="DD478" s="28"/>
      <c r="DE478" s="28"/>
      <c r="DF478" s="28"/>
      <c r="DG478" s="28"/>
      <c r="DH478" s="28"/>
      <c r="DI478" s="28"/>
      <c r="DJ478" s="28"/>
      <c r="DK478" s="28"/>
      <c r="DL478" s="28"/>
    </row>
    <row r="479" spans="1:126" x14ac:dyDescent="0.25">
      <c r="AM479" s="28"/>
      <c r="AN479" s="28"/>
      <c r="AO479" s="28"/>
      <c r="AP479" s="28"/>
      <c r="AQ479" s="28"/>
      <c r="AR479" s="28"/>
      <c r="AS479" s="28"/>
      <c r="AT479" s="28"/>
      <c r="AU479" s="28"/>
      <c r="AV479" s="28"/>
      <c r="AW479" s="28"/>
      <c r="AX479" s="28"/>
      <c r="AY479" s="28"/>
      <c r="AZ479" s="28"/>
      <c r="BA479" s="28"/>
      <c r="BB479" s="28"/>
      <c r="BC479" s="28"/>
      <c r="BD479" s="28"/>
      <c r="BE479" s="28"/>
      <c r="BF479" s="28"/>
      <c r="BG479" s="28"/>
      <c r="BH479" s="28"/>
      <c r="BI479" s="28"/>
      <c r="BJ479" s="28"/>
      <c r="BK479" s="28"/>
      <c r="BL479" s="28"/>
      <c r="BM479" s="28"/>
      <c r="BN479" s="28"/>
      <c r="BO479" s="28"/>
      <c r="BP479" s="28"/>
      <c r="BQ479" s="28"/>
      <c r="BR479" s="28"/>
      <c r="BS479" s="28"/>
      <c r="BT479" s="28"/>
      <c r="BU479" s="28"/>
      <c r="BV479" s="28"/>
      <c r="BW479" s="28"/>
      <c r="BX479" s="28"/>
      <c r="BY479" s="28"/>
      <c r="BZ479" s="28"/>
      <c r="CA479" s="28"/>
      <c r="CB479" s="28"/>
      <c r="CC479" s="28"/>
      <c r="CD479" s="28"/>
      <c r="CE479" s="28"/>
      <c r="CF479" s="28"/>
      <c r="CG479" s="28"/>
      <c r="CH479" s="28"/>
      <c r="CI479" s="28"/>
      <c r="CJ479" s="28"/>
      <c r="CK479" s="28"/>
      <c r="CL479" s="28"/>
      <c r="CM479" s="28"/>
      <c r="CN479" s="28"/>
      <c r="CO479" s="28"/>
      <c r="CP479" s="28"/>
      <c r="CQ479" s="28"/>
      <c r="CR479" s="28"/>
      <c r="CS479" s="28"/>
      <c r="CT479" s="28"/>
      <c r="CU479" s="28"/>
      <c r="CV479" s="28"/>
      <c r="CW479" s="28"/>
      <c r="CX479" s="28"/>
      <c r="CY479" s="28"/>
      <c r="CZ479" s="28"/>
      <c r="DA479" s="28"/>
      <c r="DB479" s="28"/>
      <c r="DC479" s="28"/>
      <c r="DD479" s="28"/>
      <c r="DE479" s="28"/>
      <c r="DF479" s="28"/>
      <c r="DG479" s="28"/>
      <c r="DH479" s="28"/>
      <c r="DI479" s="28"/>
      <c r="DJ479" s="28"/>
      <c r="DK479" s="28"/>
      <c r="DL479" s="28"/>
    </row>
    <row r="480" spans="1:126" x14ac:dyDescent="0.25"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 s="28"/>
      <c r="AN480" s="28"/>
      <c r="AO480" s="28"/>
      <c r="AP480" s="28"/>
      <c r="AQ480" s="28"/>
      <c r="AR480" s="28"/>
      <c r="AS480" s="28"/>
      <c r="AT480" s="28"/>
      <c r="AU480" s="28"/>
      <c r="AV480" s="28"/>
      <c r="AW480" s="28"/>
      <c r="AX480" s="28"/>
      <c r="AY480" s="28"/>
      <c r="AZ480" s="28"/>
      <c r="BA480" s="28"/>
      <c r="BB480" s="28"/>
      <c r="BC480" s="28"/>
      <c r="BD480" s="28"/>
      <c r="BE480" s="28"/>
      <c r="BF480" s="28"/>
      <c r="BG480" s="28"/>
      <c r="BH480" s="28"/>
      <c r="BI480" s="28"/>
      <c r="BJ480" s="28"/>
      <c r="BK480" s="28"/>
      <c r="BL480" s="28"/>
      <c r="BM480" s="28"/>
      <c r="BN480" s="28"/>
      <c r="BO480" s="28"/>
      <c r="BP480" s="28"/>
      <c r="BQ480" s="28"/>
      <c r="BR480" s="28"/>
      <c r="BS480" s="28"/>
      <c r="BT480" s="28"/>
      <c r="BU480" s="28"/>
      <c r="BV480" s="28"/>
      <c r="BW480" s="28"/>
      <c r="BX480" s="28"/>
      <c r="BY480" s="28"/>
      <c r="BZ480" s="28"/>
      <c r="CA480" s="28"/>
      <c r="CB480" s="28"/>
      <c r="CC480" s="28"/>
      <c r="CD480" s="28"/>
      <c r="CE480" s="28"/>
      <c r="CF480" s="28"/>
      <c r="CG480" s="28"/>
      <c r="CH480" s="28"/>
      <c r="CI480" s="28"/>
      <c r="CJ480" s="28"/>
      <c r="CK480" s="28"/>
      <c r="CL480" s="28"/>
      <c r="CM480" s="28"/>
      <c r="CN480" s="28"/>
      <c r="CO480" s="28"/>
      <c r="CP480" s="28"/>
      <c r="CQ480" s="28"/>
      <c r="CR480" s="28"/>
      <c r="CS480" s="28"/>
      <c r="CT480" s="28"/>
      <c r="CU480" s="28"/>
      <c r="CV480" s="28"/>
      <c r="CW480" s="28"/>
      <c r="CX480" s="28"/>
      <c r="CY480" s="28"/>
      <c r="CZ480" s="28"/>
      <c r="DA480" s="28"/>
      <c r="DB480" s="28"/>
      <c r="DC480" s="28"/>
      <c r="DD480" s="28"/>
      <c r="DE480" s="28"/>
      <c r="DF480" s="28"/>
      <c r="DG480" s="28"/>
      <c r="DH480" s="28"/>
      <c r="DI480" s="28"/>
      <c r="DJ480" s="28"/>
      <c r="DK480" s="28"/>
      <c r="DL480" s="28"/>
    </row>
    <row r="481" spans="1:126" x14ac:dyDescent="0.25"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 s="28"/>
      <c r="AN481" s="28"/>
      <c r="AO481" s="28"/>
      <c r="AP481" s="28"/>
      <c r="AQ481" s="28"/>
      <c r="AR481" s="28"/>
      <c r="AS481" s="28"/>
      <c r="AT481" s="28"/>
      <c r="AU481" s="28"/>
      <c r="AV481" s="28"/>
      <c r="AW481" s="28"/>
      <c r="AX481" s="28"/>
      <c r="AY481" s="28"/>
      <c r="AZ481" s="28"/>
      <c r="BA481" s="28"/>
      <c r="BB481" s="28"/>
      <c r="BC481" s="28"/>
      <c r="BD481" s="28"/>
      <c r="BE481" s="28"/>
      <c r="BF481" s="28"/>
      <c r="BG481" s="28"/>
      <c r="BH481" s="28"/>
      <c r="BI481" s="28"/>
      <c r="BJ481" s="28"/>
      <c r="BK481" s="28"/>
      <c r="BL481" s="28"/>
      <c r="BM481" s="28"/>
      <c r="BN481" s="28"/>
      <c r="BO481" s="28"/>
      <c r="BP481" s="28"/>
      <c r="BQ481" s="28"/>
      <c r="BR481" s="28"/>
      <c r="BS481" s="28"/>
      <c r="BT481" s="28"/>
      <c r="BU481" s="28"/>
      <c r="BV481" s="28"/>
      <c r="BW481" s="28"/>
      <c r="BX481" s="28"/>
      <c r="BY481" s="28"/>
      <c r="BZ481" s="28"/>
      <c r="CA481" s="28"/>
      <c r="CB481" s="28"/>
      <c r="CC481" s="28"/>
      <c r="CD481" s="28"/>
      <c r="CE481" s="28"/>
      <c r="CF481" s="28"/>
      <c r="CG481" s="28"/>
      <c r="CH481" s="28"/>
      <c r="CI481" s="28"/>
      <c r="CJ481" s="28"/>
      <c r="CK481" s="28"/>
      <c r="CL481" s="28"/>
      <c r="CM481" s="28"/>
      <c r="CN481" s="28"/>
      <c r="CO481" s="28"/>
      <c r="CP481" s="28"/>
      <c r="CQ481" s="28"/>
      <c r="CR481" s="28"/>
      <c r="CS481" s="28"/>
      <c r="CT481" s="28"/>
      <c r="CU481" s="28"/>
      <c r="CV481" s="28"/>
      <c r="CW481" s="28"/>
      <c r="CX481" s="28"/>
      <c r="CY481" s="28"/>
      <c r="CZ481" s="28"/>
      <c r="DA481" s="28"/>
      <c r="DB481" s="28"/>
      <c r="DC481" s="28"/>
      <c r="DD481" s="28"/>
      <c r="DE481" s="28"/>
      <c r="DF481" s="28"/>
      <c r="DG481" s="28"/>
      <c r="DH481" s="28"/>
      <c r="DI481" s="28"/>
      <c r="DJ481" s="28"/>
      <c r="DK481" s="28"/>
      <c r="DL481" s="28"/>
    </row>
    <row r="482" spans="1:126" x14ac:dyDescent="0.25"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 s="28"/>
      <c r="AN482" s="28"/>
      <c r="AO482" s="28"/>
      <c r="AP482" s="28"/>
      <c r="AQ482" s="28"/>
      <c r="AR482" s="28"/>
      <c r="AS482" s="28"/>
      <c r="AT482" s="28"/>
      <c r="AU482" s="28"/>
      <c r="AV482" s="28"/>
      <c r="AW482" s="28"/>
      <c r="AX482" s="28"/>
      <c r="AY482" s="28"/>
      <c r="AZ482" s="28"/>
      <c r="BA482" s="28"/>
      <c r="BB482" s="28"/>
      <c r="BC482" s="28"/>
      <c r="BD482" s="28"/>
      <c r="BE482" s="28"/>
      <c r="BF482" s="28"/>
      <c r="BG482" s="28"/>
      <c r="BH482" s="28"/>
      <c r="BI482" s="28"/>
      <c r="BJ482" s="28"/>
      <c r="BK482" s="28"/>
      <c r="BL482" s="28"/>
      <c r="BM482" s="28"/>
      <c r="BN482" s="28"/>
      <c r="BO482" s="28"/>
      <c r="BP482" s="28"/>
      <c r="BQ482" s="28"/>
      <c r="BR482" s="28"/>
      <c r="BS482" s="28"/>
      <c r="BT482" s="28"/>
      <c r="BU482" s="28"/>
      <c r="BV482" s="28"/>
      <c r="BW482" s="28"/>
      <c r="BX482" s="28"/>
      <c r="BY482" s="28"/>
      <c r="BZ482" s="28"/>
      <c r="CA482" s="28"/>
      <c r="CB482" s="28"/>
      <c r="CC482" s="28"/>
      <c r="CD482" s="28"/>
      <c r="CE482" s="28"/>
      <c r="CF482" s="28"/>
      <c r="CG482" s="28"/>
      <c r="CH482" s="28"/>
      <c r="CI482" s="28"/>
      <c r="CJ482" s="28"/>
      <c r="CK482" s="28"/>
      <c r="CL482" s="28"/>
      <c r="CM482" s="28"/>
      <c r="CN482" s="28"/>
      <c r="CO482" s="28"/>
      <c r="CP482" s="28"/>
      <c r="CQ482" s="28"/>
      <c r="CR482" s="28"/>
      <c r="CS482" s="28"/>
      <c r="CT482" s="28"/>
      <c r="CU482" s="28"/>
      <c r="CV482" s="28"/>
      <c r="CW482" s="28"/>
      <c r="CX482" s="28"/>
      <c r="CY482" s="28"/>
      <c r="CZ482" s="28"/>
      <c r="DA482" s="28"/>
      <c r="DB482" s="28"/>
      <c r="DC482" s="28"/>
      <c r="DD482" s="28"/>
      <c r="DE482" s="28"/>
      <c r="DF482" s="28"/>
      <c r="DG482" s="28"/>
      <c r="DH482" s="28"/>
      <c r="DI482" s="28"/>
      <c r="DJ482" s="28"/>
      <c r="DK482" s="28"/>
      <c r="DL482" s="28"/>
    </row>
    <row r="483" spans="1:126" x14ac:dyDescent="0.25"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 s="28"/>
      <c r="AN483" s="28"/>
      <c r="AO483" s="28"/>
      <c r="AP483" s="28"/>
      <c r="AQ483" s="28"/>
      <c r="AR483" s="28"/>
      <c r="AS483" s="28"/>
      <c r="AT483" s="28"/>
      <c r="AU483" s="28"/>
      <c r="AV483" s="28"/>
      <c r="AW483" s="28"/>
      <c r="AX483" s="28"/>
      <c r="AY483" s="28"/>
      <c r="AZ483" s="28"/>
      <c r="BA483" s="28"/>
      <c r="BB483" s="28"/>
      <c r="BC483" s="28"/>
      <c r="BD483" s="28"/>
      <c r="BE483" s="28"/>
      <c r="BF483" s="28"/>
      <c r="BG483" s="28"/>
      <c r="BH483" s="28"/>
      <c r="BI483" s="28"/>
      <c r="BJ483" s="28"/>
      <c r="BK483" s="28"/>
      <c r="BL483" s="28"/>
      <c r="BM483" s="28"/>
      <c r="BN483" s="28"/>
      <c r="BO483" s="28"/>
      <c r="BP483" s="28"/>
      <c r="BQ483" s="28"/>
      <c r="BR483" s="28"/>
      <c r="BS483" s="28"/>
      <c r="BT483" s="28"/>
      <c r="BU483" s="28"/>
      <c r="BV483" s="28"/>
      <c r="BW483" s="28"/>
      <c r="BX483" s="28"/>
      <c r="BY483" s="28"/>
      <c r="BZ483" s="28"/>
      <c r="CA483" s="28"/>
      <c r="CB483" s="28"/>
      <c r="CC483" s="28"/>
      <c r="CD483" s="28"/>
      <c r="CE483" s="28"/>
      <c r="CF483" s="28"/>
      <c r="CG483" s="28"/>
      <c r="CH483" s="28"/>
      <c r="CI483" s="28"/>
      <c r="CJ483" s="28"/>
      <c r="CK483" s="28"/>
      <c r="CL483" s="28"/>
      <c r="CM483" s="28"/>
      <c r="CN483" s="28"/>
      <c r="CO483" s="28"/>
      <c r="CP483" s="28"/>
      <c r="CQ483" s="28"/>
      <c r="CR483" s="28"/>
      <c r="CS483" s="28"/>
      <c r="CT483" s="28"/>
      <c r="CU483" s="28"/>
      <c r="CV483" s="28"/>
      <c r="CW483" s="28"/>
      <c r="CX483" s="28"/>
      <c r="CY483" s="28"/>
      <c r="CZ483" s="28"/>
      <c r="DA483" s="28"/>
      <c r="DB483" s="28"/>
      <c r="DC483" s="28"/>
      <c r="DD483" s="28"/>
      <c r="DE483" s="28"/>
      <c r="DF483" s="28"/>
      <c r="DG483" s="28"/>
      <c r="DH483" s="28"/>
      <c r="DI483" s="28"/>
      <c r="DJ483" s="28"/>
      <c r="DK483" s="28"/>
      <c r="DL483" s="28"/>
      <c r="DM483"/>
      <c r="DN483"/>
      <c r="DO483"/>
      <c r="DP483"/>
      <c r="DQ483"/>
      <c r="DR483"/>
      <c r="DS483"/>
      <c r="DT483"/>
      <c r="DU483"/>
      <c r="DV483"/>
    </row>
    <row r="484" spans="1:126" x14ac:dyDescent="0.25">
      <c r="AM484" s="28"/>
      <c r="AN484" s="28"/>
      <c r="AO484" s="28"/>
      <c r="AP484" s="28"/>
      <c r="AQ484" s="28"/>
      <c r="AR484" s="28"/>
      <c r="AS484" s="28"/>
      <c r="AT484" s="28"/>
      <c r="AU484" s="28"/>
      <c r="AV484" s="28"/>
      <c r="AW484" s="28"/>
      <c r="AX484" s="28"/>
      <c r="AY484" s="28"/>
      <c r="AZ484" s="28"/>
      <c r="BA484" s="28"/>
      <c r="BB484" s="28"/>
      <c r="BC484" s="28"/>
      <c r="BD484" s="28"/>
      <c r="BE484" s="28"/>
      <c r="BF484" s="28"/>
      <c r="BG484" s="28"/>
      <c r="BH484" s="28"/>
      <c r="BI484" s="28"/>
      <c r="BJ484" s="28"/>
      <c r="BK484" s="28"/>
      <c r="BL484" s="28"/>
      <c r="BM484" s="28"/>
      <c r="BN484" s="28"/>
      <c r="BO484" s="28"/>
      <c r="BP484" s="28"/>
      <c r="BQ484" s="28"/>
      <c r="BR484" s="28"/>
      <c r="BS484" s="28"/>
      <c r="BT484" s="28"/>
      <c r="BU484" s="28"/>
      <c r="BV484" s="28"/>
      <c r="BW484" s="28"/>
      <c r="BX484" s="28"/>
      <c r="BY484" s="28"/>
      <c r="BZ484" s="28"/>
      <c r="CA484" s="28"/>
      <c r="CB484" s="28"/>
      <c r="CC484" s="28"/>
      <c r="CD484" s="28"/>
      <c r="CE484" s="28"/>
      <c r="CF484" s="28"/>
      <c r="CG484" s="28"/>
      <c r="CH484" s="28"/>
      <c r="CI484" s="28"/>
      <c r="CJ484" s="28"/>
      <c r="CK484" s="28"/>
      <c r="CL484" s="28"/>
      <c r="CM484" s="28"/>
      <c r="CN484" s="28"/>
      <c r="CO484" s="28"/>
      <c r="CP484" s="28"/>
      <c r="CQ484" s="28"/>
      <c r="CR484" s="28"/>
      <c r="CS484" s="28"/>
      <c r="CT484" s="28"/>
      <c r="CU484" s="28"/>
      <c r="CV484" s="28"/>
      <c r="CW484" s="28"/>
      <c r="CX484" s="28"/>
      <c r="CY484" s="28"/>
      <c r="CZ484" s="28"/>
      <c r="DA484" s="28"/>
      <c r="DB484" s="28"/>
      <c r="DC484" s="28"/>
      <c r="DD484" s="28"/>
      <c r="DE484" s="28"/>
      <c r="DF484" s="28"/>
      <c r="DG484" s="28"/>
      <c r="DH484" s="28"/>
      <c r="DI484" s="28"/>
      <c r="DJ484" s="28"/>
      <c r="DK484" s="28"/>
      <c r="DL484" s="28"/>
      <c r="DM484"/>
      <c r="DN484"/>
      <c r="DO484"/>
      <c r="DP484"/>
      <c r="DQ484"/>
      <c r="DR484"/>
      <c r="DS484"/>
      <c r="DT484"/>
      <c r="DU484"/>
      <c r="DV484"/>
    </row>
    <row r="485" spans="1:126" x14ac:dyDescent="0.25">
      <c r="AM485" s="28"/>
      <c r="AN485" s="28"/>
      <c r="AO485" s="28"/>
      <c r="AP485" s="28"/>
      <c r="AQ485" s="28"/>
      <c r="AR485" s="28"/>
      <c r="AS485" s="28"/>
      <c r="AT485" s="28"/>
      <c r="AU485" s="28"/>
      <c r="AV485" s="28"/>
      <c r="AW485" s="28"/>
      <c r="AX485" s="28"/>
      <c r="AY485" s="28"/>
      <c r="AZ485" s="28"/>
      <c r="BA485" s="28"/>
      <c r="BB485" s="28"/>
      <c r="BC485" s="28"/>
      <c r="BD485" s="28"/>
      <c r="BE485" s="28"/>
      <c r="BF485" s="28"/>
      <c r="BG485" s="28"/>
      <c r="BH485" s="28"/>
      <c r="BI485" s="28"/>
      <c r="BJ485" s="28"/>
      <c r="BK485" s="28"/>
      <c r="BL485" s="28"/>
      <c r="BM485" s="28"/>
      <c r="BN485" s="28"/>
      <c r="BO485" s="28"/>
      <c r="BP485" s="28"/>
      <c r="BQ485" s="28"/>
      <c r="BR485" s="28"/>
      <c r="BS485" s="28"/>
      <c r="BT485" s="28"/>
      <c r="BU485" s="28"/>
      <c r="BV485" s="28"/>
      <c r="BW485" s="28"/>
      <c r="BX485" s="28"/>
      <c r="BY485" s="28"/>
      <c r="BZ485" s="28"/>
      <c r="CA485" s="28"/>
      <c r="CB485" s="28"/>
      <c r="CC485" s="28"/>
      <c r="CD485" s="28"/>
      <c r="CE485" s="28"/>
      <c r="CF485" s="28"/>
      <c r="CG485" s="28"/>
      <c r="CH485" s="28"/>
      <c r="CI485" s="28"/>
      <c r="CJ485" s="28"/>
      <c r="CK485" s="28"/>
      <c r="CL485" s="28"/>
      <c r="CM485" s="28"/>
      <c r="CN485" s="28"/>
      <c r="CO485" s="28"/>
      <c r="CP485" s="28"/>
      <c r="CQ485" s="28"/>
      <c r="CR485" s="28"/>
      <c r="CS485" s="28"/>
      <c r="CT485" s="28"/>
      <c r="CU485" s="28"/>
      <c r="CV485" s="28"/>
      <c r="CW485" s="28"/>
      <c r="CX485" s="28"/>
      <c r="CY485" s="28"/>
      <c r="CZ485" s="28"/>
      <c r="DA485" s="28"/>
      <c r="DB485" s="28"/>
      <c r="DC485" s="28"/>
      <c r="DD485" s="28"/>
      <c r="DE485" s="28"/>
      <c r="DF485" s="28"/>
      <c r="DG485" s="28"/>
      <c r="DH485" s="28"/>
      <c r="DI485" s="28"/>
      <c r="DJ485" s="28"/>
      <c r="DK485" s="28"/>
      <c r="DL485" s="28"/>
      <c r="DM485"/>
      <c r="DN485"/>
      <c r="DO485"/>
      <c r="DP485"/>
      <c r="DQ485"/>
      <c r="DR485"/>
      <c r="DS485"/>
      <c r="DT485"/>
      <c r="DU485"/>
      <c r="DV485"/>
    </row>
    <row r="486" spans="1:126" x14ac:dyDescent="0.25">
      <c r="AM486" s="28"/>
      <c r="AN486" s="28"/>
      <c r="AO486" s="28"/>
      <c r="AP486" s="28"/>
      <c r="AQ486" s="28"/>
      <c r="AR486" s="28"/>
      <c r="AS486" s="28"/>
      <c r="AT486" s="28"/>
      <c r="AU486" s="28"/>
      <c r="AV486" s="28"/>
      <c r="AW486" s="28"/>
      <c r="AX486" s="28"/>
      <c r="AY486" s="28"/>
      <c r="AZ486" s="28"/>
      <c r="BA486" s="28"/>
      <c r="BB486" s="28"/>
      <c r="BC486" s="28"/>
      <c r="BD486" s="28"/>
      <c r="BE486" s="28"/>
      <c r="BF486" s="28"/>
      <c r="BG486" s="28"/>
      <c r="BH486" s="28"/>
      <c r="BI486" s="28"/>
      <c r="BJ486" s="28"/>
      <c r="BK486" s="28"/>
      <c r="BL486" s="28"/>
      <c r="BM486" s="28"/>
      <c r="BN486" s="28"/>
      <c r="BO486" s="28"/>
      <c r="BP486" s="28"/>
      <c r="BQ486" s="28"/>
      <c r="BR486" s="28"/>
      <c r="BS486" s="28"/>
      <c r="BT486" s="28"/>
      <c r="BU486" s="28"/>
      <c r="BV486" s="28"/>
      <c r="BW486" s="28"/>
      <c r="BX486" s="28"/>
      <c r="BY486" s="28"/>
      <c r="BZ486" s="28"/>
      <c r="CA486" s="28"/>
      <c r="CB486" s="28"/>
      <c r="CC486" s="28"/>
      <c r="CD486" s="28"/>
      <c r="CE486" s="28"/>
      <c r="CF486" s="28"/>
      <c r="CG486" s="28"/>
      <c r="CH486" s="28"/>
      <c r="CI486" s="28"/>
      <c r="CJ486" s="28"/>
      <c r="CK486" s="28"/>
      <c r="CL486" s="28"/>
      <c r="CM486" s="28"/>
      <c r="CN486" s="28"/>
      <c r="CO486" s="28"/>
      <c r="CP486" s="28"/>
      <c r="CQ486" s="28"/>
      <c r="CR486" s="28"/>
      <c r="CS486" s="28"/>
      <c r="CT486" s="28"/>
      <c r="CU486" s="28"/>
      <c r="CV486" s="28"/>
      <c r="CW486" s="28"/>
      <c r="CX486" s="28"/>
      <c r="CY486" s="28"/>
      <c r="CZ486" s="28"/>
      <c r="DA486" s="28"/>
      <c r="DB486" s="28"/>
      <c r="DC486" s="28"/>
      <c r="DD486" s="28"/>
      <c r="DE486" s="28"/>
      <c r="DF486" s="28"/>
      <c r="DG486" s="28"/>
      <c r="DH486" s="28"/>
      <c r="DI486" s="28"/>
      <c r="DJ486" s="28"/>
      <c r="DK486" s="28"/>
      <c r="DL486" s="28"/>
      <c r="DM486"/>
      <c r="DN486"/>
      <c r="DO486"/>
      <c r="DP486"/>
      <c r="DQ486"/>
      <c r="DR486"/>
      <c r="DS486"/>
      <c r="DT486"/>
      <c r="DU486"/>
      <c r="DV486"/>
    </row>
    <row r="487" spans="1:126" x14ac:dyDescent="0.25">
      <c r="AM487" s="28"/>
      <c r="AN487" s="28"/>
      <c r="AO487" s="28"/>
      <c r="AP487" s="28"/>
      <c r="AQ487" s="28"/>
      <c r="AR487" s="28"/>
      <c r="AS487" s="28"/>
      <c r="AT487" s="28"/>
      <c r="AU487" s="28"/>
      <c r="AV487" s="28"/>
      <c r="AW487" s="28"/>
      <c r="AX487" s="28"/>
      <c r="AY487" s="28"/>
      <c r="AZ487" s="28"/>
      <c r="BA487" s="28"/>
      <c r="BB487" s="28"/>
      <c r="BC487" s="28"/>
      <c r="BD487" s="28"/>
      <c r="BE487" s="28"/>
      <c r="BF487" s="28"/>
      <c r="BG487" s="28"/>
      <c r="BH487" s="28"/>
      <c r="BI487" s="28"/>
      <c r="BJ487" s="28"/>
      <c r="BK487" s="28"/>
      <c r="BL487" s="28"/>
      <c r="BM487" s="28"/>
      <c r="BN487" s="28"/>
      <c r="BO487" s="28"/>
      <c r="BP487" s="28"/>
      <c r="BQ487" s="28"/>
      <c r="BR487" s="28"/>
      <c r="BS487" s="28"/>
      <c r="BT487" s="28"/>
      <c r="BU487" s="28"/>
      <c r="BV487" s="28"/>
      <c r="BW487" s="28"/>
      <c r="BX487" s="28"/>
      <c r="BY487" s="28"/>
      <c r="BZ487" s="28"/>
      <c r="CA487" s="28"/>
      <c r="CB487" s="28"/>
      <c r="CC487" s="28"/>
      <c r="CD487" s="28"/>
      <c r="CE487" s="28"/>
      <c r="CF487" s="28"/>
      <c r="CG487" s="28"/>
      <c r="CH487" s="28"/>
      <c r="CI487" s="28"/>
      <c r="CJ487" s="28"/>
      <c r="CK487" s="28"/>
      <c r="CL487" s="28"/>
      <c r="CM487" s="28"/>
      <c r="CN487" s="28"/>
      <c r="CO487" s="28"/>
      <c r="CP487" s="28"/>
      <c r="CQ487" s="28"/>
      <c r="CR487" s="28"/>
      <c r="CS487" s="28"/>
      <c r="CT487" s="28"/>
      <c r="CU487" s="28"/>
      <c r="CV487" s="28"/>
      <c r="CW487" s="28"/>
      <c r="CX487" s="28"/>
      <c r="CY487" s="28"/>
      <c r="CZ487" s="28"/>
      <c r="DA487" s="28"/>
      <c r="DB487" s="28"/>
      <c r="DC487" s="28"/>
      <c r="DD487" s="28"/>
      <c r="DE487" s="28"/>
      <c r="DF487" s="28"/>
      <c r="DG487" s="28"/>
      <c r="DH487" s="28"/>
      <c r="DI487" s="28"/>
      <c r="DJ487" s="28"/>
      <c r="DK487" s="28"/>
      <c r="DL487" s="28"/>
    </row>
    <row r="488" spans="1:126" ht="24.95" customHeight="1" x14ac:dyDescent="0.25">
      <c r="AM488" s="28"/>
      <c r="AN488" s="28"/>
      <c r="AO488" s="28"/>
      <c r="AP488" s="28"/>
      <c r="AQ488" s="28"/>
      <c r="AR488" s="28"/>
      <c r="AS488" s="28"/>
      <c r="AT488" s="28"/>
      <c r="AU488" s="28"/>
      <c r="AV488" s="28"/>
      <c r="AW488" s="28"/>
      <c r="AX488" s="28"/>
      <c r="AY488" s="28"/>
      <c r="AZ488" s="28"/>
      <c r="BA488" s="28"/>
      <c r="BB488" s="28"/>
      <c r="BC488" s="28"/>
      <c r="BD488" s="28"/>
      <c r="BE488" s="28"/>
      <c r="BF488" s="28"/>
      <c r="BG488" s="28"/>
      <c r="BH488" s="28"/>
      <c r="BI488" s="28"/>
      <c r="BJ488" s="28"/>
      <c r="BK488" s="28"/>
      <c r="BL488" s="28"/>
      <c r="BM488" s="28"/>
      <c r="BN488" s="28"/>
      <c r="BO488" s="28"/>
      <c r="BP488" s="28"/>
      <c r="BQ488" s="28"/>
      <c r="BR488" s="28"/>
      <c r="BS488" s="28"/>
      <c r="BT488" s="28"/>
      <c r="BU488" s="28"/>
      <c r="BV488" s="28"/>
      <c r="BW488" s="28"/>
      <c r="BX488" s="28"/>
      <c r="BY488" s="28"/>
      <c r="BZ488" s="28"/>
      <c r="CA488" s="28"/>
      <c r="CB488" s="28"/>
      <c r="CC488" s="28"/>
      <c r="CD488" s="28"/>
      <c r="CE488" s="28"/>
      <c r="CF488" s="28"/>
      <c r="CG488" s="28"/>
      <c r="CH488" s="28"/>
      <c r="CI488" s="28"/>
      <c r="CJ488" s="28"/>
      <c r="CK488" s="28"/>
      <c r="CL488" s="28"/>
      <c r="CM488" s="28"/>
      <c r="CN488" s="28"/>
      <c r="CO488" s="28"/>
      <c r="CP488" s="28"/>
      <c r="CQ488" s="28"/>
      <c r="CR488" s="28"/>
      <c r="CS488" s="28"/>
      <c r="CT488" s="28"/>
      <c r="CU488" s="28"/>
      <c r="CV488" s="28"/>
      <c r="CW488" s="28"/>
      <c r="CX488" s="28"/>
      <c r="CY488" s="28"/>
      <c r="CZ488" s="28"/>
      <c r="DA488" s="28"/>
      <c r="DB488" s="28"/>
      <c r="DC488" s="28"/>
      <c r="DD488" s="28"/>
      <c r="DE488" s="28"/>
      <c r="DF488" s="28"/>
      <c r="DG488" s="28"/>
      <c r="DH488" s="28"/>
      <c r="DI488" s="28"/>
      <c r="DJ488" s="28"/>
      <c r="DK488" s="28"/>
      <c r="DL488" s="28"/>
    </row>
    <row r="489" spans="1:126" s="5" customFormat="1" x14ac:dyDescent="0.25">
      <c r="A489"/>
      <c r="B489"/>
      <c r="C489" s="32"/>
      <c r="D489"/>
      <c r="E489" s="1"/>
      <c r="F489" s="1"/>
      <c r="G489" s="1"/>
      <c r="H489" s="1"/>
      <c r="I489" s="1"/>
      <c r="J489" s="1"/>
      <c r="K489" s="1"/>
      <c r="AM489" s="28"/>
      <c r="AN489" s="28"/>
      <c r="AO489" s="28"/>
      <c r="AP489" s="28"/>
      <c r="AQ489" s="28"/>
      <c r="AR489" s="28"/>
      <c r="AS489" s="28"/>
      <c r="AT489" s="28"/>
      <c r="AU489" s="28"/>
      <c r="AV489" s="28"/>
      <c r="AW489" s="28"/>
      <c r="AX489" s="28"/>
      <c r="AY489" s="28"/>
      <c r="AZ489" s="28"/>
      <c r="BA489" s="28"/>
      <c r="BB489" s="28"/>
      <c r="BC489" s="28"/>
      <c r="BD489" s="28"/>
      <c r="BE489" s="28"/>
      <c r="BF489" s="28"/>
      <c r="BG489" s="28"/>
      <c r="BH489" s="28"/>
      <c r="BI489" s="28"/>
      <c r="BJ489" s="28"/>
      <c r="BK489" s="28"/>
      <c r="BL489" s="28"/>
      <c r="BM489" s="28"/>
      <c r="BN489" s="28"/>
      <c r="BO489" s="28"/>
      <c r="BP489" s="28"/>
      <c r="BQ489" s="28"/>
      <c r="BR489" s="28"/>
      <c r="BS489" s="28"/>
      <c r="BT489" s="28"/>
      <c r="BU489" s="28"/>
      <c r="BV489" s="28"/>
      <c r="BW489" s="28"/>
      <c r="BX489" s="28"/>
      <c r="BY489" s="28"/>
      <c r="BZ489" s="28"/>
      <c r="CA489" s="28"/>
      <c r="CB489" s="28"/>
      <c r="CC489" s="28"/>
      <c r="CD489" s="28"/>
      <c r="CE489" s="28"/>
      <c r="CF489" s="28"/>
      <c r="CG489" s="28"/>
      <c r="CH489" s="28"/>
      <c r="CI489" s="28"/>
      <c r="CJ489" s="28"/>
      <c r="CK489" s="28"/>
      <c r="CL489" s="28"/>
      <c r="CM489" s="28"/>
      <c r="CN489" s="28"/>
      <c r="CO489" s="28"/>
      <c r="CP489" s="28"/>
      <c r="CQ489" s="28"/>
      <c r="CR489" s="28"/>
      <c r="CS489" s="28"/>
      <c r="CT489" s="28"/>
      <c r="CU489" s="28"/>
      <c r="CV489" s="28"/>
      <c r="CW489" s="28"/>
      <c r="CX489" s="28"/>
      <c r="CY489" s="28"/>
      <c r="CZ489" s="28"/>
      <c r="DA489" s="28"/>
      <c r="DB489" s="28"/>
      <c r="DC489" s="28"/>
      <c r="DD489" s="28"/>
      <c r="DE489" s="28"/>
      <c r="DF489" s="28"/>
      <c r="DG489" s="28"/>
      <c r="DH489" s="28"/>
      <c r="DI489" s="28"/>
      <c r="DJ489" s="28"/>
      <c r="DK489" s="28"/>
      <c r="DL489" s="28"/>
    </row>
    <row r="490" spans="1:126" s="5" customFormat="1" x14ac:dyDescent="0.25">
      <c r="A490"/>
      <c r="B490"/>
      <c r="C490" s="32"/>
      <c r="D490"/>
      <c r="E490" s="1"/>
      <c r="F490" s="1"/>
      <c r="G490" s="1"/>
      <c r="H490" s="1"/>
      <c r="I490" s="1"/>
      <c r="J490" s="1"/>
      <c r="K490" s="1"/>
      <c r="AM490" s="28"/>
      <c r="AN490" s="28"/>
      <c r="AO490" s="28"/>
      <c r="AP490" s="28"/>
      <c r="AQ490" s="28"/>
      <c r="AR490" s="28"/>
      <c r="AS490" s="28"/>
      <c r="AT490" s="28"/>
      <c r="AU490" s="28"/>
      <c r="AV490" s="28"/>
      <c r="AW490" s="28"/>
      <c r="AX490" s="28"/>
      <c r="AY490" s="28"/>
      <c r="AZ490" s="28"/>
      <c r="BA490" s="28"/>
      <c r="BB490" s="28"/>
      <c r="BC490" s="28"/>
      <c r="BD490" s="28"/>
      <c r="BE490" s="28"/>
      <c r="BF490" s="28"/>
      <c r="BG490" s="28"/>
      <c r="BH490" s="28"/>
      <c r="BI490" s="28"/>
      <c r="BJ490" s="28"/>
      <c r="BK490" s="28"/>
      <c r="BL490" s="28"/>
      <c r="BM490" s="28"/>
      <c r="BN490" s="28"/>
      <c r="BO490" s="28"/>
      <c r="BP490" s="28"/>
      <c r="BQ490" s="28"/>
      <c r="BR490" s="28"/>
      <c r="BS490" s="28"/>
      <c r="BT490" s="28"/>
      <c r="BU490" s="28"/>
      <c r="BV490" s="28"/>
      <c r="BW490" s="28"/>
      <c r="BX490" s="28"/>
      <c r="BY490" s="28"/>
      <c r="BZ490" s="28"/>
      <c r="CA490" s="28"/>
      <c r="CB490" s="28"/>
      <c r="CC490" s="28"/>
      <c r="CD490" s="28"/>
      <c r="CE490" s="28"/>
      <c r="CF490" s="28"/>
      <c r="CG490" s="28"/>
      <c r="CH490" s="28"/>
      <c r="CI490" s="28"/>
      <c r="CJ490" s="28"/>
      <c r="CK490" s="28"/>
      <c r="CL490" s="28"/>
      <c r="CM490" s="28"/>
      <c r="CN490" s="28"/>
      <c r="CO490" s="28"/>
      <c r="CP490" s="28"/>
      <c r="CQ490" s="28"/>
      <c r="CR490" s="28"/>
      <c r="CS490" s="28"/>
      <c r="CT490" s="28"/>
      <c r="CU490" s="28"/>
      <c r="CV490" s="28"/>
      <c r="CW490" s="28"/>
      <c r="CX490" s="28"/>
      <c r="CY490" s="28"/>
      <c r="CZ490" s="28"/>
      <c r="DA490" s="28"/>
      <c r="DB490" s="28"/>
      <c r="DC490" s="28"/>
      <c r="DD490" s="28"/>
      <c r="DE490" s="28"/>
      <c r="DF490" s="28"/>
      <c r="DG490" s="28"/>
      <c r="DH490" s="28"/>
      <c r="DI490" s="28"/>
      <c r="DJ490" s="28"/>
      <c r="DK490" s="28"/>
      <c r="DL490" s="28"/>
    </row>
    <row r="491" spans="1:126" s="5" customFormat="1" x14ac:dyDescent="0.25">
      <c r="A491"/>
      <c r="B491"/>
      <c r="C491" s="32"/>
      <c r="D491"/>
      <c r="E491" s="1"/>
      <c r="F491" s="1"/>
      <c r="G491" s="1"/>
      <c r="H491" s="1"/>
      <c r="I491" s="1"/>
      <c r="J491" s="1"/>
      <c r="K491" s="1"/>
      <c r="AM491" s="28"/>
      <c r="AN491" s="28"/>
      <c r="AO491" s="28"/>
      <c r="AP491" s="28"/>
      <c r="AQ491" s="28"/>
      <c r="AR491" s="28"/>
      <c r="AS491" s="28"/>
      <c r="AT491" s="28"/>
      <c r="AU491" s="28"/>
      <c r="AV491" s="28"/>
      <c r="AW491" s="28"/>
      <c r="AX491" s="28"/>
      <c r="AY491" s="28"/>
      <c r="AZ491" s="28"/>
      <c r="BA491" s="28"/>
      <c r="BB491" s="28"/>
      <c r="BC491" s="28"/>
      <c r="BD491" s="28"/>
      <c r="BE491" s="28"/>
      <c r="BF491" s="28"/>
      <c r="BG491" s="28"/>
      <c r="BH491" s="28"/>
      <c r="BI491" s="28"/>
      <c r="BJ491" s="28"/>
      <c r="BK491" s="28"/>
      <c r="BL491" s="28"/>
      <c r="BM491" s="28"/>
      <c r="BN491" s="28"/>
      <c r="BO491" s="28"/>
      <c r="BP491" s="28"/>
      <c r="BQ491" s="28"/>
      <c r="BR491" s="28"/>
      <c r="BS491" s="28"/>
      <c r="BT491" s="28"/>
      <c r="BU491" s="28"/>
      <c r="BV491" s="28"/>
      <c r="BW491" s="28"/>
      <c r="BX491" s="28"/>
      <c r="BY491" s="28"/>
      <c r="BZ491" s="28"/>
      <c r="CA491" s="28"/>
      <c r="CB491" s="28"/>
      <c r="CC491" s="28"/>
      <c r="CD491" s="28"/>
      <c r="CE491" s="28"/>
      <c r="CF491" s="28"/>
      <c r="CG491" s="28"/>
      <c r="CH491" s="28"/>
      <c r="CI491" s="28"/>
      <c r="CJ491" s="28"/>
      <c r="CK491" s="28"/>
      <c r="CL491" s="28"/>
      <c r="CM491" s="28"/>
      <c r="CN491" s="28"/>
      <c r="CO491" s="28"/>
      <c r="CP491" s="28"/>
      <c r="CQ491" s="28"/>
      <c r="CR491" s="28"/>
      <c r="CS491" s="28"/>
      <c r="CT491" s="28"/>
      <c r="CU491" s="28"/>
      <c r="CV491" s="28"/>
      <c r="CW491" s="28"/>
      <c r="CX491" s="28"/>
      <c r="CY491" s="28"/>
      <c r="CZ491" s="28"/>
      <c r="DA491" s="28"/>
      <c r="DB491" s="28"/>
      <c r="DC491" s="28"/>
      <c r="DD491" s="28"/>
      <c r="DE491" s="28"/>
      <c r="DF491" s="28"/>
      <c r="DG491" s="28"/>
      <c r="DH491" s="28"/>
      <c r="DI491" s="28"/>
      <c r="DJ491" s="28"/>
      <c r="DK491" s="28"/>
      <c r="DL491" s="28"/>
    </row>
    <row r="492" spans="1:126" x14ac:dyDescent="0.25">
      <c r="AM492" s="28"/>
      <c r="AN492" s="28"/>
      <c r="AO492" s="28"/>
      <c r="AP492" s="28"/>
      <c r="AQ492" s="28"/>
      <c r="AR492" s="28"/>
      <c r="AS492" s="28"/>
      <c r="AT492" s="28"/>
      <c r="AU492" s="28"/>
      <c r="AV492" s="28"/>
      <c r="AW492" s="28"/>
      <c r="AX492" s="28"/>
      <c r="AY492" s="28"/>
      <c r="AZ492" s="28"/>
      <c r="BA492" s="28"/>
      <c r="BB492" s="28"/>
      <c r="BC492" s="28"/>
      <c r="BD492" s="28"/>
      <c r="BE492" s="28"/>
      <c r="BF492" s="28"/>
      <c r="BG492" s="28"/>
      <c r="BH492" s="28"/>
      <c r="BI492" s="28"/>
      <c r="BJ492" s="28"/>
      <c r="BK492" s="28"/>
      <c r="BL492" s="28"/>
      <c r="BM492" s="28"/>
      <c r="BN492" s="28"/>
      <c r="BO492" s="28"/>
      <c r="BP492" s="28"/>
      <c r="BQ492" s="28"/>
      <c r="BR492" s="28"/>
      <c r="BS492" s="28"/>
      <c r="BT492" s="28"/>
      <c r="BU492" s="28"/>
      <c r="BV492" s="28"/>
      <c r="BW492" s="28"/>
      <c r="BX492" s="28"/>
      <c r="BY492" s="28"/>
      <c r="BZ492" s="28"/>
      <c r="CA492" s="28"/>
      <c r="CB492" s="28"/>
      <c r="CC492" s="28"/>
      <c r="CD492" s="28"/>
      <c r="CE492" s="28"/>
      <c r="CF492" s="28"/>
      <c r="CG492" s="28"/>
      <c r="CH492" s="28"/>
      <c r="CI492" s="28"/>
      <c r="CJ492" s="28"/>
      <c r="CK492" s="28"/>
      <c r="CL492" s="28"/>
      <c r="CM492" s="28"/>
      <c r="CN492" s="28"/>
      <c r="CO492" s="28"/>
      <c r="CP492" s="28"/>
      <c r="CQ492" s="28"/>
      <c r="CR492" s="28"/>
      <c r="CS492" s="28"/>
      <c r="CT492" s="28"/>
      <c r="CU492" s="28"/>
      <c r="CV492" s="28"/>
      <c r="CW492" s="28"/>
      <c r="CX492" s="28"/>
      <c r="CY492" s="28"/>
      <c r="CZ492" s="28"/>
      <c r="DA492" s="28"/>
      <c r="DB492" s="28"/>
      <c r="DC492" s="28"/>
      <c r="DD492" s="28"/>
      <c r="DE492" s="28"/>
      <c r="DF492" s="28"/>
      <c r="DG492" s="28"/>
      <c r="DH492" s="28"/>
      <c r="DI492" s="28"/>
      <c r="DJ492" s="28"/>
      <c r="DK492" s="28"/>
      <c r="DL492" s="28"/>
      <c r="DV492"/>
    </row>
  </sheetData>
  <mergeCells count="45">
    <mergeCell ref="A315:K315"/>
    <mergeCell ref="A289:K289"/>
    <mergeCell ref="A296:K296"/>
    <mergeCell ref="A243:K243"/>
    <mergeCell ref="A311:K311"/>
    <mergeCell ref="A258:K258"/>
    <mergeCell ref="A249:K249"/>
    <mergeCell ref="A6:K6"/>
    <mergeCell ref="A7:A8"/>
    <mergeCell ref="B7:B8"/>
    <mergeCell ref="E7:E8"/>
    <mergeCell ref="F7:F8"/>
    <mergeCell ref="G7:G8"/>
    <mergeCell ref="H7:H8"/>
    <mergeCell ref="I7:I8"/>
    <mergeCell ref="J7:J8"/>
    <mergeCell ref="K7:K8"/>
    <mergeCell ref="D7:D8"/>
    <mergeCell ref="C7:C8"/>
    <mergeCell ref="A1:K1"/>
    <mergeCell ref="A2:K2"/>
    <mergeCell ref="A3:K3"/>
    <mergeCell ref="A4:K4"/>
    <mergeCell ref="A5:K5"/>
    <mergeCell ref="A108:K108"/>
    <mergeCell ref="A284:K284"/>
    <mergeCell ref="A235:K235"/>
    <mergeCell ref="A92:K92"/>
    <mergeCell ref="A178:K178"/>
    <mergeCell ref="A184:K184"/>
    <mergeCell ref="A194:K194"/>
    <mergeCell ref="A200:K200"/>
    <mergeCell ref="A169:K169"/>
    <mergeCell ref="A270:K270"/>
    <mergeCell ref="A265:K265"/>
    <mergeCell ref="A274:K274"/>
    <mergeCell ref="A10:K10"/>
    <mergeCell ref="A55:K55"/>
    <mergeCell ref="A36:K36"/>
    <mergeCell ref="A41:K41"/>
    <mergeCell ref="A104:K104"/>
    <mergeCell ref="A97:K97"/>
    <mergeCell ref="A30:K30"/>
    <mergeCell ref="A50:K50"/>
    <mergeCell ref="A88:K88"/>
  </mergeCells>
  <pageMargins left="0.76916666666666667" right="0.53083333333333338" top="0.74803149606299213" bottom="0.74803149606299213" header="0.31496062992125984" footer="0.31496062992125984"/>
  <pageSetup paperSize="5" scale="52" orientation="landscape" r:id="rId1"/>
  <rowBreaks count="5" manualBreakCount="5">
    <brk id="72" max="9" man="1"/>
    <brk id="29" max="9" man="1"/>
    <brk id="177" max="9" man="1"/>
    <brk id="220" max="9" man="1"/>
    <brk id="496" max="9" man="1"/>
  </rowBreaks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New Text Document</vt:lpstr>
      <vt:lpstr>'New Text Document'!Área_de_impresión</vt:lpstr>
      <vt:lpstr>'New Text Document'!Títulos_a_imprimir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Ismael Bautista Romero</cp:lastModifiedBy>
  <cp:lastPrinted>2022-07-27T18:53:38Z</cp:lastPrinted>
  <dcterms:created xsi:type="dcterms:W3CDTF">2017-02-23T14:23:40Z</dcterms:created>
  <dcterms:modified xsi:type="dcterms:W3CDTF">2022-09-21T13:46:45Z</dcterms:modified>
</cp:coreProperties>
</file>