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DE SEPTIEMBRE 2021\"/>
    </mc:Choice>
  </mc:AlternateContent>
  <bookViews>
    <workbookView xWindow="-120" yWindow="-120" windowWidth="19440" windowHeight="15000"/>
  </bookViews>
  <sheets>
    <sheet name="New Text Document" sheetId="1" r:id="rId1"/>
  </sheets>
  <definedNames>
    <definedName name="_xlnm.Print_Area" localSheetId="0">'New Text Document'!$A$1:$K$529</definedName>
    <definedName name="_xlnm.Print_Titles" localSheetId="0">'New Text Document'!$1:$8</definedName>
  </definedNames>
  <calcPr calcId="152511" fullPrecision="0"/>
</workbook>
</file>

<file path=xl/calcChain.xml><?xml version="1.0" encoding="utf-8"?>
<calcChain xmlns="http://schemas.openxmlformats.org/spreadsheetml/2006/main">
  <c r="K306" i="1" l="1"/>
  <c r="J306" i="1"/>
  <c r="I306" i="1"/>
  <c r="G306" i="1"/>
  <c r="E306" i="1"/>
  <c r="F305" i="1"/>
  <c r="F306" i="1"/>
  <c r="H305" i="1"/>
  <c r="H306" i="1"/>
  <c r="I244" i="1"/>
  <c r="E244" i="1"/>
  <c r="K48" i="1"/>
  <c r="J48" i="1"/>
  <c r="I48" i="1"/>
  <c r="H48" i="1"/>
  <c r="G48" i="1"/>
  <c r="F48" i="1"/>
  <c r="E48" i="1"/>
  <c r="B506" i="1"/>
  <c r="I488" i="1"/>
  <c r="G488" i="1"/>
  <c r="E488" i="1"/>
  <c r="I456" i="1"/>
  <c r="G456" i="1"/>
  <c r="E456" i="1"/>
  <c r="J397" i="1" l="1"/>
  <c r="I397" i="1"/>
  <c r="F397" i="1"/>
  <c r="E397" i="1"/>
  <c r="E384" i="1"/>
  <c r="I375" i="1"/>
  <c r="G375" i="1"/>
  <c r="E375" i="1"/>
  <c r="I364" i="1"/>
  <c r="G364" i="1"/>
  <c r="H205" i="1"/>
  <c r="F229" i="1"/>
  <c r="H229" i="1"/>
  <c r="F233" i="1"/>
  <c r="H233" i="1"/>
  <c r="I202" i="1"/>
  <c r="E202" i="1"/>
  <c r="G202" i="1"/>
  <c r="J53" i="1"/>
  <c r="I53" i="1"/>
  <c r="F53" i="1"/>
  <c r="E53" i="1"/>
  <c r="J233" i="1" l="1"/>
  <c r="K233" i="1" s="1"/>
  <c r="J229" i="1"/>
  <c r="H473" i="1"/>
  <c r="I282" i="1" l="1"/>
  <c r="G282" i="1"/>
  <c r="E282" i="1"/>
  <c r="E506" i="1"/>
  <c r="G244" i="1"/>
  <c r="G506" i="1" s="1"/>
  <c r="I506" i="1"/>
  <c r="F45" i="1"/>
  <c r="I294" i="1" l="1"/>
  <c r="K259" i="1"/>
  <c r="F212" i="1"/>
  <c r="F205" i="1"/>
  <c r="I140" i="1"/>
  <c r="K72" i="1"/>
  <c r="H72" i="1"/>
  <c r="F72" i="1"/>
  <c r="K51" i="1"/>
  <c r="K53" i="1" s="1"/>
  <c r="G466" i="1" l="1"/>
  <c r="I466" i="1"/>
  <c r="E466" i="1"/>
  <c r="F465" i="1"/>
  <c r="H465" i="1"/>
  <c r="K431" i="1"/>
  <c r="G411" i="1"/>
  <c r="I236" i="1" l="1"/>
  <c r="E236" i="1"/>
  <c r="G236" i="1"/>
  <c r="I197" i="1"/>
  <c r="G197" i="1"/>
  <c r="E197" i="1"/>
  <c r="F196" i="1"/>
  <c r="F143" i="1"/>
  <c r="H143" i="1"/>
  <c r="I26" i="1"/>
  <c r="K25" i="1"/>
  <c r="J24" i="1"/>
  <c r="K24" i="1" s="1"/>
  <c r="G26" i="1"/>
  <c r="E26" i="1"/>
  <c r="J143" i="1" l="1"/>
  <c r="K143" i="1" s="1"/>
  <c r="F426" i="1"/>
  <c r="J460" i="1"/>
  <c r="G450" i="1"/>
  <c r="I450" i="1"/>
  <c r="E450" i="1"/>
  <c r="G446" i="1"/>
  <c r="I446" i="1"/>
  <c r="E446" i="1"/>
  <c r="H442" i="1"/>
  <c r="F442" i="1"/>
  <c r="H445" i="1"/>
  <c r="F445" i="1"/>
  <c r="H444" i="1"/>
  <c r="F444" i="1"/>
  <c r="H443" i="1"/>
  <c r="F443" i="1"/>
  <c r="H438" i="1"/>
  <c r="F438" i="1"/>
  <c r="H437" i="1"/>
  <c r="F437" i="1"/>
  <c r="H440" i="1"/>
  <c r="F440" i="1"/>
  <c r="H435" i="1"/>
  <c r="F435" i="1"/>
  <c r="H434" i="1"/>
  <c r="F434" i="1"/>
  <c r="H436" i="1"/>
  <c r="F436" i="1"/>
  <c r="H439" i="1"/>
  <c r="F439" i="1"/>
  <c r="H441" i="1"/>
  <c r="F441" i="1"/>
  <c r="H423" i="1"/>
  <c r="F423" i="1"/>
  <c r="H424" i="1"/>
  <c r="F424" i="1"/>
  <c r="H427" i="1"/>
  <c r="F427" i="1"/>
  <c r="H430" i="1"/>
  <c r="F430" i="1"/>
  <c r="H429" i="1"/>
  <c r="F429" i="1"/>
  <c r="K460" i="1" l="1"/>
  <c r="J429" i="1"/>
  <c r="J441" i="1"/>
  <c r="K441" i="1" s="1"/>
  <c r="J434" i="1"/>
  <c r="K434" i="1" s="1"/>
  <c r="J435" i="1"/>
  <c r="K435" i="1" s="1"/>
  <c r="K443" i="1"/>
  <c r="H446" i="1"/>
  <c r="F446" i="1"/>
  <c r="K446" i="1" l="1"/>
  <c r="J446" i="1"/>
  <c r="I431" i="1"/>
  <c r="G431" i="1"/>
  <c r="E431" i="1"/>
  <c r="H422" i="1"/>
  <c r="F422" i="1"/>
  <c r="H421" i="1"/>
  <c r="F421" i="1"/>
  <c r="H420" i="1"/>
  <c r="F420" i="1"/>
  <c r="H425" i="1"/>
  <c r="F425" i="1"/>
  <c r="H428" i="1"/>
  <c r="H431" i="1" s="1"/>
  <c r="F428" i="1"/>
  <c r="G417" i="1"/>
  <c r="I417" i="1"/>
  <c r="E417" i="1"/>
  <c r="I411" i="1"/>
  <c r="E411" i="1"/>
  <c r="G397" i="1"/>
  <c r="G391" i="1"/>
  <c r="I391" i="1"/>
  <c r="E391" i="1"/>
  <c r="I384" i="1"/>
  <c r="G384" i="1"/>
  <c r="H383" i="1"/>
  <c r="F383" i="1"/>
  <c r="H382" i="1"/>
  <c r="F382" i="1"/>
  <c r="H381" i="1"/>
  <c r="F381" i="1"/>
  <c r="H380" i="1"/>
  <c r="F380" i="1"/>
  <c r="H379" i="1"/>
  <c r="F379" i="1"/>
  <c r="H378" i="1"/>
  <c r="H384" i="1" s="1"/>
  <c r="F378" i="1"/>
  <c r="F384" i="1" s="1"/>
  <c r="I368" i="1"/>
  <c r="G368" i="1"/>
  <c r="E368" i="1"/>
  <c r="H367" i="1"/>
  <c r="H368" i="1" s="1"/>
  <c r="F367" i="1"/>
  <c r="F368" i="1" s="1"/>
  <c r="E364" i="1"/>
  <c r="G294" i="1"/>
  <c r="E294" i="1"/>
  <c r="G286" i="1"/>
  <c r="I286" i="1"/>
  <c r="E286" i="1"/>
  <c r="H285" i="1"/>
  <c r="F285" i="1"/>
  <c r="G250" i="1"/>
  <c r="I250" i="1"/>
  <c r="E250" i="1"/>
  <c r="H194" i="1"/>
  <c r="F194" i="1"/>
  <c r="I118" i="1"/>
  <c r="G118" i="1"/>
  <c r="E118" i="1"/>
  <c r="H116" i="1"/>
  <c r="F116" i="1"/>
  <c r="G59" i="1"/>
  <c r="I59" i="1"/>
  <c r="E59" i="1"/>
  <c r="G53" i="1"/>
  <c r="H51" i="1"/>
  <c r="H53" i="1" s="1"/>
  <c r="G36" i="1"/>
  <c r="I36" i="1"/>
  <c r="E36" i="1"/>
  <c r="K22" i="1"/>
  <c r="F20" i="1"/>
  <c r="F19" i="1"/>
  <c r="J19" i="1" s="1"/>
  <c r="K19" i="1" s="1"/>
  <c r="J379" i="1" l="1"/>
  <c r="K379" i="1" s="1"/>
  <c r="J380" i="1"/>
  <c r="K380" i="1" s="1"/>
  <c r="J381" i="1"/>
  <c r="K381" i="1" s="1"/>
  <c r="J382" i="1"/>
  <c r="K382" i="1" s="1"/>
  <c r="J383" i="1"/>
  <c r="K383" i="1" s="1"/>
  <c r="F431" i="1"/>
  <c r="J20" i="1"/>
  <c r="K20" i="1" s="1"/>
  <c r="J194" i="1"/>
  <c r="K194" i="1" s="1"/>
  <c r="J285" i="1"/>
  <c r="K285" i="1" s="1"/>
  <c r="J378" i="1"/>
  <c r="H286" i="1"/>
  <c r="F286" i="1"/>
  <c r="H361" i="1"/>
  <c r="F361" i="1"/>
  <c r="K286" i="1" l="1"/>
  <c r="J286" i="1"/>
  <c r="J431" i="1"/>
  <c r="J384" i="1"/>
  <c r="K378" i="1"/>
  <c r="K384" i="1" s="1"/>
  <c r="J361" i="1"/>
  <c r="J368" i="1"/>
  <c r="K367" i="1"/>
  <c r="K368" i="1" s="1"/>
  <c r="K361" i="1" l="1"/>
  <c r="H340" i="1"/>
  <c r="F340" i="1"/>
  <c r="F316" i="1"/>
  <c r="H316" i="1"/>
  <c r="E326" i="1"/>
  <c r="G312" i="1"/>
  <c r="I312" i="1"/>
  <c r="E312" i="1"/>
  <c r="H216" i="1"/>
  <c r="F216" i="1"/>
  <c r="H212" i="1"/>
  <c r="G262" i="1"/>
  <c r="I262" i="1"/>
  <c r="E262" i="1"/>
  <c r="H247" i="1"/>
  <c r="F247" i="1"/>
  <c r="G267" i="1"/>
  <c r="I267" i="1"/>
  <c r="E267" i="1"/>
  <c r="H71" i="1"/>
  <c r="F71" i="1"/>
  <c r="J18" i="1"/>
  <c r="K18" i="1" s="1"/>
  <c r="J17" i="1"/>
  <c r="K17" i="1" s="1"/>
  <c r="H191" i="1"/>
  <c r="F191" i="1"/>
  <c r="G74" i="1"/>
  <c r="I74" i="1"/>
  <c r="E74" i="1"/>
  <c r="J71" i="1" l="1"/>
  <c r="K71" i="1" s="1"/>
  <c r="J212" i="1"/>
  <c r="K212" i="1" s="1"/>
  <c r="J316" i="1"/>
  <c r="K316" i="1" s="1"/>
  <c r="J340" i="1"/>
  <c r="K340" i="1" s="1"/>
  <c r="K247" i="1"/>
  <c r="J191" i="1"/>
  <c r="K191" i="1" s="1"/>
  <c r="F497" i="1"/>
  <c r="H497" i="1"/>
  <c r="J497" i="1" l="1"/>
  <c r="K497" i="1" s="1"/>
  <c r="F30" i="1" l="1"/>
  <c r="H30" i="1"/>
  <c r="H395" i="1"/>
  <c r="J30" i="1" l="1"/>
  <c r="K30" i="1" s="1"/>
  <c r="J480" i="1"/>
  <c r="K480" i="1" s="1"/>
  <c r="H350" i="1"/>
  <c r="F350" i="1"/>
  <c r="G326" i="1"/>
  <c r="K395" i="1" l="1"/>
  <c r="J350" i="1"/>
  <c r="K350" i="1" s="1"/>
  <c r="G140" i="1" l="1"/>
  <c r="E140" i="1"/>
  <c r="F123" i="1"/>
  <c r="F124" i="1"/>
  <c r="F125" i="1"/>
  <c r="F121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E165" i="1"/>
  <c r="H206" i="1"/>
  <c r="H207" i="1"/>
  <c r="H208" i="1"/>
  <c r="H209" i="1"/>
  <c r="H210" i="1"/>
  <c r="H211" i="1"/>
  <c r="H213" i="1"/>
  <c r="H214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30" i="1"/>
  <c r="H231" i="1"/>
  <c r="H232" i="1"/>
  <c r="F206" i="1"/>
  <c r="F207" i="1"/>
  <c r="F208" i="1"/>
  <c r="F209" i="1"/>
  <c r="F210" i="1"/>
  <c r="F211" i="1"/>
  <c r="F213" i="1"/>
  <c r="F214" i="1"/>
  <c r="F217" i="1"/>
  <c r="F218" i="1"/>
  <c r="F219" i="1"/>
  <c r="F220" i="1"/>
  <c r="F225" i="1"/>
  <c r="F226" i="1"/>
  <c r="F227" i="1"/>
  <c r="F228" i="1"/>
  <c r="F230" i="1"/>
  <c r="F231" i="1"/>
  <c r="F232" i="1"/>
  <c r="G255" i="1"/>
  <c r="I255" i="1"/>
  <c r="E255" i="1"/>
  <c r="H270" i="1"/>
  <c r="G276" i="1"/>
  <c r="I276" i="1"/>
  <c r="E276" i="1"/>
  <c r="H21" i="1"/>
  <c r="F21" i="1"/>
  <c r="E108" i="1"/>
  <c r="H112" i="1"/>
  <c r="F112" i="1"/>
  <c r="G90" i="1"/>
  <c r="H63" i="1"/>
  <c r="H66" i="1"/>
  <c r="H67" i="1"/>
  <c r="H68" i="1"/>
  <c r="H69" i="1"/>
  <c r="H70" i="1"/>
  <c r="F63" i="1"/>
  <c r="F66" i="1"/>
  <c r="F67" i="1"/>
  <c r="F68" i="1"/>
  <c r="F69" i="1"/>
  <c r="F70" i="1"/>
  <c r="F14" i="1"/>
  <c r="J16" i="1"/>
  <c r="H58" i="1"/>
  <c r="G41" i="1"/>
  <c r="I41" i="1"/>
  <c r="E41" i="1"/>
  <c r="K21" i="1" l="1"/>
  <c r="H470" i="1"/>
  <c r="H471" i="1"/>
  <c r="H349" i="1"/>
  <c r="H472" i="1"/>
  <c r="H474" i="1"/>
  <c r="G476" i="1"/>
  <c r="E476" i="1"/>
  <c r="F474" i="1"/>
  <c r="F473" i="1"/>
  <c r="F472" i="1"/>
  <c r="F349" i="1"/>
  <c r="F471" i="1"/>
  <c r="F470" i="1"/>
  <c r="F453" i="1"/>
  <c r="G352" i="1"/>
  <c r="I352" i="1"/>
  <c r="E352" i="1"/>
  <c r="H317" i="1"/>
  <c r="H318" i="1"/>
  <c r="H319" i="1"/>
  <c r="H320" i="1"/>
  <c r="H321" i="1"/>
  <c r="H322" i="1"/>
  <c r="H323" i="1"/>
  <c r="H324" i="1"/>
  <c r="H325" i="1"/>
  <c r="H315" i="1"/>
  <c r="E181" i="1"/>
  <c r="H180" i="1"/>
  <c r="F180" i="1"/>
  <c r="G187" i="1"/>
  <c r="I187" i="1"/>
  <c r="E187" i="1"/>
  <c r="G96" i="1"/>
  <c r="I96" i="1"/>
  <c r="E96" i="1"/>
  <c r="H93" i="1"/>
  <c r="F93" i="1"/>
  <c r="H476" i="1" l="1"/>
  <c r="J349" i="1"/>
  <c r="K349" i="1" s="1"/>
  <c r="J475" i="1"/>
  <c r="J93" i="1"/>
  <c r="K93" i="1" s="1"/>
  <c r="J351" i="1"/>
  <c r="K351" i="1" s="1"/>
  <c r="J473" i="1"/>
  <c r="J472" i="1"/>
  <c r="J211" i="1"/>
  <c r="K211" i="1" s="1"/>
  <c r="J180" i="1"/>
  <c r="K180" i="1" s="1"/>
  <c r="J476" i="1" l="1"/>
  <c r="I476" i="1"/>
  <c r="K472" i="1"/>
  <c r="K476" i="1" s="1"/>
  <c r="H249" i="1"/>
  <c r="F249" i="1"/>
  <c r="F261" i="1"/>
  <c r="H396" i="1"/>
  <c r="H397" i="1" s="1"/>
  <c r="H299" i="1"/>
  <c r="F299" i="1"/>
  <c r="H272" i="1"/>
  <c r="F272" i="1"/>
  <c r="H271" i="1"/>
  <c r="F271" i="1"/>
  <c r="H281" i="1"/>
  <c r="F281" i="1"/>
  <c r="F58" i="1"/>
  <c r="J58" i="1" s="1"/>
  <c r="H57" i="1"/>
  <c r="F57" i="1"/>
  <c r="J57" i="1" l="1"/>
  <c r="K57" i="1" s="1"/>
  <c r="J281" i="1"/>
  <c r="K281" i="1" s="1"/>
  <c r="J210" i="1"/>
  <c r="K210" i="1" s="1"/>
  <c r="K261" i="1"/>
  <c r="J249" i="1"/>
  <c r="K58" i="1"/>
  <c r="K271" i="1"/>
  <c r="K272" i="1"/>
  <c r="H45" i="1"/>
  <c r="H56" i="1"/>
  <c r="H59" i="1" s="1"/>
  <c r="F56" i="1"/>
  <c r="F40" i="1"/>
  <c r="H40" i="1"/>
  <c r="H39" i="1"/>
  <c r="F39" i="1"/>
  <c r="K396" i="1" l="1"/>
  <c r="K397" i="1" s="1"/>
  <c r="J56" i="1"/>
  <c r="J59" i="1" s="1"/>
  <c r="F59" i="1"/>
  <c r="K249" i="1"/>
  <c r="H41" i="1"/>
  <c r="F41" i="1"/>
  <c r="H29" i="1"/>
  <c r="H31" i="1"/>
  <c r="F29" i="1"/>
  <c r="F31" i="1"/>
  <c r="J29" i="1" l="1"/>
  <c r="K29" i="1" s="1"/>
  <c r="K31" i="1"/>
  <c r="H310" i="1"/>
  <c r="H311" i="1"/>
  <c r="F310" i="1"/>
  <c r="F311" i="1"/>
  <c r="F312" i="1" l="1"/>
  <c r="H312" i="1"/>
  <c r="H178" i="1"/>
  <c r="H179" i="1"/>
  <c r="H11" i="1"/>
  <c r="H173" i="1"/>
  <c r="F178" i="1"/>
  <c r="F179" i="1"/>
  <c r="F11" i="1"/>
  <c r="F173" i="1"/>
  <c r="G181" i="1"/>
  <c r="I181" i="1"/>
  <c r="H106" i="1"/>
  <c r="H107" i="1"/>
  <c r="H105" i="1"/>
  <c r="H95" i="1"/>
  <c r="F106" i="1"/>
  <c r="F107" i="1"/>
  <c r="F105" i="1"/>
  <c r="F95" i="1"/>
  <c r="G108" i="1"/>
  <c r="I108" i="1"/>
  <c r="I90" i="1"/>
  <c r="E90" i="1"/>
  <c r="H89" i="1"/>
  <c r="F89" i="1"/>
  <c r="J178" i="1" l="1"/>
  <c r="K178" i="1" s="1"/>
  <c r="J89" i="1"/>
  <c r="K89" i="1" s="1"/>
  <c r="J107" i="1"/>
  <c r="J11" i="1"/>
  <c r="H181" i="1"/>
  <c r="H108" i="1"/>
  <c r="F108" i="1"/>
  <c r="F181" i="1"/>
  <c r="J179" i="1"/>
  <c r="K179" i="1" s="1"/>
  <c r="F13" i="1"/>
  <c r="K107" i="1" l="1"/>
  <c r="J108" i="1"/>
  <c r="K11" i="1"/>
  <c r="H356" i="1"/>
  <c r="H357" i="1"/>
  <c r="H355" i="1"/>
  <c r="F356" i="1"/>
  <c r="F357" i="1"/>
  <c r="F355" i="1"/>
  <c r="H329" i="1"/>
  <c r="F329" i="1"/>
  <c r="H346" i="1"/>
  <c r="H347" i="1"/>
  <c r="H348" i="1"/>
  <c r="H345" i="1"/>
  <c r="F346" i="1"/>
  <c r="F347" i="1"/>
  <c r="F348" i="1"/>
  <c r="F345" i="1"/>
  <c r="H485" i="1"/>
  <c r="H486" i="1"/>
  <c r="H484" i="1"/>
  <c r="F485" i="1"/>
  <c r="F486" i="1"/>
  <c r="F484" i="1"/>
  <c r="H488" i="1" l="1"/>
  <c r="F488" i="1"/>
  <c r="F352" i="1"/>
  <c r="H352" i="1"/>
  <c r="H491" i="1"/>
  <c r="H492" i="1"/>
  <c r="H493" i="1"/>
  <c r="H494" i="1"/>
  <c r="H495" i="1"/>
  <c r="H496" i="1"/>
  <c r="H498" i="1"/>
  <c r="F491" i="1"/>
  <c r="F492" i="1"/>
  <c r="F493" i="1"/>
  <c r="F494" i="1"/>
  <c r="F495" i="1"/>
  <c r="F496" i="1"/>
  <c r="F498" i="1"/>
  <c r="H387" i="1"/>
  <c r="H388" i="1"/>
  <c r="F387" i="1"/>
  <c r="F388" i="1"/>
  <c r="H371" i="1"/>
  <c r="H375" i="1" s="1"/>
  <c r="H389" i="1"/>
  <c r="H390" i="1"/>
  <c r="H404" i="1"/>
  <c r="F371" i="1"/>
  <c r="F375" i="1" s="1"/>
  <c r="F389" i="1"/>
  <c r="F390" i="1"/>
  <c r="F404" i="1"/>
  <c r="H362" i="1"/>
  <c r="H364" i="1" s="1"/>
  <c r="H414" i="1"/>
  <c r="H461" i="1"/>
  <c r="F362" i="1"/>
  <c r="F364" i="1" s="1"/>
  <c r="F414" i="1"/>
  <c r="F461" i="1"/>
  <c r="H407" i="1"/>
  <c r="H408" i="1"/>
  <c r="H409" i="1"/>
  <c r="H410" i="1"/>
  <c r="H405" i="1"/>
  <c r="H406" i="1"/>
  <c r="H400" i="1"/>
  <c r="F407" i="1"/>
  <c r="F408" i="1"/>
  <c r="F409" i="1"/>
  <c r="F410" i="1"/>
  <c r="F405" i="1"/>
  <c r="F406" i="1"/>
  <c r="F400" i="1"/>
  <c r="H463" i="1"/>
  <c r="H402" i="1"/>
  <c r="H464" i="1"/>
  <c r="H454" i="1"/>
  <c r="H117" i="1"/>
  <c r="F463" i="1"/>
  <c r="F402" i="1"/>
  <c r="F464" i="1"/>
  <c r="F454" i="1"/>
  <c r="F456" i="1" s="1"/>
  <c r="F117" i="1"/>
  <c r="H415" i="1"/>
  <c r="H403" i="1"/>
  <c r="H453" i="1"/>
  <c r="F415" i="1"/>
  <c r="F403" i="1"/>
  <c r="H462" i="1"/>
  <c r="H248" i="1"/>
  <c r="H401" i="1"/>
  <c r="F462" i="1"/>
  <c r="F248" i="1"/>
  <c r="F401" i="1"/>
  <c r="H449" i="1"/>
  <c r="F449" i="1"/>
  <c r="H334" i="1"/>
  <c r="H335" i="1"/>
  <c r="H336" i="1"/>
  <c r="H337" i="1"/>
  <c r="H338" i="1"/>
  <c r="H339" i="1"/>
  <c r="H333" i="1"/>
  <c r="F334" i="1"/>
  <c r="F335" i="1"/>
  <c r="F336" i="1"/>
  <c r="F337" i="1"/>
  <c r="F338" i="1"/>
  <c r="F339" i="1"/>
  <c r="F341" i="1"/>
  <c r="F333" i="1"/>
  <c r="F317" i="1"/>
  <c r="J317" i="1" s="1"/>
  <c r="F318" i="1"/>
  <c r="F319" i="1"/>
  <c r="F320" i="1"/>
  <c r="F321" i="1"/>
  <c r="F322" i="1"/>
  <c r="F323" i="1"/>
  <c r="F324" i="1"/>
  <c r="F325" i="1"/>
  <c r="F315" i="1"/>
  <c r="H170" i="1"/>
  <c r="H171" i="1"/>
  <c r="H174" i="1"/>
  <c r="H168" i="1"/>
  <c r="F169" i="1"/>
  <c r="F170" i="1"/>
  <c r="F171" i="1"/>
  <c r="F172" i="1"/>
  <c r="F174" i="1"/>
  <c r="F168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2" i="1"/>
  <c r="H163" i="1"/>
  <c r="H164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H123" i="1"/>
  <c r="J123" i="1" s="1"/>
  <c r="H124" i="1"/>
  <c r="H125" i="1"/>
  <c r="J125" i="1" s="1"/>
  <c r="H121" i="1"/>
  <c r="H126" i="1"/>
  <c r="J126" i="1" s="1"/>
  <c r="H127" i="1"/>
  <c r="J127" i="1" s="1"/>
  <c r="H128" i="1"/>
  <c r="H129" i="1"/>
  <c r="H130" i="1"/>
  <c r="J130" i="1" s="1"/>
  <c r="H131" i="1"/>
  <c r="H132" i="1"/>
  <c r="J132" i="1" s="1"/>
  <c r="H133" i="1"/>
  <c r="J133" i="1" s="1"/>
  <c r="H134" i="1"/>
  <c r="J134" i="1" s="1"/>
  <c r="H135" i="1"/>
  <c r="J135" i="1" s="1"/>
  <c r="H136" i="1"/>
  <c r="H137" i="1"/>
  <c r="H138" i="1"/>
  <c r="H139" i="1"/>
  <c r="J139" i="1" s="1"/>
  <c r="H122" i="1"/>
  <c r="F122" i="1"/>
  <c r="H13" i="1"/>
  <c r="J13" i="1" s="1"/>
  <c r="H15" i="1"/>
  <c r="H35" i="1"/>
  <c r="H36" i="1" s="1"/>
  <c r="F15" i="1"/>
  <c r="F35" i="1"/>
  <c r="F36" i="1" s="1"/>
  <c r="J66" i="1"/>
  <c r="H12" i="1"/>
  <c r="J67" i="1"/>
  <c r="J68" i="1"/>
  <c r="F12" i="1"/>
  <c r="H78" i="1"/>
  <c r="H79" i="1"/>
  <c r="H80" i="1"/>
  <c r="H81" i="1"/>
  <c r="H77" i="1"/>
  <c r="F78" i="1"/>
  <c r="F79" i="1"/>
  <c r="F80" i="1"/>
  <c r="F81" i="1"/>
  <c r="F77" i="1"/>
  <c r="H86" i="1"/>
  <c r="H87" i="1"/>
  <c r="H88" i="1"/>
  <c r="H85" i="1"/>
  <c r="F86" i="1"/>
  <c r="F87" i="1"/>
  <c r="F88" i="1"/>
  <c r="F85" i="1"/>
  <c r="H292" i="1"/>
  <c r="F292" i="1"/>
  <c r="H265" i="1"/>
  <c r="H266" i="1"/>
  <c r="F265" i="1"/>
  <c r="J265" i="1" s="1"/>
  <c r="F266" i="1"/>
  <c r="H62" i="1"/>
  <c r="H74" i="1" s="1"/>
  <c r="H291" i="1"/>
  <c r="H293" i="1"/>
  <c r="H297" i="1"/>
  <c r="F62" i="1"/>
  <c r="F74" i="1" s="1"/>
  <c r="F290" i="1"/>
  <c r="F291" i="1"/>
  <c r="F297" i="1"/>
  <c r="F289" i="1"/>
  <c r="H280" i="1"/>
  <c r="H282" i="1" s="1"/>
  <c r="H273" i="1"/>
  <c r="H274" i="1"/>
  <c r="H275" i="1"/>
  <c r="F280" i="1"/>
  <c r="F270" i="1"/>
  <c r="F273" i="1"/>
  <c r="F274" i="1"/>
  <c r="F275" i="1"/>
  <c r="H300" i="1"/>
  <c r="H301" i="1"/>
  <c r="H302" i="1"/>
  <c r="H303" i="1"/>
  <c r="H304" i="1"/>
  <c r="H298" i="1"/>
  <c r="F300" i="1"/>
  <c r="F301" i="1"/>
  <c r="F302" i="1"/>
  <c r="F303" i="1"/>
  <c r="F304" i="1"/>
  <c r="F298" i="1"/>
  <c r="H215" i="1"/>
  <c r="F215" i="1"/>
  <c r="F236" i="1" s="1"/>
  <c r="H240" i="1"/>
  <c r="H241" i="1"/>
  <c r="H243" i="1"/>
  <c r="F240" i="1"/>
  <c r="F241" i="1"/>
  <c r="F243" i="1"/>
  <c r="H253" i="1"/>
  <c r="F253" i="1"/>
  <c r="F259" i="1"/>
  <c r="F260" i="1"/>
  <c r="F258" i="1"/>
  <c r="H254" i="1"/>
  <c r="F254" i="1"/>
  <c r="H99" i="1"/>
  <c r="H100" i="1"/>
  <c r="H101" i="1"/>
  <c r="F99" i="1"/>
  <c r="F100" i="1"/>
  <c r="F101" i="1"/>
  <c r="H186" i="1"/>
  <c r="H184" i="1"/>
  <c r="F186" i="1"/>
  <c r="F184" i="1"/>
  <c r="H200" i="1"/>
  <c r="H202" i="1" s="1"/>
  <c r="H192" i="1"/>
  <c r="H193" i="1"/>
  <c r="H195" i="1"/>
  <c r="H190" i="1"/>
  <c r="F192" i="1"/>
  <c r="F193" i="1"/>
  <c r="F195" i="1"/>
  <c r="F190" i="1"/>
  <c r="J190" i="1" s="1"/>
  <c r="F200" i="1"/>
  <c r="F202" i="1" s="1"/>
  <c r="J208" i="1"/>
  <c r="J205" i="1"/>
  <c r="K205" i="1" s="1"/>
  <c r="F244" i="1" l="1"/>
  <c r="H244" i="1"/>
  <c r="H456" i="1"/>
  <c r="J280" i="1"/>
  <c r="F282" i="1"/>
  <c r="H26" i="1"/>
  <c r="F466" i="1"/>
  <c r="H466" i="1"/>
  <c r="H236" i="1"/>
  <c r="F197" i="1"/>
  <c r="H197" i="1"/>
  <c r="J100" i="1"/>
  <c r="F26" i="1"/>
  <c r="J147" i="1"/>
  <c r="F294" i="1"/>
  <c r="H294" i="1"/>
  <c r="F262" i="1"/>
  <c r="H262" i="1"/>
  <c r="F450" i="1"/>
  <c r="H450" i="1"/>
  <c r="F417" i="1"/>
  <c r="H417" i="1"/>
  <c r="F411" i="1"/>
  <c r="H411" i="1"/>
  <c r="F391" i="1"/>
  <c r="H391" i="1"/>
  <c r="F250" i="1"/>
  <c r="H250" i="1"/>
  <c r="F96" i="1"/>
  <c r="F118" i="1"/>
  <c r="H96" i="1"/>
  <c r="H118" i="1"/>
  <c r="F267" i="1"/>
  <c r="H267" i="1"/>
  <c r="J304" i="1"/>
  <c r="K304" i="1" s="1"/>
  <c r="J300" i="1"/>
  <c r="J303" i="1"/>
  <c r="K303" i="1" s="1"/>
  <c r="K190" i="1"/>
  <c r="J193" i="1"/>
  <c r="K193" i="1" s="1"/>
  <c r="J297" i="1"/>
  <c r="K297" i="1" s="1"/>
  <c r="J293" i="1"/>
  <c r="J294" i="1" s="1"/>
  <c r="J62" i="1"/>
  <c r="K62" i="1" s="1"/>
  <c r="J195" i="1"/>
  <c r="K195" i="1" s="1"/>
  <c r="J192" i="1"/>
  <c r="H140" i="1"/>
  <c r="J121" i="1"/>
  <c r="F140" i="1"/>
  <c r="F255" i="1"/>
  <c r="F276" i="1"/>
  <c r="H255" i="1"/>
  <c r="H276" i="1"/>
  <c r="J35" i="1"/>
  <c r="J36" i="1" s="1"/>
  <c r="J186" i="1"/>
  <c r="H187" i="1"/>
  <c r="F187" i="1"/>
  <c r="J12" i="1"/>
  <c r="J70" i="1"/>
  <c r="J69" i="1"/>
  <c r="F90" i="1"/>
  <c r="H90" i="1"/>
  <c r="J63" i="1"/>
  <c r="F504" i="1"/>
  <c r="G504" i="1"/>
  <c r="H504" i="1"/>
  <c r="I504" i="1"/>
  <c r="E504" i="1"/>
  <c r="J502" i="1"/>
  <c r="K502" i="1" s="1"/>
  <c r="K206" i="1"/>
  <c r="J207" i="1"/>
  <c r="J209" i="1"/>
  <c r="K209" i="1" s="1"/>
  <c r="J214" i="1"/>
  <c r="K214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4" i="1"/>
  <c r="J226" i="1"/>
  <c r="K226" i="1" s="1"/>
  <c r="J227" i="1"/>
  <c r="K227" i="1" s="1"/>
  <c r="J228" i="1"/>
  <c r="K228" i="1" s="1"/>
  <c r="J230" i="1"/>
  <c r="K230" i="1" s="1"/>
  <c r="J232" i="1"/>
  <c r="K232" i="1" s="1"/>
  <c r="K207" i="1" l="1"/>
  <c r="K280" i="1"/>
  <c r="K282" i="1" s="1"/>
  <c r="J282" i="1"/>
  <c r="K293" i="1"/>
  <c r="K192" i="1"/>
  <c r="K197" i="1" s="1"/>
  <c r="J197" i="1"/>
  <c r="J74" i="1"/>
  <c r="K208" i="1"/>
  <c r="K186" i="1" l="1"/>
  <c r="F175" i="1"/>
  <c r="G175" i="1"/>
  <c r="H175" i="1"/>
  <c r="I175" i="1"/>
  <c r="E175" i="1"/>
  <c r="J503" i="1"/>
  <c r="J504" i="1" s="1"/>
  <c r="K68" i="1"/>
  <c r="K406" i="1"/>
  <c r="K503" i="1" l="1"/>
  <c r="K504" i="1" s="1"/>
  <c r="K130" i="1" l="1"/>
  <c r="J140" i="1"/>
  <c r="F499" i="1"/>
  <c r="G499" i="1"/>
  <c r="H499" i="1"/>
  <c r="I499" i="1"/>
  <c r="E499" i="1"/>
  <c r="F481" i="1"/>
  <c r="G481" i="1"/>
  <c r="H481" i="1"/>
  <c r="I481" i="1"/>
  <c r="E481" i="1"/>
  <c r="J240" i="1"/>
  <c r="K241" i="1"/>
  <c r="K240" i="1" l="1"/>
  <c r="K244" i="1" s="1"/>
  <c r="J244" i="1"/>
  <c r="J491" i="1"/>
  <c r="K491" i="1" s="1"/>
  <c r="J492" i="1"/>
  <c r="K492" i="1" s="1"/>
  <c r="J493" i="1"/>
  <c r="K493" i="1" s="1"/>
  <c r="J494" i="1"/>
  <c r="K494" i="1" s="1"/>
  <c r="J495" i="1"/>
  <c r="K495" i="1" s="1"/>
  <c r="J496" i="1"/>
  <c r="K496" i="1" s="1"/>
  <c r="J498" i="1"/>
  <c r="K498" i="1" s="1"/>
  <c r="J200" i="1"/>
  <c r="J202" i="1" s="1"/>
  <c r="K260" i="1"/>
  <c r="K499" i="1" l="1"/>
  <c r="K200" i="1"/>
  <c r="K202" i="1" s="1"/>
  <c r="J499" i="1"/>
  <c r="K66" i="1"/>
  <c r="J463" i="1"/>
  <c r="J464" i="1"/>
  <c r="K464" i="1" s="1"/>
  <c r="K161" i="1"/>
  <c r="J162" i="1"/>
  <c r="K162" i="1" s="1"/>
  <c r="J163" i="1"/>
  <c r="K163" i="1" s="1"/>
  <c r="J158" i="1"/>
  <c r="K158" i="1" s="1"/>
  <c r="J159" i="1"/>
  <c r="K156" i="1"/>
  <c r="K152" i="1"/>
  <c r="K153" i="1"/>
  <c r="K410" i="1"/>
  <c r="J407" i="1"/>
  <c r="K407" i="1" s="1"/>
  <c r="J322" i="1"/>
  <c r="K322" i="1" s="1"/>
  <c r="J323" i="1"/>
  <c r="K323" i="1" s="1"/>
  <c r="J311" i="1"/>
  <c r="K311" i="1" s="1"/>
  <c r="K15" i="1"/>
  <c r="K117" i="1" l="1"/>
  <c r="K118" i="1" s="1"/>
  <c r="J118" i="1"/>
  <c r="K463" i="1"/>
  <c r="K70" i="1" l="1"/>
  <c r="F165" i="1"/>
  <c r="G165" i="1"/>
  <c r="H165" i="1"/>
  <c r="I165" i="1"/>
  <c r="J164" i="1"/>
  <c r="K164" i="1" s="1"/>
  <c r="K160" i="1"/>
  <c r="J157" i="1"/>
  <c r="K157" i="1" s="1"/>
  <c r="J154" i="1"/>
  <c r="K154" i="1" s="1"/>
  <c r="J155" i="1"/>
  <c r="K155" i="1" s="1"/>
  <c r="J486" i="1"/>
  <c r="K486" i="1" s="1"/>
  <c r="J485" i="1"/>
  <c r="K485" i="1" s="1"/>
  <c r="F476" i="1"/>
  <c r="J404" i="1"/>
  <c r="K404" i="1" s="1"/>
  <c r="K411" i="1" s="1"/>
  <c r="K414" i="1"/>
  <c r="J321" i="1"/>
  <c r="K321" i="1" s="1"/>
  <c r="J184" i="1"/>
  <c r="K184" i="1" l="1"/>
  <c r="F32" i="1"/>
  <c r="G32" i="1"/>
  <c r="H32" i="1"/>
  <c r="I32" i="1"/>
  <c r="E32" i="1"/>
  <c r="I342" i="1"/>
  <c r="H342" i="1"/>
  <c r="G342" i="1"/>
  <c r="F342" i="1"/>
  <c r="E342" i="1"/>
  <c r="J325" i="1"/>
  <c r="K121" i="1"/>
  <c r="K124" i="1"/>
  <c r="K123" i="1"/>
  <c r="K125" i="1"/>
  <c r="K126" i="1"/>
  <c r="F82" i="1"/>
  <c r="G82" i="1"/>
  <c r="H82" i="1"/>
  <c r="I82" i="1"/>
  <c r="E82" i="1"/>
  <c r="J338" i="1"/>
  <c r="K338" i="1" s="1"/>
  <c r="J339" i="1"/>
  <c r="K339" i="1" s="1"/>
  <c r="J320" i="1"/>
  <c r="K320" i="1" s="1"/>
  <c r="F102" i="1"/>
  <c r="G102" i="1"/>
  <c r="H102" i="1"/>
  <c r="I102" i="1"/>
  <c r="E102" i="1"/>
  <c r="K275" i="1"/>
  <c r="K14" i="1"/>
  <c r="H506" i="1" l="1"/>
  <c r="F506" i="1"/>
  <c r="K108" i="1"/>
  <c r="J462" i="1" l="1"/>
  <c r="K462" i="1" s="1"/>
  <c r="J248" i="1"/>
  <c r="J333" i="1"/>
  <c r="J318" i="1"/>
  <c r="J324" i="1"/>
  <c r="K324" i="1" s="1"/>
  <c r="E358" i="1"/>
  <c r="F358" i="1"/>
  <c r="G358" i="1"/>
  <c r="H358" i="1"/>
  <c r="I358" i="1"/>
  <c r="E330" i="1"/>
  <c r="F330" i="1"/>
  <c r="G330" i="1"/>
  <c r="H330" i="1"/>
  <c r="I330" i="1"/>
  <c r="F326" i="1"/>
  <c r="H326" i="1"/>
  <c r="I326" i="1"/>
  <c r="G113" i="1"/>
  <c r="H113" i="1"/>
  <c r="I113" i="1"/>
  <c r="F113" i="1"/>
  <c r="E113" i="1"/>
  <c r="J88" i="1"/>
  <c r="J87" i="1"/>
  <c r="K87" i="1" s="1"/>
  <c r="J86" i="1"/>
  <c r="K86" i="1" s="1"/>
  <c r="J85" i="1"/>
  <c r="J81" i="1"/>
  <c r="K81" i="1" s="1"/>
  <c r="J79" i="1"/>
  <c r="K79" i="1" s="1"/>
  <c r="J78" i="1"/>
  <c r="K78" i="1" s="1"/>
  <c r="J77" i="1"/>
  <c r="K69" i="1"/>
  <c r="K67" i="1"/>
  <c r="J174" i="1"/>
  <c r="K174" i="1" s="1"/>
  <c r="J168" i="1"/>
  <c r="J173" i="1"/>
  <c r="K173" i="1" s="1"/>
  <c r="K172" i="1"/>
  <c r="J171" i="1"/>
  <c r="K171" i="1" s="1"/>
  <c r="J170" i="1"/>
  <c r="K170" i="1" s="1"/>
  <c r="K169" i="1"/>
  <c r="J151" i="1"/>
  <c r="K151" i="1" s="1"/>
  <c r="J150" i="1"/>
  <c r="K150" i="1" s="1"/>
  <c r="J149" i="1"/>
  <c r="K149" i="1" s="1"/>
  <c r="J148" i="1"/>
  <c r="K148" i="1" s="1"/>
  <c r="J146" i="1"/>
  <c r="K146" i="1" s="1"/>
  <c r="J145" i="1"/>
  <c r="K145" i="1" s="1"/>
  <c r="J144" i="1"/>
  <c r="K144" i="1" s="1"/>
  <c r="K139" i="1"/>
  <c r="K138" i="1"/>
  <c r="K137" i="1"/>
  <c r="K135" i="1"/>
  <c r="K134" i="1"/>
  <c r="K133" i="1"/>
  <c r="K132" i="1"/>
  <c r="K122" i="1"/>
  <c r="J362" i="1"/>
  <c r="J364" i="1" s="1"/>
  <c r="J484" i="1"/>
  <c r="J488" i="1" s="1"/>
  <c r="J479" i="1"/>
  <c r="K387" i="1"/>
  <c r="J388" i="1"/>
  <c r="K388" i="1" s="1"/>
  <c r="J390" i="1"/>
  <c r="K390" i="1" s="1"/>
  <c r="J389" i="1"/>
  <c r="J371" i="1"/>
  <c r="J375" i="1" s="1"/>
  <c r="J449" i="1"/>
  <c r="J450" i="1" s="1"/>
  <c r="J453" i="1"/>
  <c r="J461" i="1"/>
  <c r="J357" i="1"/>
  <c r="K357" i="1" s="1"/>
  <c r="J356" i="1"/>
  <c r="K356" i="1" s="1"/>
  <c r="J355" i="1"/>
  <c r="K355" i="1" s="1"/>
  <c r="J348" i="1"/>
  <c r="K348" i="1" s="1"/>
  <c r="J346" i="1"/>
  <c r="K346" i="1" s="1"/>
  <c r="J345" i="1"/>
  <c r="J341" i="1"/>
  <c r="J337" i="1"/>
  <c r="K337" i="1" s="1"/>
  <c r="J336" i="1"/>
  <c r="K336" i="1" s="1"/>
  <c r="J335" i="1"/>
  <c r="K335" i="1" s="1"/>
  <c r="K329" i="1"/>
  <c r="K330" i="1" s="1"/>
  <c r="K317" i="1"/>
  <c r="J315" i="1"/>
  <c r="K315" i="1" s="1"/>
  <c r="J310" i="1"/>
  <c r="J309" i="1"/>
  <c r="K99" i="1"/>
  <c r="J254" i="1"/>
  <c r="K254" i="1" s="1"/>
  <c r="J253" i="1"/>
  <c r="J262" i="1"/>
  <c r="K243" i="1"/>
  <c r="J215" i="1"/>
  <c r="J236" i="1" s="1"/>
  <c r="K274" i="1"/>
  <c r="J273" i="1"/>
  <c r="K273" i="1" s="1"/>
  <c r="J270" i="1"/>
  <c r="K289" i="1"/>
  <c r="K294" i="1" s="1"/>
  <c r="J23" i="1"/>
  <c r="J80" i="1"/>
  <c r="K80" i="1" s="1"/>
  <c r="J95" i="1"/>
  <c r="J96" i="1" s="1"/>
  <c r="K112" i="1"/>
  <c r="K113" i="1" s="1"/>
  <c r="J45" i="1"/>
  <c r="J40" i="1"/>
  <c r="K40" i="1" s="1"/>
  <c r="J39" i="1"/>
  <c r="K39" i="1" s="1"/>
  <c r="K35" i="1"/>
  <c r="K36" i="1" s="1"/>
  <c r="K16" i="1"/>
  <c r="K13" i="1"/>
  <c r="K127" i="1"/>
  <c r="K453" i="1" l="1"/>
  <c r="K456" i="1" s="1"/>
  <c r="J456" i="1"/>
  <c r="J466" i="1"/>
  <c r="K45" i="1"/>
  <c r="K140" i="1"/>
  <c r="K23" i="1"/>
  <c r="J26" i="1"/>
  <c r="J391" i="1"/>
  <c r="J411" i="1"/>
  <c r="K417" i="1"/>
  <c r="J417" i="1"/>
  <c r="K371" i="1"/>
  <c r="K375" i="1" s="1"/>
  <c r="K362" i="1"/>
  <c r="K364" i="1" s="1"/>
  <c r="J250" i="1"/>
  <c r="K56" i="1"/>
  <c r="K59" i="1" s="1"/>
  <c r="J312" i="1"/>
  <c r="K265" i="1"/>
  <c r="K267" i="1" s="1"/>
  <c r="J267" i="1"/>
  <c r="J165" i="1"/>
  <c r="K248" i="1"/>
  <c r="K215" i="1"/>
  <c r="K236" i="1" s="1"/>
  <c r="J276" i="1"/>
  <c r="K253" i="1"/>
  <c r="K255" i="1" s="1"/>
  <c r="J255" i="1"/>
  <c r="K41" i="1"/>
  <c r="J41" i="1"/>
  <c r="K345" i="1"/>
  <c r="K352" i="1" s="1"/>
  <c r="J352" i="1"/>
  <c r="K318" i="1"/>
  <c r="J326" i="1"/>
  <c r="J187" i="1"/>
  <c r="K181" i="1"/>
  <c r="J181" i="1"/>
  <c r="K95" i="1"/>
  <c r="K96" i="1" s="1"/>
  <c r="J90" i="1"/>
  <c r="J481" i="1"/>
  <c r="J175" i="1"/>
  <c r="K168" i="1"/>
  <c r="K175" i="1" s="1"/>
  <c r="K147" i="1"/>
  <c r="K165" i="1" s="1"/>
  <c r="K484" i="1"/>
  <c r="K488" i="1" s="1"/>
  <c r="K461" i="1"/>
  <c r="K466" i="1" s="1"/>
  <c r="K310" i="1"/>
  <c r="J32" i="1"/>
  <c r="K333" i="1"/>
  <c r="J342" i="1"/>
  <c r="K85" i="1"/>
  <c r="K90" i="1" s="1"/>
  <c r="K12" i="1"/>
  <c r="K77" i="1"/>
  <c r="K82" i="1" s="1"/>
  <c r="J82" i="1"/>
  <c r="K479" i="1"/>
  <c r="K481" i="1" s="1"/>
  <c r="K449" i="1"/>
  <c r="K450" i="1" s="1"/>
  <c r="J102" i="1"/>
  <c r="K258" i="1"/>
  <c r="K262" i="1" s="1"/>
  <c r="K270" i="1"/>
  <c r="K276" i="1" s="1"/>
  <c r="K358" i="1"/>
  <c r="J330" i="1"/>
  <c r="J113" i="1"/>
  <c r="J358" i="1"/>
  <c r="K325" i="1"/>
  <c r="K341" i="1"/>
  <c r="K73" i="1"/>
  <c r="K100" i="1"/>
  <c r="K63" i="1"/>
  <c r="K389" i="1"/>
  <c r="J506" i="1" l="1"/>
  <c r="K26" i="1"/>
  <c r="K250" i="1"/>
  <c r="K391" i="1"/>
  <c r="K312" i="1"/>
  <c r="K74" i="1"/>
  <c r="K326" i="1"/>
  <c r="K187" i="1"/>
  <c r="K32" i="1"/>
  <c r="K342" i="1"/>
  <c r="K102" i="1"/>
  <c r="K506" i="1" l="1"/>
</calcChain>
</file>

<file path=xl/sharedStrings.xml><?xml version="1.0" encoding="utf-8"?>
<sst xmlns="http://schemas.openxmlformats.org/spreadsheetml/2006/main" count="1419" uniqueCount="537">
  <si>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</si>
  <si>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</si>
  <si>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</si>
  <si>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</si>
  <si>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</si>
  <si>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</si>
  <si>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</si>
  <si>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</si>
  <si>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</si>
  <si>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</si>
  <si>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</si>
  <si>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</si>
  <si>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</si>
  <si>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</si>
  <si>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</si>
  <si>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</si>
  <si>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</si>
  <si>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</si>
  <si>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</si>
  <si>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</si>
  <si>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</si>
  <si>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</si>
  <si>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</si>
  <si>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</si>
  <si>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ANALISTA CALIDAD EN LA GESTIO</t>
  </si>
  <si>
    <t>ANA YUDELKA MATEO MATEO</t>
  </si>
  <si>
    <t>ANYELA MELODY DE LEON MEJIA</t>
  </si>
  <si>
    <t>ENC. DIV. CALIDAD EN LA GESTI</t>
  </si>
  <si>
    <t>SERYIRA JOSEFINA DURAN ORTIZ</t>
  </si>
  <si>
    <t>ENC. DIV. DESARROLLO HUMANO Y</t>
  </si>
  <si>
    <t>ROSANNA ALTAGRACIA PEREZ GARCIA</t>
  </si>
  <si>
    <t>JULISSA AIMEE CANARIO ACOSTA</t>
  </si>
  <si>
    <t>WENDOLIS MICELI GARCIA</t>
  </si>
  <si>
    <t>DEPARTAMENTO JURIDICO - ONE</t>
  </si>
  <si>
    <t>NERY PEREZ SUBERVI</t>
  </si>
  <si>
    <t>ABOGADO (A) I</t>
  </si>
  <si>
    <t>HECTOR DANILO DUARTE MERCEDES</t>
  </si>
  <si>
    <t>MARIA MIGUELINA PAULINO BOMTTEMPO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</si>
  <si>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</si>
  <si>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</si>
  <si>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</si>
  <si>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</si>
  <si>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</si>
  <si>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</si>
  <si>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</si>
  <si>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</si>
  <si>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</si>
  <si>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</si>
  <si>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</si>
  <si>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</si>
  <si>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VICTOR ANTONIO LEREAUX BENZAN</t>
  </si>
  <si>
    <t>ROBERTO ARGELIS SORIANO SEGURA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</si>
  <si>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</si>
  <si>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</si>
  <si>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</si>
  <si>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</si>
  <si>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</si>
  <si>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</si>
  <si>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</si>
  <si>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</si>
  <si>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</si>
  <si>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</si>
  <si>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</si>
  <si>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</si>
  <si>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</si>
  <si>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</si>
  <si>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</si>
  <si>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SECCION DE NOMINAS- ONE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</si>
  <si>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</si>
  <si>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</si>
  <si>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</si>
  <si>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</si>
  <si>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</si>
  <si>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</si>
  <si>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</si>
  <si>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</si>
  <si>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</si>
  <si>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</si>
  <si>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</si>
  <si>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SECCION DE ARCHIVO- ONE</t>
  </si>
  <si>
    <t>RECEPCIONISTA</t>
  </si>
  <si>
    <t>SECCION DE SERVICIOS GENERALES- ONE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</si>
  <si>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</si>
  <si>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</si>
  <si>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</si>
  <si>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</si>
  <si>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</si>
  <si>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</si>
  <si>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</si>
  <si>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</si>
  <si>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</si>
  <si>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</si>
  <si>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</si>
  <si>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</si>
  <si>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</si>
  <si>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</si>
  <si>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</si>
  <si>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</si>
  <si>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</si>
  <si>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</si>
  <si>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</si>
  <si>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</si>
  <si>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</si>
  <si>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</si>
  <si>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</si>
  <si>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</si>
  <si>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</si>
  <si>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</si>
  <si>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</si>
  <si>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</si>
  <si>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</si>
  <si>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</si>
  <si>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</si>
  <si>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</si>
  <si>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OLGA CELESTE MUﾑOZ PEﾑA</t>
  </si>
  <si>
    <t>SHELILA E DEL C DE JESUS RUIZ SILVE</t>
  </si>
  <si>
    <t>ENCARGADO DIV. DE CENSOS DE P</t>
  </si>
  <si>
    <t>BRAUDILIA MICELANIA GARCIA VICENTE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</si>
  <si>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</si>
  <si>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</si>
  <si>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</si>
  <si>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</si>
  <si>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</si>
  <si>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</si>
  <si>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</si>
  <si>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</si>
  <si>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</si>
  <si>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</si>
  <si>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</si>
  <si>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</si>
  <si>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</si>
  <si>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</si>
  <si>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</si>
  <si>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</si>
  <si>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</si>
  <si>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</si>
  <si>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</si>
  <si>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</si>
  <si>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</si>
  <si>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</si>
  <si>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</si>
  <si>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LEIDY DARIHANA ZABALA DE LOS SANTOS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</si>
  <si>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</si>
  <si>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</si>
  <si>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</si>
  <si>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</si>
  <si>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</si>
  <si>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</si>
  <si>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</si>
  <si>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</si>
  <si>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</si>
  <si>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</si>
  <si>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</si>
  <si>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</si>
  <si>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CECILIA ROSADO GALVA</t>
  </si>
  <si>
    <t>TECNICO I</t>
  </si>
  <si>
    <t>CYNTHIA ELOISA REYES LANTIGUA</t>
  </si>
  <si>
    <t>ELBA ALTAGRACIA DE LANCER REYES</t>
  </si>
  <si>
    <t>HECTOR RADHAMES PIMENTEL AQUINO</t>
  </si>
  <si>
    <t>JUAN DE REGLA ENCARNACION DE AZA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</si>
  <si>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</si>
  <si>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</si>
  <si>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</si>
  <si>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</si>
  <si>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</si>
  <si>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</si>
  <si>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</si>
  <si>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</si>
  <si>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</si>
  <si>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</si>
  <si>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</si>
  <si>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</si>
  <si>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</si>
  <si>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</si>
  <si>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</si>
  <si>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</si>
  <si>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</si>
  <si>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DIVISION DE ESTADISTICAS CULTURALES Y JUDICIALES- ONE</t>
  </si>
  <si>
    <t>BELKIS CAMINERO GUILAMO</t>
  </si>
  <si>
    <t>TECNICO II</t>
  </si>
  <si>
    <t>ENMANUEL ALEXANDER HERNANDEZ REYNOS</t>
  </si>
  <si>
    <t>FRANCISCO FLORENCIO SOLIS</t>
  </si>
  <si>
    <t>ANALISTA DE ESTADISTICAS SOCI</t>
  </si>
  <si>
    <t>DIRECCION DE COORDINACION DEL SISTEMA NACIONAL ESTADISTICO (SEN)- ONE</t>
  </si>
  <si>
    <t>DEPARTAMENTO DE METODOLOGIA E INVESTIGACIONES- ONE</t>
  </si>
  <si>
    <t>BENITA PILAR RODRIGUEZ</t>
  </si>
  <si>
    <t>ALEXIS ESTEBAN DE JESUS GOMEZ</t>
  </si>
  <si>
    <t>ANALISTA SECTORIAL DEL SISTEM</t>
  </si>
  <si>
    <t>COORDINADOR DE OFICINA PROVIN</t>
  </si>
  <si>
    <t>APOLONIA ENRIQUETA PEREZ DIAZ</t>
  </si>
  <si>
    <t>HERODITA HERRERA RODRIGUEZ</t>
  </si>
  <si>
    <t>MARIA ALTAGRACIA SANTOS LOPEZ</t>
  </si>
  <si>
    <t>MARINELVA MATEO LANDA</t>
  </si>
  <si>
    <t>ROSA MARIA MORALES VILORIO</t>
  </si>
  <si>
    <t>SANTIAGO JOSE DE PEﾑA</t>
  </si>
  <si>
    <t>ZENOBIA HORACIO GARCIA</t>
  </si>
  <si>
    <t>MIGUELINA ALTAGRACIA VELEZ SANTOS</t>
  </si>
  <si>
    <t>TECNICO EN OPERACIONES GEOEST</t>
  </si>
  <si>
    <t>JESUS ANTONIO DIAZ GELL</t>
  </si>
  <si>
    <t>JUAN CARLOS VASQUEZ PAULINO</t>
  </si>
  <si>
    <t>NIURKA MILAURIS FIGUEREO LUCIANO</t>
  </si>
  <si>
    <t>ANALISTA DE OPERACIONES GEOES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</si>
  <si>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</si>
  <si>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</si>
  <si>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</si>
  <si>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</si>
  <si>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</si>
  <si>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</si>
  <si>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</si>
  <si>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</si>
  <si>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</si>
  <si>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</si>
  <si>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</si>
  <si>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ADRIANA HENRIQUEZ CAMPUSANO</t>
  </si>
  <si>
    <t>TECNICO DE LIMITES Y LINDEROS</t>
  </si>
  <si>
    <t>ANTONIO MANUEL ALMONTE</t>
  </si>
  <si>
    <t>CARTOGRAFO</t>
  </si>
  <si>
    <t>FRANCISCO DE LA ROSA ADAMES</t>
  </si>
  <si>
    <t>INGRID SORAYA CASTILLO NUﾑEZ</t>
  </si>
  <si>
    <t>JAQUELINE HENRIQUEZ CAMPUSANO</t>
  </si>
  <si>
    <t>JORGE POLANCO PERDOMO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</si>
  <si>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</si>
  <si>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</si>
  <si>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</si>
  <si>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</si>
  <si>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</si>
  <si>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</si>
  <si>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</si>
  <si>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</si>
  <si>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</si>
  <si>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</si>
  <si>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</si>
  <si>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</si>
  <si>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</si>
  <si>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</si>
  <si>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</si>
  <si>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</si>
  <si>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</si>
  <si>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</si>
  <si>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</si>
  <si>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</si>
  <si>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</si>
  <si>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ANGELICA MARIA PARRA CORSINO</t>
  </si>
  <si>
    <t>AUXILIAR DE DOCUMENTACION</t>
  </si>
  <si>
    <t>JOSE LUIS LOZANO RODRIGUEZ</t>
  </si>
  <si>
    <t>JULIA FIOR D ALIZA DEL ORBE BAEZ</t>
  </si>
  <si>
    <t>ROSA ADELA CALDERON</t>
  </si>
  <si>
    <t>CARMEN CECILIA CABANES MENDEZ</t>
  </si>
  <si>
    <t>DISEﾑADOR GRAFICO</t>
  </si>
  <si>
    <t>JENNIFER TEJEDA CUESTA</t>
  </si>
  <si>
    <t>DISEﾑADOR PAGINA WEB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</si>
  <si>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</si>
  <si>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</si>
  <si>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</si>
  <si>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</si>
  <si>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</si>
  <si>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</si>
  <si>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</si>
  <si>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</si>
  <si>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</si>
  <si>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SONIA LUISANA CRISTO SANTOS</t>
  </si>
  <si>
    <t>DEPARTAMENTO DE RECURSOS HUMANOS- ONE</t>
  </si>
  <si>
    <t>GRESY MARIBEL BAEZ DE LOS SANTOS</t>
  </si>
  <si>
    <t>KISORIS ELOISA SANCHEZ PEÑA</t>
  </si>
  <si>
    <t>EMMANUEL DAVID GATON PEÑA</t>
  </si>
  <si>
    <t>MAYORDOMO</t>
  </si>
  <si>
    <t>NELSON GUILLERMO APONTE SOTO</t>
  </si>
  <si>
    <t>WANDA PASCUAL RICHIEZ</t>
  </si>
  <si>
    <t>DIVISION DE COMPRAS Y CONTRATACIONES- ONE</t>
  </si>
  <si>
    <t>ALFIDA IBELKA SANCHEZ SERRANO</t>
  </si>
  <si>
    <t>GERMAN FRANCISCO MATEO OVALLES</t>
  </si>
  <si>
    <t xml:space="preserve">XIOMARA C DE LOS ANGELES ESPAILLAT </t>
  </si>
  <si>
    <t>JOHN EDUARD ROSA MARTE</t>
  </si>
  <si>
    <t>GEORGE MIGUEL DIAZ MEJIA</t>
  </si>
  <si>
    <t>PERIODISTA</t>
  </si>
  <si>
    <t>ENCARGADO DE TECNOLOGIA DE L</t>
  </si>
  <si>
    <t>TECNICO DE COMPRAS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</si>
  <si>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</si>
  <si>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</si>
  <si>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</si>
  <si>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</si>
  <si>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</si>
  <si>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</si>
  <si>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</si>
  <si>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</si>
  <si>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</si>
  <si>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</si>
  <si>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ANALISTA DE ESTADISTICA DE IN</t>
  </si>
  <si>
    <t>TORIBIA MONTERO MONTERO</t>
  </si>
  <si>
    <t>THEODORE ALEXANDER QUANT MATOS</t>
  </si>
  <si>
    <t>BIANKIS RUSELIS BELLO CARRION</t>
  </si>
  <si>
    <t>ORQUELINA MERAN CASTRO</t>
  </si>
  <si>
    <t>PARQUEADOR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</si>
  <si>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</si>
  <si>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</si>
  <si>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</si>
  <si>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</si>
  <si>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</si>
  <si>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</si>
  <si>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</si>
  <si>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DULCE MARIA CARLOTA MAC DOUGALL PIN</t>
  </si>
  <si>
    <t>ADELA NIKAURY PIÑEIRO MATOS</t>
  </si>
  <si>
    <t>DELFIA MELADYS DE JESUS TORIBIO MEZ</t>
  </si>
  <si>
    <t>JADISON ENMANUEL ABREU BELVERE</t>
  </si>
  <si>
    <t>ADAN EMMANUEL PEREZ QUESADA</t>
  </si>
  <si>
    <t>JOSE IVAN RODRIGUEZ RAY</t>
  </si>
  <si>
    <t>CARLOS WILSON SANTANA TRINIDAD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</si>
  <si>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</si>
  <si>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</si>
  <si>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</si>
  <si>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</si>
  <si>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</si>
  <si>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MILCIADES ALEJANDRO SILVEN</t>
  </si>
  <si>
    <t>ANALISTA SECTORIAL</t>
  </si>
  <si>
    <t>SHNEIDDER DIEUDONNE RODRIGUEZ</t>
  </si>
  <si>
    <t>DALI JOSE RAMOS DISLA</t>
  </si>
  <si>
    <t>ORLANDO ANTONIO HERNANDEZ MEJIA</t>
  </si>
  <si>
    <t>MARCELO NYFFELER TEJADA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</si>
  <si>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</si>
  <si>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</si>
  <si>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</si>
  <si>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</si>
  <si>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</si>
  <si>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EDDIE AMABLE CARVAJAR OVIEDO</t>
  </si>
  <si>
    <t>CARRERA ADM.</t>
  </si>
  <si>
    <t>CARRERA DAM.</t>
  </si>
  <si>
    <t>CARRERA ADM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</si>
  <si>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</si>
  <si>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</si>
  <si>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</si>
  <si>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</si>
  <si>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</si>
  <si>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</si>
  <si>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</si>
  <si>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LLANIRA DE LA CRUZ</t>
  </si>
  <si>
    <t>ARNALDO ANDRES CASTILLO MENDEZ</t>
  </si>
  <si>
    <t>MARIANELIS GUERRERO</t>
  </si>
  <si>
    <t>LUIS HENRY GUZMAN CORDERO</t>
  </si>
  <si>
    <t>JOSEFINA DE LOS ANGELES MANZUETA MU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</si>
  <si>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</si>
  <si>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</si>
  <si>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</si>
  <si>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</si>
  <si>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</si>
  <si>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</si>
  <si>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CORRECTOR (A) DE ESTILO</t>
  </si>
  <si>
    <t>MARIA ALICIA DELGADO MESTRES</t>
  </si>
  <si>
    <t>HILARIO ALCIDES DE LA CRUZ CEPEDA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</si>
  <si>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</si>
  <si>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</si>
  <si>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</si>
  <si>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</si>
  <si>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</si>
  <si>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WINSTON ANTONIO VALDEZ RUMALDO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</si>
  <si>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</si>
  <si>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</si>
  <si>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</si>
  <si>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</si>
  <si>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</si>
  <si>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</si>
  <si>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</si>
  <si>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</si>
  <si>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</si>
  <si>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</si>
  <si>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</si>
  <si>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</si>
  <si>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</si>
  <si>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</si>
  <si>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</si>
  <si>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MARTINA HERNANDEZ MORENO</t>
  </si>
  <si>
    <t>ANTHONY ENCARNACION CESAR</t>
  </si>
  <si>
    <t>MARIA MARGARITA MARRERO MARTINEZ</t>
  </si>
  <si>
    <t>JUANA DOMINGA LEBRON RIVERAS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</si>
  <si>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</si>
  <si>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</si>
  <si>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</si>
  <si>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</si>
  <si>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</si>
  <si>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ROBERT IVAN PEREZ RODRIGUEZ</t>
  </si>
  <si>
    <t>PERLA EVALINA ROSARIO GUERRERO</t>
  </si>
  <si>
    <t>MARIANELA BELTRE GARCES</t>
  </si>
  <si>
    <t>WILMA ALEXANDER ARIAS CASTRO</t>
  </si>
  <si>
    <t xml:space="preserve">ENCARGADO (A) </t>
  </si>
  <si>
    <t>ANGEL GARCIA SANCHEZ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</si>
  <si>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</si>
  <si>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</si>
  <si>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</si>
  <si>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</si>
  <si>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</si>
  <si>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</si>
  <si>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</si>
  <si>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</si>
  <si>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</si>
  <si>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</si>
  <si>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</si>
  <si>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</si>
  <si>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</si>
  <si>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</si>
  <si>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</si>
  <si>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MARIA ESTHER DE LA CRUZ AQUINO</t>
  </si>
  <si>
    <t>SARIELA SANCHEZ</t>
  </si>
  <si>
    <t>YANERYS JOSE DE LA CRUZ</t>
  </si>
  <si>
    <t>SOPORTE DE REDES Y COMUNICACIONES</t>
  </si>
  <si>
    <t>SANTIAGO ALMADA</t>
  </si>
  <si>
    <t>NANCY BETHANIA SILVERIO MEDINA</t>
  </si>
  <si>
    <t>JUANA ZOBEIDA ESCAÑO GUZMAN</t>
  </si>
  <si>
    <t>VICTORIA TAPIA PEREZ</t>
  </si>
  <si>
    <t>GISELLE MARIA RODRIGUEZ CANDELIER</t>
  </si>
  <si>
    <t>DESARROLLADOR DE SISTEMAS</t>
  </si>
  <si>
    <t>JOSE RAFAEL AQUINO BALBUENA</t>
  </si>
  <si>
    <t>DAQUEILIN ENCARNACION PEÑA</t>
  </si>
  <si>
    <t>SOMMER ANTONIO MENA SOSA</t>
  </si>
  <si>
    <t>JORGE LUIS HEREDIA MANCEBO</t>
  </si>
  <si>
    <t>GEORGE ALFREDO HILDALGO GENAO</t>
  </si>
  <si>
    <t>ENMANUEL ALBERTO DE LEON REYES</t>
  </si>
  <si>
    <t xml:space="preserve">ANALISTA DE METODOLOGIA </t>
  </si>
  <si>
    <t>RAFAEL EUDYMAR DIAZ ARAUJO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</si>
  <si>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</si>
  <si>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</si>
  <si>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</si>
  <si>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</si>
  <si>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</si>
  <si>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</si>
  <si>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</si>
  <si>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ANNEURYS MARMOLEJOS CORDERO</t>
  </si>
  <si>
    <t>CLAUDIA RAFAELINA PELEGRIN GARCIA</t>
  </si>
  <si>
    <t>DIOMY ALEXANDRA PEREYRA MORA</t>
  </si>
  <si>
    <t>EDDI ALBERTO DIAZ DIAZ</t>
  </si>
  <si>
    <t>NOEMI ELUPINA BALCACER QUEZADA</t>
  </si>
  <si>
    <t>STARLIN TAVERAS MORETA</t>
  </si>
  <si>
    <t>EDDY ODALIX TEJEDA DIAZ</t>
  </si>
  <si>
    <t>MERCEDES REYES VICTORIANO</t>
  </si>
  <si>
    <t>PERIODO P</t>
  </si>
  <si>
    <t>PAOLA MINERVA FELIZ FELIZ</t>
  </si>
  <si>
    <t>ANA ELIZABETH RODRIGUEZ PEREZ</t>
  </si>
  <si>
    <t>GERMAN VALERIO ROSARIO MENDOZA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</si>
  <si>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</si>
  <si>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</si>
  <si>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</si>
  <si>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</si>
  <si>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</si>
  <si>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</si>
  <si>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LAURA ALICIA FLORES VILLALOBOS</t>
  </si>
  <si>
    <t>GESTOR DE REDES SOCIALES</t>
  </si>
  <si>
    <t>TECNICO DE RECURSOS HUMANOS</t>
  </si>
  <si>
    <t>OFICIAL DE ACCESO A LA INFORMACION</t>
  </si>
  <si>
    <t>ANALISTA DE INVESTIGACIONES</t>
  </si>
  <si>
    <t>JUAN DE LA CRUZ RODRIGUEZ ABREU</t>
  </si>
  <si>
    <t>ANA VIRGINIA DE LEON GOMEZ</t>
  </si>
  <si>
    <t>ANDREA BAVESTRELLO DIAZ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</si>
  <si>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</si>
  <si>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</si>
  <si>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</si>
  <si>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</si>
  <si>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</si>
  <si>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</si>
  <si>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DEPARTAMENTO DE COORDINACION EJECUTIVA DEL DESPACHO DE LA DIRECCION NACIONAL DE LA ONE - ONE</t>
  </si>
  <si>
    <t>VICTOR ARLEN ROMERO SOLER</t>
  </si>
  <si>
    <t>JOAN ALEXANDER GUERRERO CIRIACO</t>
  </si>
  <si>
    <t>JUNIOR DARIAN VARGAS ALMONTE</t>
  </si>
  <si>
    <t>DIVISIﾓN DE DESARROLLO INSTITUCIONAL YCALIDAD EN LA GESTION-ONE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</si>
  <si>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</si>
  <si>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</si>
  <si>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</si>
  <si>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</si>
  <si>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</si>
  <si>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</si>
  <si>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</si>
  <si>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</si>
  <si>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</si>
  <si>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</si>
  <si>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</si>
  <si>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</si>
  <si>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</si>
  <si>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</si>
  <si>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</si>
  <si>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</si>
  <si>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</si>
  <si>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</si>
  <si>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</si>
  <si>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</si>
  <si>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AMBIENTALES- ONE</t>
  </si>
  <si>
    <t>IVETTE CRUZ AYALA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</si>
  <si>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</si>
  <si>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</si>
  <si>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</si>
  <si>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</si>
  <si>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</si>
  <si>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ENCUESTA ACRIVIDAD ECONOMICA- ONE</t>
  </si>
  <si>
    <t>DEPARTAMENTO D ESTADISTICAS MACROECONOMICAS Y SECTORIALES- ONE</t>
  </si>
  <si>
    <t>DIVISION DE ESTADISTICAS DE COMERCIO EXTERIOR- ONE</t>
  </si>
  <si>
    <t>DIVISION DE ESTADISTICAS SECTORIALES- ONE- ONE</t>
  </si>
  <si>
    <t>YUMILCA  ALTAGRACIA MATOS MELO</t>
  </si>
  <si>
    <t>DEPARTAMENTO DE METODOLOGIA- ONE</t>
  </si>
  <si>
    <t>DEPARTAMENTO DE COORDINACION OFICINAS TERRITORIALES- ONE</t>
  </si>
  <si>
    <t xml:space="preserve">NORVIA LORENA MARTINEZ FERNANDEZ </t>
  </si>
  <si>
    <t>SEXO</t>
  </si>
  <si>
    <t>F</t>
  </si>
  <si>
    <t>M</t>
  </si>
  <si>
    <t>DAURIN MACKENLY PEREZ CONTRERAS</t>
  </si>
  <si>
    <t>HIRMINIA ERCIRA DOTEL SANCHEZ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</si>
  <si>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</si>
  <si>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</si>
  <si>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</si>
  <si>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</si>
  <si>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</si>
  <si>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</si>
  <si>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r>
      <t>E</t>
    </r>
    <r>
      <rPr>
        <sz val="11"/>
        <color theme="1"/>
        <rFont val="Calibri"/>
        <family val="2"/>
        <scheme val="minor"/>
      </rPr>
      <t>NCARGADO</t>
    </r>
  </si>
  <si>
    <t xml:space="preserve">      F</t>
  </si>
  <si>
    <t>P. RUEBA</t>
  </si>
  <si>
    <t xml:space="preserve">JOSE MIGUEL NUÑEZ SOLANO </t>
  </si>
  <si>
    <t>P. PRUEBA</t>
  </si>
  <si>
    <t>DAMIEL MEJIA CARABALLO</t>
  </si>
  <si>
    <t>Mes de Septiembre 2021</t>
  </si>
  <si>
    <t>PARALEGAL ll</t>
  </si>
  <si>
    <t xml:space="preserve">LUZ MARIA DE LEON CASTILLO </t>
  </si>
  <si>
    <t>GESTOR DE PROTOCOLO</t>
  </si>
  <si>
    <t>ANALISTA DE NOMINAS</t>
  </si>
  <si>
    <t>TECNICO DE NOMINAS</t>
  </si>
  <si>
    <t xml:space="preserve">JUANA YVELISE SALDAÑA DE LEON </t>
  </si>
  <si>
    <t>LIDIA SANTA RIVAS UREÑA</t>
  </si>
  <si>
    <t xml:space="preserve">RAUL DARISME ACOSTA </t>
  </si>
  <si>
    <t>DAYSI UREÑA RAMIREZ</t>
  </si>
  <si>
    <t>ANALISTA DE DISEÑO COCEPTUAL</t>
  </si>
  <si>
    <t>ALEXANDER RAMIREZ ARAUJO</t>
  </si>
  <si>
    <t>TECNICO SECTORIAL</t>
  </si>
  <si>
    <t xml:space="preserve">MARIA ANDREINA CUEVAS AGUISTEN </t>
  </si>
  <si>
    <t>MERCEDES INES DE  LOS SANTOS DIAZ</t>
  </si>
  <si>
    <t>MARIA ELIZABETH NIN PEÑA</t>
  </si>
  <si>
    <t>SECRETARIA l</t>
  </si>
  <si>
    <t>DEPARTAMENTO DE ARTICULACION DEL SISTEMA ESTADISTICO NACIONAL- ONE</t>
  </si>
  <si>
    <t>ZOLAINA CASTILLO PEREZ</t>
  </si>
  <si>
    <t>MARIA DEL CARMEN CONTRERAS REYES</t>
  </si>
  <si>
    <t>P.PRUEBA</t>
  </si>
  <si>
    <t>MARGARITA LARA LARA</t>
  </si>
  <si>
    <t xml:space="preserve">MARIA ANTONIA BRITO LEONIDAS </t>
  </si>
  <si>
    <t>LEONEL SANLATE CARRASCO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</si>
</sst>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5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3" fontId="0" fillId="0" borderId="0" xfId="1" applyFon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ill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152400</xdr:rowOff>
    </xdr:from>
    <xdr:to>
      <xdr:col>0</xdr:col>
      <xdr:colOff>2209800</xdr:colOff>
      <xdr:row>5</xdr:row>
      <xdr:rowOff>17124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2400"/>
          <a:ext cx="1409700" cy="143770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1609724</xdr:colOff>
      <xdr:row>1</xdr:row>
      <xdr:rowOff>14287</xdr:rowOff>
    </xdr:from>
    <xdr:to>
      <xdr:col>10</xdr:col>
      <xdr:colOff>595929</xdr:colOff>
      <xdr:row>4</xdr:row>
      <xdr:rowOff>250118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74" y="204787"/>
          <a:ext cx="2567605" cy="13189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89286</xdr:colOff>
      <xdr:row>508</xdr:row>
      <xdr:rowOff>18816</xdr:rowOff>
    </xdr:from>
    <xdr:to>
      <xdr:col>7</xdr:col>
      <xdr:colOff>1420456</xdr:colOff>
      <xdr:row>530</xdr:row>
      <xdr:rowOff>83056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411" y="117604941"/>
          <a:ext cx="11602652" cy="425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10"/>
  <sheetViews>
    <sheetView tabSelected="1" topLeftCell="A349" zoomScale="60" zoomScaleNormal="60" zoomScaleSheetLayoutView="75" zoomScalePageLayoutView="40" workbookViewId="0">
      <selection activeCell="E373" sqref="E373"/>
    </sheetView>
  </sheetViews>
  <sheetFormatPr baseColWidth="10" defaultRowHeight="15" x14ac:dyDescent="0.25"/>
  <cols>
    <col min="1" max="1" width="51.85546875" customWidth="1"/>
    <col min="2" max="2" width="39.85546875" customWidth="1"/>
    <col min="3" max="3" width="8.140625" style="32" customWidth="1"/>
    <col min="4" max="4" width="24" customWidth="1"/>
    <col min="5" max="5" width="26.140625" style="1" customWidth="1"/>
    <col min="6" max="6" width="22" style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88"/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26" ht="30" x14ac:dyDescent="0.4">
      <c r="A2" s="91" t="s">
        <v>299</v>
      </c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26" ht="30" x14ac:dyDescent="0.4">
      <c r="A3" s="91" t="s">
        <v>257</v>
      </c>
      <c r="B3" s="92"/>
      <c r="C3" s="92"/>
      <c r="D3" s="92"/>
      <c r="E3" s="92"/>
      <c r="F3" s="92"/>
      <c r="G3" s="92"/>
      <c r="H3" s="92"/>
      <c r="I3" s="92"/>
      <c r="J3" s="92"/>
      <c r="K3" s="93"/>
    </row>
    <row r="4" spans="1:126" ht="23.25" x14ac:dyDescent="0.35">
      <c r="A4" s="73" t="s">
        <v>258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26" ht="23.25" x14ac:dyDescent="0.35">
      <c r="A5" s="73" t="s">
        <v>259</v>
      </c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26" ht="24" thickBot="1" x14ac:dyDescent="0.4">
      <c r="A6" s="73" t="s">
        <v>513</v>
      </c>
      <c r="B6" s="74"/>
      <c r="C6" s="74"/>
      <c r="D6" s="74"/>
      <c r="E6" s="74"/>
      <c r="F6" s="74"/>
      <c r="G6" s="74"/>
      <c r="H6" s="74"/>
      <c r="I6" s="74"/>
      <c r="J6" s="74"/>
      <c r="K6" s="75"/>
    </row>
    <row r="7" spans="1:126" x14ac:dyDescent="0.25">
      <c r="A7" s="76" t="s">
        <v>391</v>
      </c>
      <c r="B7" s="78" t="s">
        <v>0</v>
      </c>
      <c r="C7" s="78" t="s">
        <v>496</v>
      </c>
      <c r="D7" s="86" t="s">
        <v>390</v>
      </c>
      <c r="E7" s="80" t="s">
        <v>255</v>
      </c>
      <c r="F7" s="82" t="s">
        <v>1</v>
      </c>
      <c r="G7" s="80" t="s">
        <v>2</v>
      </c>
      <c r="H7" s="82" t="s">
        <v>3</v>
      </c>
      <c r="I7" s="80" t="s">
        <v>4</v>
      </c>
      <c r="J7" s="80" t="s">
        <v>5</v>
      </c>
      <c r="K7" s="84" t="s">
        <v>6</v>
      </c>
    </row>
    <row r="8" spans="1:126" ht="15.75" thickBot="1" x14ac:dyDescent="0.3">
      <c r="A8" s="77"/>
      <c r="B8" s="79"/>
      <c r="C8" s="79"/>
      <c r="D8" s="87"/>
      <c r="E8" s="81"/>
      <c r="F8" s="83"/>
      <c r="G8" s="81"/>
      <c r="H8" s="83"/>
      <c r="I8" s="81"/>
      <c r="J8" s="81"/>
      <c r="K8" s="85"/>
    </row>
    <row r="10" spans="1:126" x14ac:dyDescent="0.25">
      <c r="A10" s="72" t="s">
        <v>7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26" x14ac:dyDescent="0.25">
      <c r="A11" s="28" t="s">
        <v>271</v>
      </c>
      <c r="B11" t="s">
        <v>436</v>
      </c>
      <c r="C11" s="32" t="s">
        <v>497</v>
      </c>
      <c r="D11" t="s">
        <v>327</v>
      </c>
      <c r="E11" s="1">
        <v>110000</v>
      </c>
      <c r="F11" s="1">
        <f>E11*0.0287</f>
        <v>3157</v>
      </c>
      <c r="G11" s="1">
        <v>14457.62</v>
      </c>
      <c r="H11" s="30">
        <f>E11*0.0304</f>
        <v>3344</v>
      </c>
      <c r="I11" s="1">
        <v>25</v>
      </c>
      <c r="J11" s="1">
        <f>F11+G11+H11+I11</f>
        <v>20983.62</v>
      </c>
      <c r="K11" s="1">
        <f>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236</v>
      </c>
      <c r="B12" t="s">
        <v>237</v>
      </c>
      <c r="C12" s="32" t="s">
        <v>497</v>
      </c>
      <c r="D12" t="s">
        <v>327</v>
      </c>
      <c r="E12" s="1">
        <v>60000</v>
      </c>
      <c r="F12" s="1">
        <f>E12*0.0287</f>
        <v>1722</v>
      </c>
      <c r="G12" s="1">
        <v>3486.68</v>
      </c>
      <c r="H12" s="30">
        <f>E12*0.0304</f>
        <v>1824</v>
      </c>
      <c r="I12" s="1">
        <v>2355</v>
      </c>
      <c r="J12" s="1">
        <f>F12+G12+H12+I12</f>
        <v>9387.68</v>
      </c>
      <c r="K12" s="1">
        <f>E12-J12</f>
        <v>50612.32</v>
      </c>
    </row>
    <row r="13" spans="1:126" x14ac:dyDescent="0.25">
      <c r="A13" s="28" t="s">
        <v>11</v>
      </c>
      <c r="B13" t="s">
        <v>10</v>
      </c>
      <c r="C13" s="32" t="s">
        <v>497</v>
      </c>
      <c r="D13" t="s">
        <v>324</v>
      </c>
      <c r="E13" s="1">
        <v>71000</v>
      </c>
      <c r="F13" s="1">
        <f>E13*0.0287</f>
        <v>2037.7</v>
      </c>
      <c r="G13" s="1">
        <v>4842.58</v>
      </c>
      <c r="H13" s="30">
        <f t="shared" ref="H13:H15" si="0">E13*0.0304</f>
        <v>2158.4</v>
      </c>
      <c r="I13" s="1">
        <v>3987.86</v>
      </c>
      <c r="J13" s="1">
        <f t="shared" ref="J13:J16" si="1">F13+G13+H13+I13</f>
        <v>13026.54</v>
      </c>
      <c r="K13" s="1">
        <f t="shared" ref="K13:K16" si="2">E13-J13</f>
        <v>57973.46</v>
      </c>
    </row>
    <row r="14" spans="1:126" x14ac:dyDescent="0.25">
      <c r="A14" s="28" t="s">
        <v>300</v>
      </c>
      <c r="B14" t="s">
        <v>436</v>
      </c>
      <c r="C14" s="32" t="s">
        <v>497</v>
      </c>
      <c r="D14" t="s">
        <v>327</v>
      </c>
      <c r="E14" s="1">
        <v>133000</v>
      </c>
      <c r="F14" s="1">
        <f t="shared" ref="F14" si="3">E14*0.0287</f>
        <v>3817.1</v>
      </c>
      <c r="G14" s="1">
        <v>19570.259999999998</v>
      </c>
      <c r="H14" s="30">
        <v>4043.2</v>
      </c>
      <c r="I14" s="1">
        <v>1215.1199999999999</v>
      </c>
      <c r="J14" s="1">
        <v>28645.68</v>
      </c>
      <c r="K14" s="1">
        <f>E14-J14</f>
        <v>104354.32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1:126" x14ac:dyDescent="0.25">
      <c r="A15" s="28" t="s">
        <v>349</v>
      </c>
      <c r="B15" s="11" t="s">
        <v>265</v>
      </c>
      <c r="C15" s="33" t="s">
        <v>498</v>
      </c>
      <c r="D15" t="s">
        <v>327</v>
      </c>
      <c r="E15" s="1">
        <v>23000</v>
      </c>
      <c r="F15" s="1">
        <f t="shared" ref="F15" si="4">E15*0.0287</f>
        <v>660.1</v>
      </c>
      <c r="G15" s="1">
        <v>0</v>
      </c>
      <c r="H15" s="30">
        <f t="shared" si="0"/>
        <v>699.2</v>
      </c>
      <c r="I15" s="1">
        <v>1527.5</v>
      </c>
      <c r="J15" s="1">
        <v>2886.8</v>
      </c>
      <c r="K15" s="1">
        <f>+E15-J15</f>
        <v>20113.2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x14ac:dyDescent="0.25">
      <c r="A16" s="28" t="s">
        <v>441</v>
      </c>
      <c r="B16" t="s">
        <v>12</v>
      </c>
      <c r="C16" s="33" t="s">
        <v>497</v>
      </c>
      <c r="D16" t="s">
        <v>327</v>
      </c>
      <c r="E16" s="1">
        <v>240000</v>
      </c>
      <c r="F16" s="1">
        <v>6888</v>
      </c>
      <c r="G16" s="1">
        <v>45675.27</v>
      </c>
      <c r="H16" s="30">
        <v>4742.3999999999996</v>
      </c>
      <c r="I16" s="1">
        <v>2991.67</v>
      </c>
      <c r="J16" s="1">
        <f t="shared" si="1"/>
        <v>60297.34</v>
      </c>
      <c r="K16" s="1">
        <f t="shared" si="2"/>
        <v>179702.66</v>
      </c>
    </row>
    <row r="17" spans="1:126" x14ac:dyDescent="0.25">
      <c r="A17" s="28" t="s">
        <v>447</v>
      </c>
      <c r="B17" t="s">
        <v>99</v>
      </c>
      <c r="C17" s="33" t="s">
        <v>498</v>
      </c>
      <c r="D17" t="s">
        <v>327</v>
      </c>
      <c r="E17" s="1">
        <v>36000</v>
      </c>
      <c r="F17" s="1">
        <v>1033.2</v>
      </c>
      <c r="G17" s="1">
        <v>0</v>
      </c>
      <c r="H17" s="30">
        <v>1094.4000000000001</v>
      </c>
      <c r="I17" s="1">
        <v>25</v>
      </c>
      <c r="J17" s="1">
        <f>F17+G17+H17+I17</f>
        <v>2152.6</v>
      </c>
      <c r="K17" s="1">
        <f>E17-J17</f>
        <v>33847.4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x14ac:dyDescent="0.25">
      <c r="A18" s="28" t="s">
        <v>448</v>
      </c>
      <c r="B18" t="s">
        <v>436</v>
      </c>
      <c r="C18" s="33" t="s">
        <v>497</v>
      </c>
      <c r="D18" t="s">
        <v>327</v>
      </c>
      <c r="E18" s="1">
        <v>80000</v>
      </c>
      <c r="F18" s="1">
        <v>2296</v>
      </c>
      <c r="G18" s="1">
        <v>7400.87</v>
      </c>
      <c r="H18" s="30">
        <v>2432</v>
      </c>
      <c r="I18" s="1">
        <v>187</v>
      </c>
      <c r="J18" s="1">
        <f t="shared" ref="J18:J20" si="5">F18+G18+H18+I18</f>
        <v>12315.87</v>
      </c>
      <c r="K18" s="1">
        <f t="shared" ref="K18:K20" si="6">E18-J18</f>
        <v>67684.13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36</v>
      </c>
      <c r="B19" t="s">
        <v>436</v>
      </c>
      <c r="C19" s="33" t="s">
        <v>498</v>
      </c>
      <c r="D19" t="s">
        <v>327</v>
      </c>
      <c r="E19" s="1">
        <v>165000</v>
      </c>
      <c r="F19" s="1">
        <f>E19*0.0287</f>
        <v>4735.5</v>
      </c>
      <c r="G19" s="1">
        <v>27463.39</v>
      </c>
      <c r="H19" s="30">
        <v>4742.3999999999996</v>
      </c>
      <c r="I19" s="1">
        <v>25</v>
      </c>
      <c r="J19" s="1">
        <f t="shared" si="5"/>
        <v>36966.29</v>
      </c>
      <c r="K19" s="1">
        <f t="shared" si="6"/>
        <v>128033.71</v>
      </c>
    </row>
    <row r="20" spans="1:126" x14ac:dyDescent="0.25">
      <c r="A20" s="28" t="s">
        <v>266</v>
      </c>
      <c r="B20" t="s">
        <v>265</v>
      </c>
      <c r="C20" s="33" t="s">
        <v>498</v>
      </c>
      <c r="D20" t="s">
        <v>327</v>
      </c>
      <c r="E20" s="1">
        <v>26250</v>
      </c>
      <c r="F20" s="1">
        <f t="shared" ref="F20" si="7">E20*0.0287</f>
        <v>753.38</v>
      </c>
      <c r="G20" s="1">
        <v>0</v>
      </c>
      <c r="H20" s="30">
        <v>798</v>
      </c>
      <c r="I20" s="1">
        <v>1153.67</v>
      </c>
      <c r="J20" s="1">
        <f t="shared" si="5"/>
        <v>2705.05</v>
      </c>
      <c r="K20" s="1">
        <f t="shared" si="6"/>
        <v>23544.95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32</v>
      </c>
      <c r="B21" t="s">
        <v>445</v>
      </c>
      <c r="C21" s="33" t="s">
        <v>497</v>
      </c>
      <c r="D21" t="s">
        <v>324</v>
      </c>
      <c r="E21" s="1">
        <v>56000</v>
      </c>
      <c r="F21" s="1">
        <f t="shared" ref="F21" si="8">E21*0.0287</f>
        <v>1607.2</v>
      </c>
      <c r="G21" s="1">
        <v>2522.29</v>
      </c>
      <c r="H21" s="30">
        <f t="shared" ref="H21" si="9">E21*0.0304</f>
        <v>1702.4</v>
      </c>
      <c r="I21" s="1">
        <v>1477.12</v>
      </c>
      <c r="J21" s="1">
        <v>7309.01</v>
      </c>
      <c r="K21" s="1">
        <f>E21-J21</f>
        <v>48690.99</v>
      </c>
    </row>
    <row r="22" spans="1:126" x14ac:dyDescent="0.25">
      <c r="A22" s="28" t="s">
        <v>457</v>
      </c>
      <c r="B22" t="s">
        <v>436</v>
      </c>
      <c r="C22" s="33" t="s">
        <v>498</v>
      </c>
      <c r="D22" t="s">
        <v>327</v>
      </c>
      <c r="E22" s="1">
        <v>165000</v>
      </c>
      <c r="F22" s="1">
        <v>4735.5</v>
      </c>
      <c r="G22" s="1">
        <v>27463.39</v>
      </c>
      <c r="H22" s="30">
        <v>4742.3999999999996</v>
      </c>
      <c r="I22" s="1">
        <v>25</v>
      </c>
      <c r="J22" s="1">
        <v>36966.29</v>
      </c>
      <c r="K22" s="1">
        <f>+E22-J22</f>
        <v>128033.71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A23" s="28" t="s">
        <v>458</v>
      </c>
      <c r="B23" t="s">
        <v>436</v>
      </c>
      <c r="C23" s="33" t="s">
        <v>498</v>
      </c>
      <c r="D23" t="s">
        <v>327</v>
      </c>
      <c r="E23" s="1">
        <v>175000</v>
      </c>
      <c r="F23" s="1">
        <v>5022.5</v>
      </c>
      <c r="G23" s="1">
        <v>29891.64</v>
      </c>
      <c r="H23" s="30">
        <v>4742.3999999999996</v>
      </c>
      <c r="I23" s="1">
        <v>25</v>
      </c>
      <c r="J23" s="1">
        <f t="shared" ref="J23" si="10">F23+G23+H23+I23</f>
        <v>39681.54</v>
      </c>
      <c r="K23" s="1">
        <f>E23-J23</f>
        <v>135318.46</v>
      </c>
    </row>
    <row r="24" spans="1:126" x14ac:dyDescent="0.25">
      <c r="A24" s="28" t="s">
        <v>459</v>
      </c>
      <c r="B24" t="s">
        <v>436</v>
      </c>
      <c r="C24" s="33" t="s">
        <v>498</v>
      </c>
      <c r="D24" t="s">
        <v>327</v>
      </c>
      <c r="E24" s="1">
        <v>125000</v>
      </c>
      <c r="F24" s="1">
        <v>3587.5</v>
      </c>
      <c r="G24" s="1">
        <v>17985.990000000002</v>
      </c>
      <c r="H24" s="30">
        <v>3800</v>
      </c>
      <c r="I24" s="1">
        <v>25</v>
      </c>
      <c r="J24" s="1">
        <f>F24+G24+H24+I24</f>
        <v>25398.49</v>
      </c>
      <c r="K24" s="1">
        <f>E24-J24</f>
        <v>99601.51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x14ac:dyDescent="0.25">
      <c r="A25" s="28" t="s">
        <v>499</v>
      </c>
      <c r="B25" t="s">
        <v>436</v>
      </c>
      <c r="C25" s="33" t="s">
        <v>498</v>
      </c>
      <c r="D25" t="s">
        <v>327</v>
      </c>
      <c r="E25" s="1">
        <v>91000</v>
      </c>
      <c r="F25" s="1">
        <v>2611.6999999999998</v>
      </c>
      <c r="G25" s="1">
        <v>9988.34</v>
      </c>
      <c r="H25" s="30">
        <v>2766.4</v>
      </c>
      <c r="I25" s="1">
        <v>25</v>
      </c>
      <c r="J25" s="1">
        <v>17801.849999999999</v>
      </c>
      <c r="K25" s="1">
        <f>E25-J25</f>
        <v>73198.149999999994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x14ac:dyDescent="0.25">
      <c r="A26" s="3" t="s">
        <v>13</v>
      </c>
      <c r="B26" s="3">
        <v>15</v>
      </c>
      <c r="C26" s="34"/>
      <c r="D26" s="3"/>
      <c r="E26" s="4">
        <f>SUM(E11:E25)</f>
        <v>1556250</v>
      </c>
      <c r="F26" s="4">
        <f>SUM(F11:F25)</f>
        <v>44664.38</v>
      </c>
      <c r="G26" s="4">
        <f>SUM(G11:G25)</f>
        <v>210748.32</v>
      </c>
      <c r="H26" s="4">
        <f>SUM(H11:H25)</f>
        <v>43631.6</v>
      </c>
      <c r="I26" s="4">
        <f>SUM(I11:I25)</f>
        <v>15069.94</v>
      </c>
      <c r="J26" s="4">
        <f>SUM(J11:J24)+J25</f>
        <v>316524.65000000002</v>
      </c>
      <c r="K26" s="4">
        <f>SUM(K11:K24)+K25</f>
        <v>1239725.3500000001</v>
      </c>
    </row>
    <row r="27" spans="1:126" s="28" customFormat="1" x14ac:dyDescent="0.25">
      <c r="A27" s="26"/>
      <c r="B27" s="26"/>
      <c r="C27" s="35"/>
      <c r="D27" s="26"/>
      <c r="E27" s="27"/>
      <c r="F27" s="27"/>
      <c r="G27" s="27"/>
      <c r="H27" s="27"/>
      <c r="I27" s="27"/>
      <c r="J27" s="27"/>
      <c r="K27" s="27"/>
    </row>
    <row r="28" spans="1:126" x14ac:dyDescent="0.25">
      <c r="A28" s="72" t="s">
        <v>33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</row>
    <row r="29" spans="1:126" x14ac:dyDescent="0.25">
      <c r="A29" t="s">
        <v>22</v>
      </c>
      <c r="B29" t="s">
        <v>514</v>
      </c>
      <c r="C29" s="32" t="s">
        <v>497</v>
      </c>
      <c r="D29" t="s">
        <v>324</v>
      </c>
      <c r="E29" s="1">
        <v>45000</v>
      </c>
      <c r="F29" s="1">
        <f t="shared" ref="F29:F31" si="11">E29*0.0287</f>
        <v>1291.5</v>
      </c>
      <c r="G29" s="1">
        <v>969.81</v>
      </c>
      <c r="H29" s="1">
        <f t="shared" ref="H29:H31" si="12">E29*0.0304</f>
        <v>1368</v>
      </c>
      <c r="I29" s="1">
        <v>2267.62</v>
      </c>
      <c r="J29" s="1">
        <f t="shared" ref="J29" si="13">F29+G29+H29+I29</f>
        <v>5896.93</v>
      </c>
      <c r="K29" s="1">
        <f t="shared" ref="K29:K31" si="14">E29-J29</f>
        <v>39103.07</v>
      </c>
    </row>
    <row r="30" spans="1:126" x14ac:dyDescent="0.25">
      <c r="A30" t="s">
        <v>440</v>
      </c>
      <c r="B30" t="s">
        <v>439</v>
      </c>
      <c r="C30" s="32" t="s">
        <v>497</v>
      </c>
      <c r="D30" t="s">
        <v>327</v>
      </c>
      <c r="E30" s="1">
        <v>23500</v>
      </c>
      <c r="F30" s="1">
        <f t="shared" ref="F30" si="15">E30*0.0287</f>
        <v>674.45</v>
      </c>
      <c r="G30" s="1">
        <v>0</v>
      </c>
      <c r="H30" s="1">
        <f t="shared" ref="H30" si="16">E30*0.0304</f>
        <v>714.4</v>
      </c>
      <c r="I30" s="1">
        <v>25</v>
      </c>
      <c r="J30" s="1">
        <f t="shared" ref="J30" si="17">F30+G30+H30+I30</f>
        <v>1413.85</v>
      </c>
      <c r="K30" s="1">
        <f t="shared" ref="K30" si="18">E30-J30</f>
        <v>22086.15</v>
      </c>
    </row>
    <row r="31" spans="1:126" x14ac:dyDescent="0.25">
      <c r="A31" t="s">
        <v>34</v>
      </c>
      <c r="B31" t="s">
        <v>35</v>
      </c>
      <c r="C31" s="32" t="s">
        <v>497</v>
      </c>
      <c r="D31" t="s">
        <v>324</v>
      </c>
      <c r="E31" s="1">
        <v>50000</v>
      </c>
      <c r="F31" s="1">
        <f t="shared" si="11"/>
        <v>1435</v>
      </c>
      <c r="G31" s="1">
        <v>1289.46</v>
      </c>
      <c r="H31" s="1">
        <f t="shared" si="12"/>
        <v>1520</v>
      </c>
      <c r="I31" s="1">
        <v>377.5</v>
      </c>
      <c r="J31" s="1">
        <v>5186.5</v>
      </c>
      <c r="K31" s="1">
        <f t="shared" si="14"/>
        <v>44813.5</v>
      </c>
    </row>
    <row r="32" spans="1:126" x14ac:dyDescent="0.25">
      <c r="A32" s="3" t="s">
        <v>13</v>
      </c>
      <c r="B32" s="3">
        <v>3</v>
      </c>
      <c r="C32" s="34"/>
      <c r="D32" s="3"/>
      <c r="E32" s="4">
        <f t="shared" ref="E32:K32" si="19">SUM(E29:E31)</f>
        <v>118500</v>
      </c>
      <c r="F32" s="4">
        <f t="shared" si="19"/>
        <v>3400.95</v>
      </c>
      <c r="G32" s="4">
        <f t="shared" si="19"/>
        <v>2259.27</v>
      </c>
      <c r="H32" s="4">
        <f t="shared" si="19"/>
        <v>3602.4</v>
      </c>
      <c r="I32" s="4">
        <f t="shared" si="19"/>
        <v>2670.12</v>
      </c>
      <c r="J32" s="4">
        <f t="shared" si="19"/>
        <v>12497.28</v>
      </c>
      <c r="K32" s="4">
        <f t="shared" si="19"/>
        <v>106002.72</v>
      </c>
    </row>
    <row r="33" spans="1:126" s="28" customFormat="1" x14ac:dyDescent="0.25">
      <c r="A33" s="26"/>
      <c r="B33" s="26"/>
      <c r="C33" s="35"/>
      <c r="D33" s="26"/>
      <c r="E33" s="27"/>
      <c r="F33" s="27"/>
      <c r="G33" s="27"/>
      <c r="H33" s="27"/>
      <c r="I33" s="27"/>
      <c r="J33" s="27"/>
      <c r="K33" s="27"/>
    </row>
    <row r="34" spans="1:126" x14ac:dyDescent="0.25">
      <c r="A34" s="72" t="s">
        <v>456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1:126" x14ac:dyDescent="0.25">
      <c r="A35" t="s">
        <v>442</v>
      </c>
      <c r="B35" t="s">
        <v>17</v>
      </c>
      <c r="C35" s="32" t="s">
        <v>497</v>
      </c>
      <c r="D35" t="s">
        <v>327</v>
      </c>
      <c r="E35" s="1">
        <v>133000</v>
      </c>
      <c r="F35" s="1">
        <f>E35*0.0287</f>
        <v>3817.1</v>
      </c>
      <c r="G35" s="1">
        <v>19867.79</v>
      </c>
      <c r="H35" s="1">
        <f>E35*0.0304</f>
        <v>4043.2</v>
      </c>
      <c r="I35" s="1">
        <v>25</v>
      </c>
      <c r="J35" s="1">
        <f>F35+G35+H35+I35</f>
        <v>27753.09</v>
      </c>
      <c r="K35" s="1">
        <f>E35-J35</f>
        <v>105246.91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x14ac:dyDescent="0.25">
      <c r="A36" s="3" t="s">
        <v>13</v>
      </c>
      <c r="B36" s="3">
        <v>1</v>
      </c>
      <c r="C36" s="34"/>
      <c r="D36" s="3"/>
      <c r="E36" s="4">
        <f>SUM(E35)</f>
        <v>133000</v>
      </c>
      <c r="F36" s="4">
        <f t="shared" ref="F36:K36" si="20">SUM(F35)</f>
        <v>3817.1</v>
      </c>
      <c r="G36" s="4">
        <f t="shared" si="20"/>
        <v>19867.79</v>
      </c>
      <c r="H36" s="4">
        <f t="shared" si="20"/>
        <v>4043.2</v>
      </c>
      <c r="I36" s="4">
        <f t="shared" si="20"/>
        <v>25</v>
      </c>
      <c r="J36" s="4">
        <f t="shared" si="20"/>
        <v>27753.09</v>
      </c>
      <c r="K36" s="4">
        <f t="shared" si="20"/>
        <v>105246.91</v>
      </c>
    </row>
    <row r="37" spans="1:126" s="28" customFormat="1" x14ac:dyDescent="0.25">
      <c r="A37" s="26"/>
      <c r="B37" s="26"/>
      <c r="C37" s="35"/>
      <c r="D37" s="26"/>
      <c r="E37" s="27"/>
      <c r="F37" s="27"/>
      <c r="G37" s="27"/>
      <c r="H37" s="27"/>
      <c r="I37" s="27"/>
      <c r="J37" s="27"/>
      <c r="K37" s="27"/>
    </row>
    <row r="38" spans="1:126" x14ac:dyDescent="0.25">
      <c r="A38" s="72" t="s">
        <v>18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26" x14ac:dyDescent="0.25">
      <c r="A39" t="s">
        <v>20</v>
      </c>
      <c r="B39" t="s">
        <v>19</v>
      </c>
      <c r="C39" s="32" t="s">
        <v>497</v>
      </c>
      <c r="D39" t="s">
        <v>324</v>
      </c>
      <c r="E39" s="1">
        <v>36000</v>
      </c>
      <c r="F39" s="1">
        <f>E39*0.0287</f>
        <v>1033.2</v>
      </c>
      <c r="G39" s="1">
        <v>0</v>
      </c>
      <c r="H39" s="1">
        <f>E39*0.0304</f>
        <v>1094.4000000000001</v>
      </c>
      <c r="I39" s="1">
        <v>2657.74</v>
      </c>
      <c r="J39" s="1">
        <f>F39+G39+H39+I39</f>
        <v>4785.34</v>
      </c>
      <c r="K39" s="1">
        <f>E39-J39</f>
        <v>31214.66</v>
      </c>
    </row>
    <row r="40" spans="1:126" x14ac:dyDescent="0.25">
      <c r="A40" t="s">
        <v>260</v>
      </c>
      <c r="B40" t="s">
        <v>237</v>
      </c>
      <c r="C40" s="32" t="s">
        <v>497</v>
      </c>
      <c r="D40" t="s">
        <v>324</v>
      </c>
      <c r="E40" s="1">
        <v>41000</v>
      </c>
      <c r="F40" s="1">
        <f>E40*0.0287</f>
        <v>1176.7</v>
      </c>
      <c r="G40" s="1">
        <v>583.79</v>
      </c>
      <c r="H40" s="1">
        <f>E40*0.0304</f>
        <v>1246.4000000000001</v>
      </c>
      <c r="I40" s="1">
        <v>25</v>
      </c>
      <c r="J40" s="1">
        <f>F40+G40+H40+I40</f>
        <v>3031.89</v>
      </c>
      <c r="K40" s="1">
        <f>E40-J40</f>
        <v>37968.11</v>
      </c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x14ac:dyDescent="0.25">
      <c r="A41" s="3" t="s">
        <v>13</v>
      </c>
      <c r="B41" s="3">
        <v>2</v>
      </c>
      <c r="C41" s="34"/>
      <c r="D41" s="3"/>
      <c r="E41" s="4">
        <f t="shared" ref="E41:K41" si="21">SUM(E39:E40)</f>
        <v>77000</v>
      </c>
      <c r="F41" s="4">
        <f t="shared" si="21"/>
        <v>2209.9</v>
      </c>
      <c r="G41" s="4">
        <f t="shared" si="21"/>
        <v>583.79</v>
      </c>
      <c r="H41" s="4">
        <f t="shared" si="21"/>
        <v>2340.8000000000002</v>
      </c>
      <c r="I41" s="4">
        <f t="shared" si="21"/>
        <v>2682.74</v>
      </c>
      <c r="J41" s="4">
        <f t="shared" si="21"/>
        <v>7817.23</v>
      </c>
      <c r="K41" s="4">
        <f t="shared" si="21"/>
        <v>69182.77</v>
      </c>
    </row>
    <row r="42" spans="1:126" s="28" customFormat="1" x14ac:dyDescent="0.25">
      <c r="A42" s="26"/>
      <c r="B42" s="26"/>
      <c r="C42" s="35"/>
      <c r="D42" s="26"/>
      <c r="E42" s="27"/>
      <c r="F42" s="27"/>
      <c r="G42" s="27"/>
      <c r="H42" s="27"/>
      <c r="I42" s="27"/>
      <c r="J42" s="27"/>
      <c r="K42" s="27"/>
    </row>
    <row r="43" spans="1:126" x14ac:dyDescent="0.25">
      <c r="A43" s="72" t="s">
        <v>460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</row>
    <row r="44" spans="1:126" x14ac:dyDescent="0.25">
      <c r="A44" s="52" t="s">
        <v>504</v>
      </c>
      <c r="B44" s="48" t="s">
        <v>507</v>
      </c>
      <c r="C44" s="53" t="s">
        <v>508</v>
      </c>
      <c r="D44" s="53" t="s">
        <v>509</v>
      </c>
      <c r="E44" s="54">
        <v>89500</v>
      </c>
      <c r="F44" s="55">
        <v>2568.65</v>
      </c>
      <c r="G44" s="56">
        <v>9635.51</v>
      </c>
      <c r="H44" s="59">
        <v>2720.8</v>
      </c>
      <c r="I44" s="58">
        <v>277.5</v>
      </c>
      <c r="J44" s="54">
        <v>15202.46</v>
      </c>
      <c r="K44" s="54">
        <v>74297.539999999994</v>
      </c>
    </row>
    <row r="45" spans="1:126" x14ac:dyDescent="0.25">
      <c r="A45" s="51" t="s">
        <v>25</v>
      </c>
      <c r="B45" t="s">
        <v>24</v>
      </c>
      <c r="C45" s="32" t="s">
        <v>497</v>
      </c>
      <c r="D45" t="s">
        <v>327</v>
      </c>
      <c r="E45" s="1">
        <v>56000</v>
      </c>
      <c r="F45" s="1">
        <f t="shared" ref="F45" si="22">E45*0.0287</f>
        <v>1607.2</v>
      </c>
      <c r="G45" s="1">
        <v>2733.96</v>
      </c>
      <c r="H45" s="1">
        <f t="shared" ref="H45" si="23">E45*0.0304</f>
        <v>1702.4</v>
      </c>
      <c r="I45" s="1">
        <v>1311.67</v>
      </c>
      <c r="J45" s="1">
        <f t="shared" ref="J45" si="24">F45+G45+H45+I45</f>
        <v>7355.23</v>
      </c>
      <c r="K45" s="1">
        <f>E45-J45</f>
        <v>48644.77</v>
      </c>
    </row>
    <row r="46" spans="1:126" x14ac:dyDescent="0.25">
      <c r="A46" s="51" t="s">
        <v>532</v>
      </c>
      <c r="B46" t="s">
        <v>130</v>
      </c>
      <c r="C46" s="32" t="s">
        <v>497</v>
      </c>
      <c r="D46" t="s">
        <v>533</v>
      </c>
      <c r="E46" s="1">
        <v>56000</v>
      </c>
      <c r="F46" s="1">
        <v>1607.2</v>
      </c>
      <c r="G46" s="1">
        <v>2733.96</v>
      </c>
      <c r="H46" s="1">
        <v>1702.4</v>
      </c>
      <c r="I46" s="1">
        <v>25</v>
      </c>
      <c r="J46" s="1">
        <v>6068.56</v>
      </c>
      <c r="K46" s="1">
        <v>49931.44</v>
      </c>
    </row>
    <row r="47" spans="1:126" x14ac:dyDescent="0.25">
      <c r="A47" s="51" t="s">
        <v>534</v>
      </c>
      <c r="B47" t="s">
        <v>295</v>
      </c>
      <c r="C47" s="32" t="s">
        <v>497</v>
      </c>
      <c r="D47" t="s">
        <v>533</v>
      </c>
      <c r="E47" s="1">
        <v>89500</v>
      </c>
      <c r="F47" s="1">
        <v>2568.65</v>
      </c>
      <c r="G47" s="1">
        <v>9635.51</v>
      </c>
      <c r="H47" s="1">
        <v>2720.8</v>
      </c>
      <c r="I47" s="1">
        <v>25</v>
      </c>
      <c r="J47" s="1">
        <v>14949.96</v>
      </c>
      <c r="K47" s="1">
        <v>74550.039999999994</v>
      </c>
    </row>
    <row r="48" spans="1:126" x14ac:dyDescent="0.25">
      <c r="A48" s="3" t="s">
        <v>13</v>
      </c>
      <c r="B48" s="3">
        <v>4</v>
      </c>
      <c r="C48" s="34"/>
      <c r="D48" s="3"/>
      <c r="E48" s="4">
        <f t="shared" ref="E48:K48" si="25">SUM(E45:E45)+E44+E46+E47</f>
        <v>291000</v>
      </c>
      <c r="F48" s="4">
        <f t="shared" si="25"/>
        <v>8351.7000000000007</v>
      </c>
      <c r="G48" s="4">
        <f t="shared" si="25"/>
        <v>24738.94</v>
      </c>
      <c r="H48" s="4">
        <f t="shared" si="25"/>
        <v>8846.4</v>
      </c>
      <c r="I48" s="4">
        <f t="shared" si="25"/>
        <v>1639.17</v>
      </c>
      <c r="J48" s="4">
        <f t="shared" si="25"/>
        <v>43576.21</v>
      </c>
      <c r="K48" s="4">
        <f t="shared" si="25"/>
        <v>247423.79</v>
      </c>
    </row>
    <row r="49" spans="1:126" s="28" customFormat="1" x14ac:dyDescent="0.25">
      <c r="A49" s="26"/>
      <c r="B49" s="26"/>
      <c r="C49" s="35"/>
      <c r="D49" s="26"/>
      <c r="E49" s="27"/>
      <c r="F49" s="27"/>
      <c r="G49" s="27"/>
      <c r="H49" s="27"/>
      <c r="I49" s="27"/>
      <c r="J49" s="27"/>
      <c r="K49" s="27"/>
    </row>
    <row r="50" spans="1:126" x14ac:dyDescent="0.25">
      <c r="A50" s="72" t="s">
        <v>461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</row>
    <row r="51" spans="1:126" x14ac:dyDescent="0.25">
      <c r="A51" t="s">
        <v>16</v>
      </c>
      <c r="B51" t="s">
        <v>17</v>
      </c>
      <c r="C51" s="32" t="s">
        <v>497</v>
      </c>
      <c r="D51" t="s">
        <v>327</v>
      </c>
      <c r="E51" s="1">
        <v>133000</v>
      </c>
      <c r="F51" s="1">
        <v>3817.1</v>
      </c>
      <c r="G51" s="1">
        <v>19867.79</v>
      </c>
      <c r="H51" s="1">
        <f t="shared" ref="H51" si="26">E51*0.0304</f>
        <v>4043.2</v>
      </c>
      <c r="I51" s="1">
        <v>25</v>
      </c>
      <c r="J51" s="1">
        <v>27753.09</v>
      </c>
      <c r="K51" s="1">
        <f>+E51-J51</f>
        <v>105246.91</v>
      </c>
    </row>
    <row r="52" spans="1:126" x14ac:dyDescent="0.25">
      <c r="A52" t="s">
        <v>359</v>
      </c>
      <c r="B52" t="s">
        <v>330</v>
      </c>
      <c r="C52" s="32" t="s">
        <v>497</v>
      </c>
      <c r="D52" t="s">
        <v>327</v>
      </c>
      <c r="E52" s="1">
        <v>26000</v>
      </c>
      <c r="F52" s="1">
        <v>746.2</v>
      </c>
      <c r="G52" s="1">
        <v>0</v>
      </c>
      <c r="H52" s="1">
        <v>790.4</v>
      </c>
      <c r="I52" s="1">
        <v>295</v>
      </c>
      <c r="J52" s="1">
        <v>1831.6</v>
      </c>
      <c r="K52" s="1">
        <v>24168.400000000001</v>
      </c>
    </row>
    <row r="53" spans="1:126" x14ac:dyDescent="0.25">
      <c r="A53" s="3" t="s">
        <v>13</v>
      </c>
      <c r="B53" s="3">
        <v>2</v>
      </c>
      <c r="C53" s="34"/>
      <c r="D53" s="3"/>
      <c r="E53" s="4">
        <f>SUM(E51:E51)+E52</f>
        <v>159000</v>
      </c>
      <c r="F53" s="4">
        <f>SUM(F51:F51)+F52</f>
        <v>4563.3</v>
      </c>
      <c r="G53" s="4">
        <f t="shared" ref="G53" si="27">SUM(G51:G51)</f>
        <v>19867.79</v>
      </c>
      <c r="H53" s="4">
        <f>SUM(H51:H51)+H52</f>
        <v>4833.6000000000004</v>
      </c>
      <c r="I53" s="4">
        <f>SUM(I51:I51)+I52</f>
        <v>320</v>
      </c>
      <c r="J53" s="4">
        <f>SUM(J51:J51)+J52</f>
        <v>29584.69</v>
      </c>
      <c r="K53" s="4">
        <f>SUM(K51:K51)+K52</f>
        <v>129415.31</v>
      </c>
    </row>
    <row r="54" spans="1:126" s="28" customFormat="1" x14ac:dyDescent="0.25">
      <c r="A54" s="26"/>
      <c r="B54" s="26"/>
      <c r="C54" s="35"/>
      <c r="D54" s="26"/>
      <c r="E54" s="27"/>
      <c r="F54" s="27"/>
      <c r="G54" s="27"/>
      <c r="H54" s="27"/>
      <c r="I54" s="27"/>
      <c r="J54" s="27"/>
      <c r="K54" s="27"/>
    </row>
    <row r="55" spans="1:126" x14ac:dyDescent="0.25">
      <c r="A55" s="72" t="s">
        <v>14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</row>
    <row r="56" spans="1:126" x14ac:dyDescent="0.25">
      <c r="A56" t="s">
        <v>26</v>
      </c>
      <c r="B56" t="s">
        <v>27</v>
      </c>
      <c r="C56" s="32" t="s">
        <v>497</v>
      </c>
      <c r="D56" t="s">
        <v>327</v>
      </c>
      <c r="E56" s="1">
        <v>71000</v>
      </c>
      <c r="F56" s="1">
        <f>E56*0.0287</f>
        <v>2037.7</v>
      </c>
      <c r="G56" s="1">
        <v>5318.63</v>
      </c>
      <c r="H56" s="1">
        <f>E56*0.0304</f>
        <v>2158.4</v>
      </c>
      <c r="I56" s="1">
        <v>1587.62</v>
      </c>
      <c r="J56" s="1">
        <f>+F56+G56+H56+I56</f>
        <v>11102.35</v>
      </c>
      <c r="K56" s="1">
        <f>E56-J56</f>
        <v>59897.65</v>
      </c>
    </row>
    <row r="57" spans="1:126" x14ac:dyDescent="0.25">
      <c r="A57" t="s">
        <v>406</v>
      </c>
      <c r="B57" s="18" t="s">
        <v>130</v>
      </c>
      <c r="C57" s="33" t="s">
        <v>497</v>
      </c>
      <c r="D57" s="20" t="s">
        <v>327</v>
      </c>
      <c r="E57" s="1">
        <v>74000</v>
      </c>
      <c r="F57" s="1">
        <f>E57*0.0287</f>
        <v>2123.8000000000002</v>
      </c>
      <c r="G57" s="1">
        <v>6121.2</v>
      </c>
      <c r="H57" s="1">
        <f>E57*0.0304</f>
        <v>2249.6</v>
      </c>
      <c r="I57" s="1">
        <v>25</v>
      </c>
      <c r="J57" s="1">
        <f>F57+G57+H57+I57</f>
        <v>10519.6</v>
      </c>
      <c r="K57" s="1">
        <f>E57-J57</f>
        <v>63480.4</v>
      </c>
    </row>
    <row r="58" spans="1:126" x14ac:dyDescent="0.25">
      <c r="A58" t="s">
        <v>407</v>
      </c>
      <c r="B58" t="s">
        <v>130</v>
      </c>
      <c r="C58" s="33" t="s">
        <v>497</v>
      </c>
      <c r="D58" t="s">
        <v>327</v>
      </c>
      <c r="E58" s="1">
        <v>35000</v>
      </c>
      <c r="F58" s="1">
        <f>E58*0.0287</f>
        <v>1004.5</v>
      </c>
      <c r="G58" s="1">
        <v>0</v>
      </c>
      <c r="H58" s="1">
        <f t="shared" ref="H58" si="28">E58*0.0304</f>
        <v>1064</v>
      </c>
      <c r="I58" s="1">
        <v>187</v>
      </c>
      <c r="J58" s="1">
        <f>F58+G58+H58+I58</f>
        <v>2255.5</v>
      </c>
      <c r="K58" s="1">
        <f>E58-J58</f>
        <v>32744.5</v>
      </c>
    </row>
    <row r="59" spans="1:126" x14ac:dyDescent="0.25">
      <c r="A59" s="3" t="s">
        <v>13</v>
      </c>
      <c r="B59" s="3">
        <v>3</v>
      </c>
      <c r="C59" s="34"/>
      <c r="D59" s="3"/>
      <c r="E59" s="4">
        <f t="shared" ref="E59:K59" si="29">SUM(E56:E58)</f>
        <v>180000</v>
      </c>
      <c r="F59" s="4">
        <f t="shared" si="29"/>
        <v>5166</v>
      </c>
      <c r="G59" s="4">
        <f t="shared" si="29"/>
        <v>11439.83</v>
      </c>
      <c r="H59" s="4">
        <f t="shared" si="29"/>
        <v>5472</v>
      </c>
      <c r="I59" s="4">
        <f t="shared" si="29"/>
        <v>1799.62</v>
      </c>
      <c r="J59" s="4">
        <f t="shared" si="29"/>
        <v>23877.45</v>
      </c>
      <c r="K59" s="4">
        <f t="shared" si="29"/>
        <v>156122.54999999999</v>
      </c>
    </row>
    <row r="61" spans="1:126" x14ac:dyDescent="0.25">
      <c r="A61" s="10" t="s">
        <v>235</v>
      </c>
      <c r="B61" s="10"/>
      <c r="C61" s="43"/>
      <c r="D61" s="12"/>
      <c r="E61" s="10"/>
      <c r="F61" s="10"/>
      <c r="G61" s="10"/>
      <c r="H61" s="10"/>
      <c r="I61" s="10"/>
      <c r="J61" s="10"/>
      <c r="K61" s="10"/>
    </row>
    <row r="62" spans="1:126" x14ac:dyDescent="0.25">
      <c r="A62" s="5" t="s">
        <v>329</v>
      </c>
      <c r="B62" t="s">
        <v>443</v>
      </c>
      <c r="C62" s="32" t="s">
        <v>498</v>
      </c>
      <c r="D62" t="s">
        <v>327</v>
      </c>
      <c r="E62" s="1">
        <v>35000</v>
      </c>
      <c r="F62" s="1">
        <f>E62*0.0287</f>
        <v>1004.5</v>
      </c>
      <c r="G62" s="1">
        <v>0</v>
      </c>
      <c r="H62" s="1">
        <f>E62*0.0304</f>
        <v>1064</v>
      </c>
      <c r="I62" s="1">
        <v>25</v>
      </c>
      <c r="J62" s="1">
        <f>F62+G62+H62+I62</f>
        <v>2093.5</v>
      </c>
      <c r="K62" s="1">
        <f>E62-J62</f>
        <v>32906.5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x14ac:dyDescent="0.25">
      <c r="A63" s="5" t="s">
        <v>249</v>
      </c>
      <c r="B63" t="s">
        <v>250</v>
      </c>
      <c r="C63" s="32" t="s">
        <v>497</v>
      </c>
      <c r="D63" t="s">
        <v>327</v>
      </c>
      <c r="E63" s="1">
        <v>51000</v>
      </c>
      <c r="F63" s="1">
        <f t="shared" ref="F63:F70" si="30">E63*0.0287</f>
        <v>1463.7</v>
      </c>
      <c r="G63" s="1">
        <v>1995.14</v>
      </c>
      <c r="H63" s="1">
        <f t="shared" ref="H63:H70" si="31">E63*0.0304</f>
        <v>1550.4</v>
      </c>
      <c r="I63" s="1">
        <v>25</v>
      </c>
      <c r="J63" s="1">
        <f t="shared" ref="J63:J70" si="32">F63+G63+H63+I63</f>
        <v>5034.24</v>
      </c>
      <c r="K63" s="1">
        <f>E63-J63</f>
        <v>45965.760000000002</v>
      </c>
    </row>
    <row r="64" spans="1:126" x14ac:dyDescent="0.25">
      <c r="A64" s="5" t="s">
        <v>9</v>
      </c>
      <c r="B64" t="s">
        <v>10</v>
      </c>
      <c r="C64" s="32" t="s">
        <v>497</v>
      </c>
      <c r="D64" t="s">
        <v>327</v>
      </c>
      <c r="E64" s="1">
        <v>32000</v>
      </c>
      <c r="F64" s="1">
        <v>918.4</v>
      </c>
      <c r="G64" s="1">
        <v>0</v>
      </c>
      <c r="H64" s="1">
        <v>972.8</v>
      </c>
      <c r="I64" s="1">
        <v>1215.1199999999999</v>
      </c>
      <c r="J64" s="1">
        <v>3106.32</v>
      </c>
      <c r="K64" s="1">
        <v>28893.68</v>
      </c>
    </row>
    <row r="65" spans="1:126" x14ac:dyDescent="0.25">
      <c r="A65" s="5" t="s">
        <v>515</v>
      </c>
      <c r="B65" t="s">
        <v>516</v>
      </c>
      <c r="C65" s="32" t="s">
        <v>497</v>
      </c>
      <c r="D65" t="s">
        <v>327</v>
      </c>
      <c r="E65" s="1">
        <v>44000</v>
      </c>
      <c r="F65" s="1">
        <v>1262.8</v>
      </c>
      <c r="G65" s="1">
        <v>650.15</v>
      </c>
      <c r="H65" s="1">
        <v>1337.6</v>
      </c>
      <c r="I65" s="1">
        <v>3975.24</v>
      </c>
      <c r="J65" s="1">
        <v>7225.79</v>
      </c>
      <c r="K65" s="1">
        <v>36774.21</v>
      </c>
    </row>
    <row r="66" spans="1:126" x14ac:dyDescent="0.25">
      <c r="A66" s="5" t="s">
        <v>238</v>
      </c>
      <c r="B66" t="s">
        <v>282</v>
      </c>
      <c r="C66" s="32" t="s">
        <v>498</v>
      </c>
      <c r="D66" t="s">
        <v>324</v>
      </c>
      <c r="E66" s="1">
        <v>40000</v>
      </c>
      <c r="F66" s="1">
        <f t="shared" si="30"/>
        <v>1148</v>
      </c>
      <c r="G66" s="1">
        <v>442.65</v>
      </c>
      <c r="H66" s="1">
        <f t="shared" si="31"/>
        <v>1216</v>
      </c>
      <c r="I66" s="1">
        <v>75</v>
      </c>
      <c r="J66" s="1">
        <f t="shared" si="32"/>
        <v>2881.65</v>
      </c>
      <c r="K66" s="1">
        <f>E66-J66</f>
        <v>37118.35</v>
      </c>
    </row>
    <row r="67" spans="1:126" x14ac:dyDescent="0.25">
      <c r="A67" s="5" t="s">
        <v>239</v>
      </c>
      <c r="B67" t="s">
        <v>240</v>
      </c>
      <c r="C67" s="32" t="s">
        <v>497</v>
      </c>
      <c r="D67" t="s">
        <v>324</v>
      </c>
      <c r="E67" s="1">
        <v>58000</v>
      </c>
      <c r="F67" s="1">
        <f t="shared" si="30"/>
        <v>1664.6</v>
      </c>
      <c r="G67" s="1">
        <v>2634.27</v>
      </c>
      <c r="H67" s="1">
        <f t="shared" si="31"/>
        <v>1763.2</v>
      </c>
      <c r="I67" s="1">
        <v>2945.24</v>
      </c>
      <c r="J67" s="1">
        <f t="shared" si="32"/>
        <v>9007.31</v>
      </c>
      <c r="K67" s="1">
        <f>E67-J67</f>
        <v>48992.69</v>
      </c>
    </row>
    <row r="68" spans="1:126" x14ac:dyDescent="0.25">
      <c r="A68" s="5" t="s">
        <v>398</v>
      </c>
      <c r="B68" s="21" t="s">
        <v>397</v>
      </c>
      <c r="C68" s="32" t="s">
        <v>498</v>
      </c>
      <c r="D68" s="16" t="s">
        <v>327</v>
      </c>
      <c r="E68" s="1">
        <v>36000</v>
      </c>
      <c r="F68" s="1">
        <f t="shared" si="30"/>
        <v>1033.2</v>
      </c>
      <c r="G68" s="1">
        <v>0</v>
      </c>
      <c r="H68" s="1">
        <f t="shared" si="31"/>
        <v>1094.4000000000001</v>
      </c>
      <c r="I68" s="1">
        <v>187</v>
      </c>
      <c r="J68" s="1">
        <f t="shared" si="32"/>
        <v>2314.6</v>
      </c>
      <c r="K68" s="1">
        <f>+E68-J68</f>
        <v>33685.4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1:126" x14ac:dyDescent="0.25">
      <c r="A69" s="5" t="s">
        <v>328</v>
      </c>
      <c r="B69" t="s">
        <v>241</v>
      </c>
      <c r="C69" s="32" t="s">
        <v>498</v>
      </c>
      <c r="D69" t="s">
        <v>327</v>
      </c>
      <c r="E69" s="1">
        <v>28350</v>
      </c>
      <c r="F69" s="1">
        <f t="shared" si="30"/>
        <v>813.65</v>
      </c>
      <c r="G69" s="1">
        <v>0</v>
      </c>
      <c r="H69" s="1">
        <f t="shared" si="31"/>
        <v>861.84</v>
      </c>
      <c r="I69" s="1">
        <v>470</v>
      </c>
      <c r="J69" s="1">
        <f t="shared" si="32"/>
        <v>2145.4899999999998</v>
      </c>
      <c r="K69" s="1">
        <f t="shared" ref="K69:K73" si="33">E69-J69</f>
        <v>26204.51</v>
      </c>
    </row>
    <row r="70" spans="1:126" x14ac:dyDescent="0.25">
      <c r="A70" s="5" t="s">
        <v>346</v>
      </c>
      <c r="B70" t="s">
        <v>345</v>
      </c>
      <c r="C70" s="32" t="s">
        <v>497</v>
      </c>
      <c r="D70" t="s">
        <v>327</v>
      </c>
      <c r="E70" s="1">
        <v>61000</v>
      </c>
      <c r="F70" s="1">
        <f t="shared" si="30"/>
        <v>1750.7</v>
      </c>
      <c r="G70" s="1">
        <v>3674.86</v>
      </c>
      <c r="H70" s="1">
        <f t="shared" si="31"/>
        <v>1854.4</v>
      </c>
      <c r="I70" s="1">
        <v>25</v>
      </c>
      <c r="J70" s="1">
        <f t="shared" si="32"/>
        <v>7304.96</v>
      </c>
      <c r="K70" s="1">
        <f t="shared" si="33"/>
        <v>53695.040000000001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1:126" x14ac:dyDescent="0.25">
      <c r="A71" s="5" t="s">
        <v>273</v>
      </c>
      <c r="B71" t="s">
        <v>274</v>
      </c>
      <c r="C71" s="32" t="s">
        <v>498</v>
      </c>
      <c r="D71" t="s">
        <v>327</v>
      </c>
      <c r="E71" s="1">
        <v>50000</v>
      </c>
      <c r="F71" s="1">
        <f t="shared" ref="F71:F72" si="34">E71*0.0287</f>
        <v>1435</v>
      </c>
      <c r="G71" s="1">
        <v>1854</v>
      </c>
      <c r="H71" s="1">
        <f t="shared" ref="H71:H72" si="35">E71*0.0304</f>
        <v>1520</v>
      </c>
      <c r="I71" s="1">
        <v>25</v>
      </c>
      <c r="J71" s="1">
        <f t="shared" ref="J71" si="36">F71+G71+H71+I71</f>
        <v>4834</v>
      </c>
      <c r="K71" s="1">
        <f t="shared" ref="K71:K72" si="37">E71-J71</f>
        <v>45166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1:126" x14ac:dyDescent="0.25">
      <c r="A72" s="5" t="s">
        <v>505</v>
      </c>
      <c r="B72" t="s">
        <v>147</v>
      </c>
      <c r="C72" s="32" t="s">
        <v>497</v>
      </c>
      <c r="D72" t="s">
        <v>327</v>
      </c>
      <c r="E72" s="1">
        <v>49000</v>
      </c>
      <c r="F72" s="1">
        <f t="shared" si="34"/>
        <v>1406.3</v>
      </c>
      <c r="G72" s="1">
        <v>1712.87</v>
      </c>
      <c r="H72" s="1">
        <f t="shared" si="35"/>
        <v>1489.6</v>
      </c>
      <c r="I72" s="1">
        <v>277.5</v>
      </c>
      <c r="J72" s="1">
        <v>4886.2700000000004</v>
      </c>
      <c r="K72" s="1">
        <f t="shared" si="37"/>
        <v>44113.73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:126" x14ac:dyDescent="0.25">
      <c r="A73" s="5" t="s">
        <v>449</v>
      </c>
      <c r="B73" t="s">
        <v>436</v>
      </c>
      <c r="C73" s="32" t="s">
        <v>497</v>
      </c>
      <c r="D73" t="s">
        <v>327</v>
      </c>
      <c r="E73" s="1">
        <v>133000</v>
      </c>
      <c r="F73" s="1">
        <v>3817.1</v>
      </c>
      <c r="G73" s="1">
        <v>19867.79</v>
      </c>
      <c r="H73" s="1">
        <v>4043.2</v>
      </c>
      <c r="I73" s="1">
        <v>25</v>
      </c>
      <c r="J73" s="1">
        <v>27753.09</v>
      </c>
      <c r="K73" s="1">
        <f t="shared" si="33"/>
        <v>105246.91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</row>
    <row r="74" spans="1:126" x14ac:dyDescent="0.25">
      <c r="A74" s="3" t="s">
        <v>13</v>
      </c>
      <c r="B74" s="3">
        <v>12</v>
      </c>
      <c r="C74" s="34"/>
      <c r="D74" s="3"/>
      <c r="E74" s="4">
        <f t="shared" ref="E74:K74" si="38">SUM(E62:E73)</f>
        <v>617350</v>
      </c>
      <c r="F74" s="4">
        <f t="shared" si="38"/>
        <v>17717.95</v>
      </c>
      <c r="G74" s="4">
        <f t="shared" si="38"/>
        <v>32831.730000000003</v>
      </c>
      <c r="H74" s="4">
        <f t="shared" si="38"/>
        <v>18767.439999999999</v>
      </c>
      <c r="I74" s="4">
        <f t="shared" si="38"/>
        <v>9270.1</v>
      </c>
      <c r="J74" s="4">
        <f t="shared" si="38"/>
        <v>78587.22</v>
      </c>
      <c r="K74" s="4">
        <f t="shared" si="38"/>
        <v>538762.78</v>
      </c>
    </row>
    <row r="76" spans="1:126" x14ac:dyDescent="0.25">
      <c r="A76" s="10" t="s">
        <v>462</v>
      </c>
      <c r="B76" s="10"/>
      <c r="C76" s="36"/>
      <c r="D76" s="12"/>
      <c r="E76" s="10"/>
      <c r="F76" s="10"/>
      <c r="G76" s="10"/>
      <c r="H76" s="10"/>
      <c r="I76" s="10"/>
      <c r="J76" s="10"/>
      <c r="K76" s="10"/>
    </row>
    <row r="77" spans="1:126" x14ac:dyDescent="0.25">
      <c r="A77" t="s">
        <v>242</v>
      </c>
      <c r="B77" t="s">
        <v>243</v>
      </c>
      <c r="C77" s="32" t="s">
        <v>497</v>
      </c>
      <c r="D77" t="s">
        <v>327</v>
      </c>
      <c r="E77" s="1">
        <v>32000</v>
      </c>
      <c r="F77" s="1">
        <f>E77*0.0287</f>
        <v>918.4</v>
      </c>
      <c r="G77" s="1">
        <v>0</v>
      </c>
      <c r="H77" s="1">
        <f>E77*0.0304</f>
        <v>972.8</v>
      </c>
      <c r="I77" s="1">
        <v>1385.12</v>
      </c>
      <c r="J77" s="1">
        <f t="shared" ref="J77:J81" si="39">F77+G77+H77+I77</f>
        <v>3276.32</v>
      </c>
      <c r="K77" s="1">
        <f t="shared" ref="K77:K81" si="40">E77-J77</f>
        <v>28723.68</v>
      </c>
    </row>
    <row r="78" spans="1:126" x14ac:dyDescent="0.25">
      <c r="A78" t="s">
        <v>244</v>
      </c>
      <c r="B78" t="s">
        <v>243</v>
      </c>
      <c r="C78" s="32" t="s">
        <v>498</v>
      </c>
      <c r="D78" t="s">
        <v>324</v>
      </c>
      <c r="E78" s="1">
        <v>31500</v>
      </c>
      <c r="F78" s="1">
        <f t="shared" ref="F78:F81" si="41">E78*0.0287</f>
        <v>904.05</v>
      </c>
      <c r="G78" s="1">
        <v>0</v>
      </c>
      <c r="H78" s="1">
        <f t="shared" ref="H78:H81" si="42">E78*0.0304</f>
        <v>957.6</v>
      </c>
      <c r="I78" s="1">
        <v>377.5</v>
      </c>
      <c r="J78" s="1">
        <f t="shared" si="39"/>
        <v>2239.15</v>
      </c>
      <c r="K78" s="1">
        <f t="shared" si="40"/>
        <v>29260.85</v>
      </c>
    </row>
    <row r="79" spans="1:126" x14ac:dyDescent="0.25">
      <c r="A79" t="s">
        <v>245</v>
      </c>
      <c r="B79" t="s">
        <v>179</v>
      </c>
      <c r="C79" s="32" t="s">
        <v>497</v>
      </c>
      <c r="D79" t="s">
        <v>327</v>
      </c>
      <c r="E79" s="1">
        <v>26250</v>
      </c>
      <c r="F79" s="1">
        <f t="shared" si="41"/>
        <v>753.38</v>
      </c>
      <c r="G79" s="1">
        <v>0</v>
      </c>
      <c r="H79" s="1">
        <f t="shared" si="42"/>
        <v>798</v>
      </c>
      <c r="I79" s="1">
        <v>165</v>
      </c>
      <c r="J79" s="1">
        <f t="shared" si="39"/>
        <v>1716.38</v>
      </c>
      <c r="K79" s="1">
        <f t="shared" si="40"/>
        <v>24533.62</v>
      </c>
    </row>
    <row r="80" spans="1:126" x14ac:dyDescent="0.25">
      <c r="A80" t="s">
        <v>30</v>
      </c>
      <c r="B80" t="s">
        <v>298</v>
      </c>
      <c r="C80" s="32" t="s">
        <v>497</v>
      </c>
      <c r="D80" t="s">
        <v>324</v>
      </c>
      <c r="E80" s="1">
        <v>41000</v>
      </c>
      <c r="F80" s="1">
        <f t="shared" si="41"/>
        <v>1176.7</v>
      </c>
      <c r="G80" s="1">
        <v>405.27</v>
      </c>
      <c r="H80" s="1">
        <f t="shared" si="42"/>
        <v>1246.4000000000001</v>
      </c>
      <c r="I80" s="1">
        <v>1587.62</v>
      </c>
      <c r="J80" s="1">
        <f>F80+G80+H80+I80</f>
        <v>4415.99</v>
      </c>
      <c r="K80" s="1">
        <f>E80-J80</f>
        <v>36584.01</v>
      </c>
    </row>
    <row r="81" spans="1:126" x14ac:dyDescent="0.25">
      <c r="A81" t="s">
        <v>246</v>
      </c>
      <c r="B81" t="s">
        <v>17</v>
      </c>
      <c r="C81" s="32" t="s">
        <v>497</v>
      </c>
      <c r="D81" t="s">
        <v>324</v>
      </c>
      <c r="E81" s="1">
        <v>75000</v>
      </c>
      <c r="F81" s="1">
        <f t="shared" si="41"/>
        <v>2152.5</v>
      </c>
      <c r="G81" s="1">
        <v>6309.38</v>
      </c>
      <c r="H81" s="1">
        <f t="shared" si="42"/>
        <v>2280</v>
      </c>
      <c r="I81" s="1">
        <v>25</v>
      </c>
      <c r="J81" s="1">
        <f t="shared" si="39"/>
        <v>10766.88</v>
      </c>
      <c r="K81" s="1">
        <f t="shared" si="40"/>
        <v>64233.120000000003</v>
      </c>
    </row>
    <row r="82" spans="1:126" x14ac:dyDescent="0.25">
      <c r="A82" s="3" t="s">
        <v>13</v>
      </c>
      <c r="B82" s="3">
        <v>5</v>
      </c>
      <c r="C82" s="34"/>
      <c r="D82" s="3"/>
      <c r="E82" s="4">
        <f t="shared" ref="E82:K82" si="43">SUM(E77:E81)</f>
        <v>205750</v>
      </c>
      <c r="F82" s="4">
        <f t="shared" si="43"/>
        <v>5905.03</v>
      </c>
      <c r="G82" s="4">
        <f t="shared" si="43"/>
        <v>6714.65</v>
      </c>
      <c r="H82" s="4">
        <f t="shared" si="43"/>
        <v>6254.8</v>
      </c>
      <c r="I82" s="4">
        <f t="shared" si="43"/>
        <v>3540.24</v>
      </c>
      <c r="J82" s="4">
        <f t="shared" si="43"/>
        <v>22414.720000000001</v>
      </c>
      <c r="K82" s="4">
        <f t="shared" si="43"/>
        <v>183335.28</v>
      </c>
    </row>
    <row r="84" spans="1:126" x14ac:dyDescent="0.25">
      <c r="A84" s="10" t="s">
        <v>463</v>
      </c>
      <c r="B84" s="10"/>
      <c r="C84" s="36"/>
      <c r="D84" s="12"/>
      <c r="E84" s="10"/>
      <c r="F84" s="10"/>
      <c r="G84" s="10"/>
      <c r="H84" s="10"/>
      <c r="I84" s="10"/>
      <c r="J84" s="10"/>
      <c r="K84" s="10"/>
    </row>
    <row r="85" spans="1:126" x14ac:dyDescent="0.25">
      <c r="A85" t="s">
        <v>247</v>
      </c>
      <c r="B85" t="s">
        <v>248</v>
      </c>
      <c r="C85" s="32" t="s">
        <v>497</v>
      </c>
      <c r="D85" t="s">
        <v>327</v>
      </c>
      <c r="E85" s="1">
        <v>44000</v>
      </c>
      <c r="F85" s="1">
        <f>E85*0.0287</f>
        <v>1262.8</v>
      </c>
      <c r="G85" s="1">
        <v>1007.19</v>
      </c>
      <c r="H85" s="1">
        <f>E85*0.0304</f>
        <v>1337.6</v>
      </c>
      <c r="I85" s="1">
        <v>145</v>
      </c>
      <c r="J85" s="1">
        <f t="shared" ref="J85:J87" si="44">F85+G85+H85+I85</f>
        <v>3752.59</v>
      </c>
      <c r="K85" s="1">
        <f t="shared" ref="K85:K87" si="45">E85-J85</f>
        <v>40247.410000000003</v>
      </c>
    </row>
    <row r="86" spans="1:126" x14ac:dyDescent="0.25">
      <c r="A86" t="s">
        <v>251</v>
      </c>
      <c r="B86" t="s">
        <v>248</v>
      </c>
      <c r="C86" s="32" t="s">
        <v>498</v>
      </c>
      <c r="D86" t="s">
        <v>324</v>
      </c>
      <c r="E86" s="1">
        <v>45000</v>
      </c>
      <c r="F86" s="1">
        <f t="shared" ref="F86:F89" si="46">E86*0.0287</f>
        <v>1291.5</v>
      </c>
      <c r="G86" s="1">
        <v>1148.33</v>
      </c>
      <c r="H86" s="1">
        <f t="shared" ref="H86:H89" si="47">E86*0.0304</f>
        <v>1368</v>
      </c>
      <c r="I86" s="1">
        <v>277.5</v>
      </c>
      <c r="J86" s="1">
        <f t="shared" si="44"/>
        <v>4085.33</v>
      </c>
      <c r="K86" s="1">
        <f t="shared" si="45"/>
        <v>40914.67</v>
      </c>
    </row>
    <row r="87" spans="1:126" x14ac:dyDescent="0.25">
      <c r="A87" t="s">
        <v>252</v>
      </c>
      <c r="B87" t="s">
        <v>253</v>
      </c>
      <c r="C87" s="32" t="s">
        <v>497</v>
      </c>
      <c r="D87" t="s">
        <v>327</v>
      </c>
      <c r="E87" s="1">
        <v>45000</v>
      </c>
      <c r="F87" s="1">
        <f t="shared" si="46"/>
        <v>1291.5</v>
      </c>
      <c r="G87" s="1">
        <v>1148.33</v>
      </c>
      <c r="H87" s="1">
        <f t="shared" si="47"/>
        <v>1368</v>
      </c>
      <c r="I87" s="1">
        <v>125</v>
      </c>
      <c r="J87" s="1">
        <f t="shared" si="44"/>
        <v>3932.83</v>
      </c>
      <c r="K87" s="1">
        <f t="shared" si="45"/>
        <v>41067.17</v>
      </c>
    </row>
    <row r="88" spans="1:126" x14ac:dyDescent="0.25">
      <c r="A88" t="s">
        <v>254</v>
      </c>
      <c r="B88" t="s">
        <v>17</v>
      </c>
      <c r="C88" s="32" t="s">
        <v>497</v>
      </c>
      <c r="D88" t="s">
        <v>324</v>
      </c>
      <c r="E88" s="1">
        <v>89500</v>
      </c>
      <c r="F88" s="1">
        <f t="shared" si="46"/>
        <v>2568.65</v>
      </c>
      <c r="G88" s="1">
        <v>9635.51</v>
      </c>
      <c r="H88" s="1">
        <f t="shared" si="47"/>
        <v>2720.8</v>
      </c>
      <c r="I88" s="1">
        <v>2228.33</v>
      </c>
      <c r="J88" s="1">
        <f>F88+G88+H88+I88</f>
        <v>17153.29</v>
      </c>
      <c r="K88" s="1">
        <v>72346.710000000006</v>
      </c>
    </row>
    <row r="89" spans="1:126" s="14" customFormat="1" x14ac:dyDescent="0.25">
      <c r="A89" s="17" t="s">
        <v>403</v>
      </c>
      <c r="B89" s="17" t="s">
        <v>345</v>
      </c>
      <c r="C89" s="37" t="s">
        <v>498</v>
      </c>
      <c r="D89" s="22" t="s">
        <v>327</v>
      </c>
      <c r="E89" s="1">
        <v>51000</v>
      </c>
      <c r="F89" s="1">
        <f t="shared" si="46"/>
        <v>1463.7</v>
      </c>
      <c r="G89" s="1">
        <v>1995.14</v>
      </c>
      <c r="H89" s="1">
        <f t="shared" si="47"/>
        <v>1550.4</v>
      </c>
      <c r="I89" s="1">
        <v>25</v>
      </c>
      <c r="J89" s="1">
        <f t="shared" ref="J89" si="48">+F89+G89+H89+I89</f>
        <v>5034.24</v>
      </c>
      <c r="K89" s="1">
        <f t="shared" ref="K89" si="49">E89-J89</f>
        <v>45965.760000000002</v>
      </c>
    </row>
    <row r="90" spans="1:126" x14ac:dyDescent="0.25">
      <c r="A90" s="3" t="s">
        <v>13</v>
      </c>
      <c r="B90" s="3">
        <v>5</v>
      </c>
      <c r="C90" s="34"/>
      <c r="D90" s="3"/>
      <c r="E90" s="4">
        <f t="shared" ref="E90:K90" si="50">SUM(E85:E89)</f>
        <v>274500</v>
      </c>
      <c r="F90" s="4">
        <f t="shared" si="50"/>
        <v>7878.15</v>
      </c>
      <c r="G90" s="4">
        <f t="shared" si="50"/>
        <v>14934.5</v>
      </c>
      <c r="H90" s="4">
        <f t="shared" si="50"/>
        <v>8344.7999999999993</v>
      </c>
      <c r="I90" s="4">
        <f t="shared" si="50"/>
        <v>2800.83</v>
      </c>
      <c r="J90" s="4">
        <f t="shared" si="50"/>
        <v>33958.28</v>
      </c>
      <c r="K90" s="4">
        <f t="shared" si="50"/>
        <v>240541.72</v>
      </c>
    </row>
    <row r="92" spans="1:126" x14ac:dyDescent="0.25">
      <c r="A92" s="72" t="s">
        <v>261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/>
      <c r="M92"/>
      <c r="N92"/>
      <c r="O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:126" x14ac:dyDescent="0.25">
      <c r="A93" t="s">
        <v>419</v>
      </c>
      <c r="B93" s="21" t="s">
        <v>64</v>
      </c>
      <c r="C93" s="32" t="s">
        <v>497</v>
      </c>
      <c r="D93" t="s">
        <v>327</v>
      </c>
      <c r="E93" s="1">
        <v>27500</v>
      </c>
      <c r="F93" s="1">
        <f>E93*0.0287</f>
        <v>789.25</v>
      </c>
      <c r="G93" s="1">
        <v>0</v>
      </c>
      <c r="H93" s="1">
        <f>E93*0.0304</f>
        <v>836</v>
      </c>
      <c r="I93" s="1">
        <v>277.5</v>
      </c>
      <c r="J93" s="1">
        <f>H93+F93+G93+I93</f>
        <v>1902.75</v>
      </c>
      <c r="K93" s="1">
        <f>E93-J93</f>
        <v>25597.25</v>
      </c>
      <c r="L93"/>
      <c r="M93"/>
      <c r="N93"/>
      <c r="O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:126" x14ac:dyDescent="0.25">
      <c r="A94" t="s">
        <v>495</v>
      </c>
      <c r="B94" s="21" t="s">
        <v>298</v>
      </c>
      <c r="C94" s="32" t="s">
        <v>497</v>
      </c>
      <c r="D94" t="s">
        <v>432</v>
      </c>
      <c r="E94" s="1">
        <v>56000</v>
      </c>
      <c r="F94" s="1">
        <v>1607.2</v>
      </c>
      <c r="G94" s="1">
        <v>2733.96</v>
      </c>
      <c r="H94" s="1">
        <v>1702.4</v>
      </c>
      <c r="I94" s="1">
        <v>25</v>
      </c>
      <c r="J94" s="1">
        <v>6068.56</v>
      </c>
      <c r="K94" s="1">
        <v>49931.44</v>
      </c>
      <c r="L94"/>
      <c r="M94"/>
      <c r="N94"/>
      <c r="O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:126" x14ac:dyDescent="0.25">
      <c r="A95" t="s">
        <v>262</v>
      </c>
      <c r="B95" t="s">
        <v>444</v>
      </c>
      <c r="C95" s="32" t="s">
        <v>497</v>
      </c>
      <c r="D95" t="s">
        <v>324</v>
      </c>
      <c r="E95" s="1">
        <v>44000</v>
      </c>
      <c r="F95" s="1">
        <f>E95*0.0287</f>
        <v>1262.8</v>
      </c>
      <c r="G95" s="1">
        <v>1007.19</v>
      </c>
      <c r="H95" s="1">
        <f>E95*0.0304</f>
        <v>1337.6</v>
      </c>
      <c r="I95" s="1">
        <v>25</v>
      </c>
      <c r="J95" s="1">
        <f t="shared" ref="J95" si="51">F95+G95+H95+I95</f>
        <v>3632.59</v>
      </c>
      <c r="K95" s="1">
        <f t="shared" ref="K95" si="52">E95-J95</f>
        <v>40367.410000000003</v>
      </c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:126" x14ac:dyDescent="0.25">
      <c r="A96" s="3" t="s">
        <v>13</v>
      </c>
      <c r="B96" s="3">
        <v>3</v>
      </c>
      <c r="C96" s="34"/>
      <c r="D96" s="3"/>
      <c r="E96" s="4">
        <f t="shared" ref="E96:K96" si="53">SUM(E93:E95)</f>
        <v>127500</v>
      </c>
      <c r="F96" s="4">
        <f t="shared" si="53"/>
        <v>3659.25</v>
      </c>
      <c r="G96" s="4">
        <f t="shared" si="53"/>
        <v>3741.15</v>
      </c>
      <c r="H96" s="4">
        <f t="shared" si="53"/>
        <v>3876</v>
      </c>
      <c r="I96" s="4">
        <f t="shared" si="53"/>
        <v>327.5</v>
      </c>
      <c r="J96" s="4">
        <f t="shared" si="53"/>
        <v>11603.9</v>
      </c>
      <c r="K96" s="4">
        <f t="shared" si="53"/>
        <v>115896.1</v>
      </c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8" spans="1:126" x14ac:dyDescent="0.25">
      <c r="A98" s="72" t="s">
        <v>67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</row>
    <row r="99" spans="1:126" x14ac:dyDescent="0.25">
      <c r="A99" t="s">
        <v>68</v>
      </c>
      <c r="B99" t="s">
        <v>517</v>
      </c>
      <c r="C99" s="32" t="s">
        <v>497</v>
      </c>
      <c r="D99" t="s">
        <v>324</v>
      </c>
      <c r="E99" s="1">
        <v>56000</v>
      </c>
      <c r="F99" s="1">
        <f t="shared" ref="F99:F101" si="54">E99*0.0287</f>
        <v>1607.2</v>
      </c>
      <c r="G99" s="1">
        <v>1411.59</v>
      </c>
      <c r="H99" s="1">
        <f t="shared" ref="H99:H101" si="55">E99*0.0304</f>
        <v>1702.4</v>
      </c>
      <c r="I99" s="1">
        <v>2525.2399999999998</v>
      </c>
      <c r="J99" s="1">
        <v>7246.43</v>
      </c>
      <c r="K99" s="1">
        <f t="shared" ref="K99" si="56">E99-J99</f>
        <v>48753.57</v>
      </c>
    </row>
    <row r="100" spans="1:126" x14ac:dyDescent="0.25">
      <c r="A100" t="s">
        <v>69</v>
      </c>
      <c r="B100" t="s">
        <v>17</v>
      </c>
      <c r="C100" s="32" t="s">
        <v>497</v>
      </c>
      <c r="D100" t="s">
        <v>324</v>
      </c>
      <c r="E100" s="1">
        <v>76000</v>
      </c>
      <c r="F100" s="1">
        <f t="shared" si="54"/>
        <v>2181.1999999999998</v>
      </c>
      <c r="G100" s="1">
        <v>6497.56</v>
      </c>
      <c r="H100" s="1">
        <f t="shared" si="55"/>
        <v>2310.4</v>
      </c>
      <c r="I100" s="1">
        <v>145</v>
      </c>
      <c r="J100" s="1">
        <f>F100+G100+H100+I100</f>
        <v>11134.16</v>
      </c>
      <c r="K100" s="1">
        <f>E100-J100</f>
        <v>64865.84</v>
      </c>
    </row>
    <row r="101" spans="1:126" x14ac:dyDescent="0.25">
      <c r="A101" t="s">
        <v>305</v>
      </c>
      <c r="B101" t="s">
        <v>518</v>
      </c>
      <c r="C101" s="32" t="s">
        <v>498</v>
      </c>
      <c r="D101" t="s">
        <v>327</v>
      </c>
      <c r="E101" s="1">
        <v>44000</v>
      </c>
      <c r="F101" s="1">
        <f t="shared" si="54"/>
        <v>1262.8</v>
      </c>
      <c r="G101" s="1">
        <v>1007.19</v>
      </c>
      <c r="H101" s="1">
        <f t="shared" si="55"/>
        <v>1337.6</v>
      </c>
      <c r="I101" s="1">
        <v>753.4</v>
      </c>
      <c r="J101" s="1">
        <v>4360.99</v>
      </c>
      <c r="K101" s="1">
        <v>39639.01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x14ac:dyDescent="0.25">
      <c r="A102" s="3" t="s">
        <v>13</v>
      </c>
      <c r="B102" s="3">
        <v>3</v>
      </c>
      <c r="C102" s="34"/>
      <c r="D102" s="3"/>
      <c r="E102" s="4">
        <f t="shared" ref="E102:K102" si="57">SUM(E99:E101)</f>
        <v>176000</v>
      </c>
      <c r="F102" s="4">
        <f t="shared" si="57"/>
        <v>5051.2</v>
      </c>
      <c r="G102" s="4">
        <f t="shared" si="57"/>
        <v>8916.34</v>
      </c>
      <c r="H102" s="4">
        <f t="shared" si="57"/>
        <v>5350.4</v>
      </c>
      <c r="I102" s="4">
        <f t="shared" si="57"/>
        <v>3423.64</v>
      </c>
      <c r="J102" s="4">
        <f t="shared" si="57"/>
        <v>22741.58</v>
      </c>
      <c r="K102" s="4">
        <f t="shared" si="57"/>
        <v>153258.42000000001</v>
      </c>
    </row>
    <row r="104" spans="1:126" x14ac:dyDescent="0.25">
      <c r="A104" s="72" t="s">
        <v>464</v>
      </c>
      <c r="B104" s="72"/>
      <c r="C104" s="72"/>
      <c r="D104" s="72"/>
      <c r="E104" s="72"/>
      <c r="F104" s="72"/>
      <c r="G104" s="72"/>
      <c r="H104" s="72"/>
      <c r="I104" s="72"/>
      <c r="J104" s="72"/>
      <c r="K104" s="72"/>
    </row>
    <row r="105" spans="1:126" s="14" customFormat="1" x14ac:dyDescent="0.25">
      <c r="A105" s="17" t="s">
        <v>404</v>
      </c>
      <c r="B105" s="17" t="s">
        <v>444</v>
      </c>
      <c r="C105" s="37" t="s">
        <v>497</v>
      </c>
      <c r="D105" s="22" t="s">
        <v>327</v>
      </c>
      <c r="E105" s="1">
        <v>44000</v>
      </c>
      <c r="F105" s="1">
        <f>E105*0.0287</f>
        <v>1262.8</v>
      </c>
      <c r="G105" s="1">
        <v>1007.19</v>
      </c>
      <c r="H105" s="1">
        <f>E105*0.0304</f>
        <v>1337.6</v>
      </c>
      <c r="I105" s="1">
        <v>195</v>
      </c>
      <c r="J105" s="1">
        <v>3802.59</v>
      </c>
      <c r="K105" s="1">
        <v>40197.410000000003</v>
      </c>
    </row>
    <row r="106" spans="1:126" x14ac:dyDescent="0.25">
      <c r="A106" t="s">
        <v>31</v>
      </c>
      <c r="B106" t="s">
        <v>382</v>
      </c>
      <c r="C106" s="32" t="s">
        <v>497</v>
      </c>
      <c r="D106" t="s">
        <v>324</v>
      </c>
      <c r="E106" s="1">
        <v>89500</v>
      </c>
      <c r="F106" s="1">
        <f t="shared" ref="F106" si="58">E106*0.0287</f>
        <v>2568.65</v>
      </c>
      <c r="G106" s="1">
        <v>9337.98</v>
      </c>
      <c r="H106" s="1">
        <f t="shared" ref="H106" si="59">E106*0.0304</f>
        <v>2720.8</v>
      </c>
      <c r="I106" s="1">
        <v>3304.22</v>
      </c>
      <c r="J106" s="1">
        <v>17931.650000000001</v>
      </c>
      <c r="K106" s="1">
        <v>71568.350000000006</v>
      </c>
    </row>
    <row r="107" spans="1:126" x14ac:dyDescent="0.25">
      <c r="A107" t="s">
        <v>302</v>
      </c>
      <c r="B107" t="s">
        <v>123</v>
      </c>
      <c r="C107" s="32" t="s">
        <v>497</v>
      </c>
      <c r="D107" t="s">
        <v>327</v>
      </c>
      <c r="E107" s="1">
        <v>66000</v>
      </c>
      <c r="F107" s="1">
        <f>E107*0.0287</f>
        <v>1894.2</v>
      </c>
      <c r="G107" s="1">
        <v>4615.76</v>
      </c>
      <c r="H107" s="1">
        <f>E107*0.0304</f>
        <v>2006.4</v>
      </c>
      <c r="I107" s="1">
        <v>195</v>
      </c>
      <c r="J107" s="1">
        <f>+F107+G107+H107+I107</f>
        <v>8711.36</v>
      </c>
      <c r="K107" s="1">
        <f>+E107-J107</f>
        <v>57288.639999999999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x14ac:dyDescent="0.25">
      <c r="A108" s="3" t="s">
        <v>13</v>
      </c>
      <c r="B108" s="3">
        <v>3</v>
      </c>
      <c r="C108" s="34"/>
      <c r="D108" s="3"/>
      <c r="E108" s="4">
        <f t="shared" ref="E108:K108" si="60">SUM(E104:E107)</f>
        <v>199500</v>
      </c>
      <c r="F108" s="4">
        <f t="shared" si="60"/>
        <v>5725.65</v>
      </c>
      <c r="G108" s="4">
        <f t="shared" si="60"/>
        <v>14960.93</v>
      </c>
      <c r="H108" s="4">
        <f t="shared" si="60"/>
        <v>6064.8</v>
      </c>
      <c r="I108" s="4">
        <f t="shared" si="60"/>
        <v>3694.22</v>
      </c>
      <c r="J108" s="4">
        <f>SUM(J104:J107)</f>
        <v>30445.599999999999</v>
      </c>
      <c r="K108" s="4">
        <f t="shared" si="60"/>
        <v>169054.4</v>
      </c>
    </row>
    <row r="111" spans="1:126" x14ac:dyDescent="0.25">
      <c r="A111" s="72" t="s">
        <v>465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</row>
    <row r="112" spans="1:126" x14ac:dyDescent="0.25">
      <c r="A112" t="s">
        <v>28</v>
      </c>
      <c r="B112" t="s">
        <v>29</v>
      </c>
      <c r="C112" s="32" t="s">
        <v>497</v>
      </c>
      <c r="D112" t="s">
        <v>324</v>
      </c>
      <c r="E112" s="1">
        <v>89500</v>
      </c>
      <c r="F112" s="1">
        <f>E112*0.0287</f>
        <v>2568.65</v>
      </c>
      <c r="G112" s="1">
        <v>9337.98</v>
      </c>
      <c r="H112" s="1">
        <f>E112*0.0304</f>
        <v>2720.8</v>
      </c>
      <c r="I112" s="1">
        <v>2557.12</v>
      </c>
      <c r="J112" s="1">
        <v>19941.75</v>
      </c>
      <c r="K112" s="1">
        <f>E112-J112</f>
        <v>69558.25</v>
      </c>
    </row>
    <row r="113" spans="1:126" x14ac:dyDescent="0.25">
      <c r="A113" s="3" t="s">
        <v>13</v>
      </c>
      <c r="B113" s="3">
        <v>1</v>
      </c>
      <c r="C113" s="34"/>
      <c r="D113" s="3"/>
      <c r="E113" s="4">
        <f t="shared" ref="E113:K113" si="61">SUM(E112)</f>
        <v>89500</v>
      </c>
      <c r="F113" s="4">
        <f t="shared" si="61"/>
        <v>2568.65</v>
      </c>
      <c r="G113" s="4">
        <f t="shared" si="61"/>
        <v>9337.98</v>
      </c>
      <c r="H113" s="4">
        <f t="shared" si="61"/>
        <v>2720.8</v>
      </c>
      <c r="I113" s="4">
        <f t="shared" si="61"/>
        <v>2557.12</v>
      </c>
      <c r="J113" s="4">
        <f t="shared" si="61"/>
        <v>19941.75</v>
      </c>
      <c r="K113" s="4">
        <f t="shared" si="61"/>
        <v>69558.25</v>
      </c>
    </row>
    <row r="115" spans="1:126" x14ac:dyDescent="0.25">
      <c r="A115" s="72" t="s">
        <v>466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</row>
    <row r="116" spans="1:126" x14ac:dyDescent="0.25">
      <c r="A116" t="s">
        <v>301</v>
      </c>
      <c r="B116" t="s">
        <v>130</v>
      </c>
      <c r="C116" s="32" t="s">
        <v>497</v>
      </c>
      <c r="D116" t="s">
        <v>327</v>
      </c>
      <c r="E116" s="1">
        <v>76000</v>
      </c>
      <c r="F116" s="1">
        <f>E116*0.0287</f>
        <v>2181.1999999999998</v>
      </c>
      <c r="G116" s="1">
        <v>6497.56</v>
      </c>
      <c r="H116" s="1">
        <f>E116*0.0304</f>
        <v>2310.4</v>
      </c>
      <c r="I116" s="1">
        <v>5908.23</v>
      </c>
      <c r="J116" s="1">
        <v>15644.99</v>
      </c>
      <c r="K116" s="1">
        <v>60355.01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x14ac:dyDescent="0.25">
      <c r="A117" t="s">
        <v>154</v>
      </c>
      <c r="B117" t="s">
        <v>444</v>
      </c>
      <c r="C117" s="32" t="s">
        <v>497</v>
      </c>
      <c r="D117" t="s">
        <v>324</v>
      </c>
      <c r="E117" s="1">
        <v>44000</v>
      </c>
      <c r="F117" s="1">
        <f>E117*0.0287</f>
        <v>1262.8</v>
      </c>
      <c r="G117" s="1">
        <v>1007.19</v>
      </c>
      <c r="H117" s="1">
        <f>E117*0.0304</f>
        <v>1337.6</v>
      </c>
      <c r="I117" s="1">
        <v>140</v>
      </c>
      <c r="J117" s="1">
        <v>3747.59</v>
      </c>
      <c r="K117" s="1">
        <f>+E117-J117</f>
        <v>40252.410000000003</v>
      </c>
    </row>
    <row r="118" spans="1:126" x14ac:dyDescent="0.25">
      <c r="A118" s="3" t="s">
        <v>13</v>
      </c>
      <c r="B118" s="3">
        <v>2</v>
      </c>
      <c r="C118" s="34"/>
      <c r="D118" s="3"/>
      <c r="E118" s="4">
        <f t="shared" ref="E118:K118" si="62">SUM(E115:E117)</f>
        <v>120000</v>
      </c>
      <c r="F118" s="4">
        <f t="shared" si="62"/>
        <v>3444</v>
      </c>
      <c r="G118" s="4">
        <f t="shared" si="62"/>
        <v>7504.75</v>
      </c>
      <c r="H118" s="4">
        <f t="shared" si="62"/>
        <v>3648</v>
      </c>
      <c r="I118" s="4">
        <f t="shared" si="62"/>
        <v>6048.23</v>
      </c>
      <c r="J118" s="4">
        <f t="shared" si="62"/>
        <v>19392.580000000002</v>
      </c>
      <c r="K118" s="4">
        <f t="shared" si="62"/>
        <v>100607.42</v>
      </c>
    </row>
    <row r="120" spans="1:126" x14ac:dyDescent="0.25">
      <c r="A120" s="10" t="s">
        <v>467</v>
      </c>
      <c r="B120" s="10"/>
      <c r="C120" s="36"/>
      <c r="D120" s="12"/>
      <c r="E120" s="10"/>
      <c r="F120" s="10"/>
      <c r="G120" s="10"/>
      <c r="H120" s="10"/>
      <c r="I120" s="10"/>
      <c r="J120" s="10"/>
      <c r="K120" s="10"/>
    </row>
    <row r="121" spans="1:126" x14ac:dyDescent="0.25">
      <c r="A121" t="s">
        <v>321</v>
      </c>
      <c r="B121" t="s">
        <v>227</v>
      </c>
      <c r="C121" s="32" t="s">
        <v>498</v>
      </c>
      <c r="D121" t="s">
        <v>327</v>
      </c>
      <c r="E121" s="1">
        <v>36000</v>
      </c>
      <c r="F121" s="1">
        <f>E121*0.0287</f>
        <v>1033.2</v>
      </c>
      <c r="G121" s="1">
        <v>0</v>
      </c>
      <c r="H121" s="1">
        <f>E121*0.0304</f>
        <v>1094.4000000000001</v>
      </c>
      <c r="I121" s="1">
        <v>3111.72</v>
      </c>
      <c r="J121" s="1">
        <f>+F121+G121+H121+I121</f>
        <v>5239.32</v>
      </c>
      <c r="K121" s="1">
        <f>+E121-J121</f>
        <v>30760.68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x14ac:dyDescent="0.25">
      <c r="A122" t="s">
        <v>196</v>
      </c>
      <c r="B122" t="s">
        <v>197</v>
      </c>
      <c r="C122" s="32" t="s">
        <v>497</v>
      </c>
      <c r="D122" t="s">
        <v>327</v>
      </c>
      <c r="E122" s="1">
        <v>41000</v>
      </c>
      <c r="F122" s="1">
        <f>E122*0.0287</f>
        <v>1176.7</v>
      </c>
      <c r="G122" s="1">
        <v>405.27</v>
      </c>
      <c r="H122" s="1">
        <f>E122*0.0304</f>
        <v>1246.4000000000001</v>
      </c>
      <c r="I122" s="1">
        <v>1943.52</v>
      </c>
      <c r="J122" s="1">
        <v>4771.8900000000003</v>
      </c>
      <c r="K122" s="1">
        <f>+E122-J122</f>
        <v>36228.11</v>
      </c>
    </row>
    <row r="123" spans="1:126" x14ac:dyDescent="0.25">
      <c r="A123" t="s">
        <v>318</v>
      </c>
      <c r="B123" t="s">
        <v>209</v>
      </c>
      <c r="C123" s="32" t="s">
        <v>498</v>
      </c>
      <c r="D123" t="s">
        <v>327</v>
      </c>
      <c r="E123" s="1">
        <v>45000</v>
      </c>
      <c r="F123" s="1">
        <f>E123*0.0287</f>
        <v>1291.5</v>
      </c>
      <c r="G123" s="1">
        <v>1148.33</v>
      </c>
      <c r="H123" s="1">
        <f>E123*0.0304</f>
        <v>1368</v>
      </c>
      <c r="I123" s="1">
        <v>950.2</v>
      </c>
      <c r="J123" s="1">
        <f t="shared" ref="J123:J139" si="63">+F123+G123+H123+I123</f>
        <v>4758.03</v>
      </c>
      <c r="K123" s="1">
        <f>+E123-J123</f>
        <v>40241.97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x14ac:dyDescent="0.25">
      <c r="A124" t="s">
        <v>319</v>
      </c>
      <c r="B124" t="s">
        <v>17</v>
      </c>
      <c r="C124" s="32" t="s">
        <v>497</v>
      </c>
      <c r="D124" t="s">
        <v>327</v>
      </c>
      <c r="E124" s="1">
        <v>59000</v>
      </c>
      <c r="F124" s="1">
        <f>E124*0.0287</f>
        <v>1693.3</v>
      </c>
      <c r="G124" s="1">
        <v>3060.47</v>
      </c>
      <c r="H124" s="1">
        <f>E124*0.0304</f>
        <v>1793.6</v>
      </c>
      <c r="I124" s="1">
        <v>1467.62</v>
      </c>
      <c r="J124" s="1">
        <v>8014.99</v>
      </c>
      <c r="K124" s="1">
        <f>+E124-J124</f>
        <v>50985.01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t="s">
        <v>320</v>
      </c>
      <c r="B125" t="s">
        <v>227</v>
      </c>
      <c r="C125" s="32" t="s">
        <v>497</v>
      </c>
      <c r="D125" t="s">
        <v>327</v>
      </c>
      <c r="E125" s="1">
        <v>36000</v>
      </c>
      <c r="F125" s="1">
        <f>E125*0.0287</f>
        <v>1033.2</v>
      </c>
      <c r="G125" s="1">
        <v>0</v>
      </c>
      <c r="H125" s="1">
        <f>E125*0.0304</f>
        <v>1094.4000000000001</v>
      </c>
      <c r="I125" s="1">
        <v>2344.7199999999998</v>
      </c>
      <c r="J125" s="1">
        <f t="shared" si="63"/>
        <v>4472.32</v>
      </c>
      <c r="K125" s="1">
        <f>+E125-J125</f>
        <v>31527.68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A126" t="s">
        <v>322</v>
      </c>
      <c r="B126" t="s">
        <v>64</v>
      </c>
      <c r="C126" s="32" t="s">
        <v>497</v>
      </c>
      <c r="D126" t="s">
        <v>327</v>
      </c>
      <c r="E126" s="1">
        <v>33000</v>
      </c>
      <c r="F126" s="1">
        <f t="shared" ref="F126:F139" si="64">E126*0.0287</f>
        <v>947.1</v>
      </c>
      <c r="G126" s="1">
        <v>0</v>
      </c>
      <c r="H126" s="1">
        <f t="shared" ref="H126:H139" si="65">E126*0.0304</f>
        <v>1003.2</v>
      </c>
      <c r="I126" s="1">
        <v>1567.62</v>
      </c>
      <c r="J126" s="1">
        <f t="shared" si="63"/>
        <v>3517.92</v>
      </c>
      <c r="K126" s="1">
        <f t="shared" ref="K126:K139" si="66">+E126-J126</f>
        <v>29482.080000000002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A127" t="s">
        <v>8</v>
      </c>
      <c r="B127" t="s">
        <v>345</v>
      </c>
      <c r="C127" s="32" t="s">
        <v>497</v>
      </c>
      <c r="D127" t="s">
        <v>327</v>
      </c>
      <c r="E127" s="1">
        <v>71000</v>
      </c>
      <c r="F127" s="1">
        <f t="shared" si="64"/>
        <v>2037.7</v>
      </c>
      <c r="G127" s="1">
        <v>5556.66</v>
      </c>
      <c r="H127" s="1">
        <f t="shared" si="65"/>
        <v>2158.4</v>
      </c>
      <c r="I127" s="1">
        <v>25</v>
      </c>
      <c r="J127" s="1">
        <f t="shared" si="63"/>
        <v>9777.76</v>
      </c>
      <c r="K127" s="1">
        <f t="shared" si="66"/>
        <v>61222.239999999998</v>
      </c>
    </row>
    <row r="128" spans="1:126" x14ac:dyDescent="0.25">
      <c r="A128" t="s">
        <v>198</v>
      </c>
      <c r="B128" t="s">
        <v>297</v>
      </c>
      <c r="C128" s="32" t="s">
        <v>498</v>
      </c>
      <c r="D128" t="s">
        <v>324</v>
      </c>
      <c r="E128" s="1">
        <v>76000</v>
      </c>
      <c r="F128" s="1">
        <f t="shared" si="64"/>
        <v>2181.1999999999998</v>
      </c>
      <c r="G128" s="1">
        <v>6497.56</v>
      </c>
      <c r="H128" s="1">
        <f t="shared" si="65"/>
        <v>2310.4</v>
      </c>
      <c r="I128" s="1">
        <v>327</v>
      </c>
      <c r="J128" s="1">
        <v>11316.16</v>
      </c>
      <c r="K128" s="1">
        <v>64683.839999999997</v>
      </c>
    </row>
    <row r="129" spans="1:126" x14ac:dyDescent="0.25">
      <c r="A129" t="s">
        <v>323</v>
      </c>
      <c r="B129" t="s">
        <v>123</v>
      </c>
      <c r="C129" s="32" t="s">
        <v>498</v>
      </c>
      <c r="D129" t="s">
        <v>327</v>
      </c>
      <c r="E129" s="1">
        <v>75000</v>
      </c>
      <c r="F129" s="1">
        <f t="shared" si="64"/>
        <v>2152.5</v>
      </c>
      <c r="G129" s="1">
        <v>6309.38</v>
      </c>
      <c r="H129" s="1">
        <f t="shared" si="65"/>
        <v>2280</v>
      </c>
      <c r="I129" s="1">
        <v>377.5</v>
      </c>
      <c r="J129" s="1">
        <v>11119.38</v>
      </c>
      <c r="K129" s="1">
        <v>63880.62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:126" x14ac:dyDescent="0.25">
      <c r="A130" t="s">
        <v>394</v>
      </c>
      <c r="B130" s="21" t="s">
        <v>295</v>
      </c>
      <c r="C130" s="32" t="s">
        <v>498</v>
      </c>
      <c r="D130" s="16" t="s">
        <v>327</v>
      </c>
      <c r="E130" s="1">
        <v>100000</v>
      </c>
      <c r="F130" s="1">
        <f t="shared" si="64"/>
        <v>2870</v>
      </c>
      <c r="G130" s="1">
        <v>12105.37</v>
      </c>
      <c r="H130" s="1">
        <f t="shared" si="65"/>
        <v>3040</v>
      </c>
      <c r="I130" s="1">
        <v>277.5</v>
      </c>
      <c r="J130" s="1">
        <f t="shared" si="63"/>
        <v>18292.87</v>
      </c>
      <c r="K130" s="1">
        <f>+E130-J130</f>
        <v>81707.13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:126" x14ac:dyDescent="0.25">
      <c r="A131" t="s">
        <v>199</v>
      </c>
      <c r="B131" t="s">
        <v>78</v>
      </c>
      <c r="C131" s="32" t="s">
        <v>498</v>
      </c>
      <c r="D131" t="s">
        <v>327</v>
      </c>
      <c r="E131" s="1">
        <v>33000</v>
      </c>
      <c r="F131" s="1">
        <f t="shared" si="64"/>
        <v>947.1</v>
      </c>
      <c r="G131" s="1">
        <v>0</v>
      </c>
      <c r="H131" s="1">
        <f t="shared" si="65"/>
        <v>1003.2</v>
      </c>
      <c r="I131" s="1">
        <v>25</v>
      </c>
      <c r="J131" s="1">
        <v>1975.3</v>
      </c>
      <c r="K131" s="1">
        <v>31024.7</v>
      </c>
    </row>
    <row r="132" spans="1:126" x14ac:dyDescent="0.25">
      <c r="A132" t="s">
        <v>200</v>
      </c>
      <c r="B132" t="s">
        <v>201</v>
      </c>
      <c r="C132" s="32" t="s">
        <v>497</v>
      </c>
      <c r="D132" t="s">
        <v>327</v>
      </c>
      <c r="E132" s="1">
        <v>46000</v>
      </c>
      <c r="F132" s="1">
        <f t="shared" si="64"/>
        <v>1320.2</v>
      </c>
      <c r="G132" s="1">
        <v>1289.46</v>
      </c>
      <c r="H132" s="1">
        <f t="shared" si="65"/>
        <v>1398.4</v>
      </c>
      <c r="I132" s="1">
        <v>355</v>
      </c>
      <c r="J132" s="1">
        <f t="shared" si="63"/>
        <v>4363.0600000000004</v>
      </c>
      <c r="K132" s="1">
        <f t="shared" si="66"/>
        <v>41636.94</v>
      </c>
    </row>
    <row r="133" spans="1:126" x14ac:dyDescent="0.25">
      <c r="A133" t="s">
        <v>202</v>
      </c>
      <c r="B133" t="s">
        <v>203</v>
      </c>
      <c r="C133" s="32" t="s">
        <v>497</v>
      </c>
      <c r="D133" t="s">
        <v>327</v>
      </c>
      <c r="E133" s="1">
        <v>61000</v>
      </c>
      <c r="F133" s="1">
        <f t="shared" si="64"/>
        <v>1750.7</v>
      </c>
      <c r="G133" s="1">
        <v>3674.86</v>
      </c>
      <c r="H133" s="1">
        <f t="shared" si="65"/>
        <v>1854.4</v>
      </c>
      <c r="I133" s="1">
        <v>185</v>
      </c>
      <c r="J133" s="1">
        <f t="shared" si="63"/>
        <v>7464.96</v>
      </c>
      <c r="K133" s="1">
        <f t="shared" si="66"/>
        <v>53535.040000000001</v>
      </c>
    </row>
    <row r="134" spans="1:126" x14ac:dyDescent="0.25">
      <c r="A134" t="s">
        <v>204</v>
      </c>
      <c r="B134" t="s">
        <v>201</v>
      </c>
      <c r="C134" s="32" t="s">
        <v>497</v>
      </c>
      <c r="D134" t="s">
        <v>327</v>
      </c>
      <c r="E134" s="1">
        <v>46000</v>
      </c>
      <c r="F134" s="1">
        <f t="shared" si="64"/>
        <v>1320.2</v>
      </c>
      <c r="G134" s="1">
        <v>1289.46</v>
      </c>
      <c r="H134" s="1">
        <f t="shared" si="65"/>
        <v>1398.4</v>
      </c>
      <c r="I134" s="1">
        <v>295</v>
      </c>
      <c r="J134" s="1">
        <f t="shared" si="63"/>
        <v>4303.0600000000004</v>
      </c>
      <c r="K134" s="1">
        <f t="shared" si="66"/>
        <v>41696.94</v>
      </c>
    </row>
    <row r="135" spans="1:126" x14ac:dyDescent="0.25">
      <c r="A135" t="s">
        <v>205</v>
      </c>
      <c r="B135" t="s">
        <v>197</v>
      </c>
      <c r="C135" s="32" t="s">
        <v>498</v>
      </c>
      <c r="D135" t="s">
        <v>327</v>
      </c>
      <c r="E135" s="1">
        <v>45000</v>
      </c>
      <c r="F135" s="1">
        <f t="shared" si="64"/>
        <v>1291.5</v>
      </c>
      <c r="G135" s="1">
        <v>791.29</v>
      </c>
      <c r="H135" s="1">
        <f t="shared" si="65"/>
        <v>1368</v>
      </c>
      <c r="I135" s="1">
        <v>4203.54</v>
      </c>
      <c r="J135" s="1">
        <f t="shared" si="63"/>
        <v>7654.33</v>
      </c>
      <c r="K135" s="1">
        <f t="shared" si="66"/>
        <v>37345.67</v>
      </c>
    </row>
    <row r="136" spans="1:126" x14ac:dyDescent="0.25">
      <c r="A136" t="s">
        <v>206</v>
      </c>
      <c r="B136" t="s">
        <v>207</v>
      </c>
      <c r="C136" s="32" t="s">
        <v>498</v>
      </c>
      <c r="D136" t="s">
        <v>327</v>
      </c>
      <c r="E136" s="1">
        <v>61000</v>
      </c>
      <c r="F136" s="1">
        <f t="shared" si="64"/>
        <v>1750.7</v>
      </c>
      <c r="G136" s="1">
        <v>3674.86</v>
      </c>
      <c r="H136" s="1">
        <f t="shared" si="65"/>
        <v>1854.4</v>
      </c>
      <c r="I136" s="1">
        <v>277.5</v>
      </c>
      <c r="J136" s="1">
        <v>7557.46</v>
      </c>
      <c r="K136" s="1">
        <v>53442.54</v>
      </c>
    </row>
    <row r="137" spans="1:126" x14ac:dyDescent="0.25">
      <c r="A137" t="s">
        <v>208</v>
      </c>
      <c r="B137" t="s">
        <v>209</v>
      </c>
      <c r="C137" s="32" t="s">
        <v>498</v>
      </c>
      <c r="D137" t="s">
        <v>327</v>
      </c>
      <c r="E137" s="1">
        <v>45000</v>
      </c>
      <c r="F137" s="1">
        <f t="shared" si="64"/>
        <v>1291.5</v>
      </c>
      <c r="G137" s="1">
        <v>1148.33</v>
      </c>
      <c r="H137" s="1">
        <f t="shared" si="65"/>
        <v>1368</v>
      </c>
      <c r="I137" s="1">
        <v>908.33</v>
      </c>
      <c r="J137" s="1">
        <v>4716.16</v>
      </c>
      <c r="K137" s="1">
        <f t="shared" si="66"/>
        <v>40283.839999999997</v>
      </c>
    </row>
    <row r="138" spans="1:126" x14ac:dyDescent="0.25">
      <c r="A138" t="s">
        <v>210</v>
      </c>
      <c r="B138" t="s">
        <v>19</v>
      </c>
      <c r="C138" s="32" t="s">
        <v>497</v>
      </c>
      <c r="D138" t="s">
        <v>327</v>
      </c>
      <c r="E138" s="1">
        <v>46000</v>
      </c>
      <c r="F138" s="1">
        <f t="shared" si="64"/>
        <v>1320.2</v>
      </c>
      <c r="G138" s="1">
        <v>1289.46</v>
      </c>
      <c r="H138" s="1">
        <f t="shared" si="65"/>
        <v>1398.4</v>
      </c>
      <c r="I138" s="1">
        <v>125</v>
      </c>
      <c r="J138" s="1">
        <v>4133.0600000000004</v>
      </c>
      <c r="K138" s="1">
        <f t="shared" si="66"/>
        <v>41866.94</v>
      </c>
    </row>
    <row r="139" spans="1:126" x14ac:dyDescent="0.25">
      <c r="A139" t="s">
        <v>211</v>
      </c>
      <c r="B139" t="s">
        <v>212</v>
      </c>
      <c r="C139" s="32" t="s">
        <v>498</v>
      </c>
      <c r="D139" t="s">
        <v>327</v>
      </c>
      <c r="E139" s="1">
        <v>45000</v>
      </c>
      <c r="F139" s="1">
        <f t="shared" si="64"/>
        <v>1291.5</v>
      </c>
      <c r="G139" s="1">
        <v>1148.33</v>
      </c>
      <c r="H139" s="1">
        <f t="shared" si="65"/>
        <v>1368</v>
      </c>
      <c r="I139" s="1">
        <v>1559</v>
      </c>
      <c r="J139" s="1">
        <f t="shared" si="63"/>
        <v>5366.83</v>
      </c>
      <c r="K139" s="1">
        <f t="shared" si="66"/>
        <v>39633.17</v>
      </c>
    </row>
    <row r="140" spans="1:126" x14ac:dyDescent="0.25">
      <c r="A140" s="3" t="s">
        <v>13</v>
      </c>
      <c r="B140" s="3">
        <v>19</v>
      </c>
      <c r="C140" s="34"/>
      <c r="D140" s="3"/>
      <c r="E140" s="4">
        <f t="shared" ref="E140:J140" si="67">SUM(E121:E139)</f>
        <v>1000000</v>
      </c>
      <c r="F140" s="4">
        <f t="shared" si="67"/>
        <v>28700</v>
      </c>
      <c r="G140" s="4">
        <f t="shared" si="67"/>
        <v>49389.09</v>
      </c>
      <c r="H140" s="4">
        <f t="shared" si="67"/>
        <v>30400</v>
      </c>
      <c r="I140" s="4">
        <f>SUM(I121:I139)</f>
        <v>20325.77</v>
      </c>
      <c r="J140" s="4">
        <f t="shared" si="67"/>
        <v>128814.86</v>
      </c>
      <c r="K140" s="4">
        <f>SUM(K121:K139)</f>
        <v>871185.14</v>
      </c>
    </row>
    <row r="142" spans="1:126" x14ac:dyDescent="0.25">
      <c r="A142" s="10" t="s">
        <v>468</v>
      </c>
      <c r="B142" s="10"/>
      <c r="C142" s="36"/>
      <c r="D142" s="12"/>
      <c r="E142" s="10"/>
      <c r="F142" s="10"/>
      <c r="G142" s="10"/>
      <c r="H142" s="10"/>
      <c r="I142" s="10"/>
      <c r="J142" s="10"/>
      <c r="K142" s="10"/>
    </row>
    <row r="143" spans="1:126" x14ac:dyDescent="0.25">
      <c r="A143" t="s">
        <v>213</v>
      </c>
      <c r="B143" t="s">
        <v>214</v>
      </c>
      <c r="C143" s="32" t="s">
        <v>497</v>
      </c>
      <c r="D143" t="s">
        <v>327</v>
      </c>
      <c r="E143" s="1">
        <v>28350</v>
      </c>
      <c r="F143" s="1">
        <f>E143*0.0287</f>
        <v>813.65</v>
      </c>
      <c r="G143" s="1">
        <v>0</v>
      </c>
      <c r="H143" s="1">
        <f>E143*0.0304</f>
        <v>861.84</v>
      </c>
      <c r="I143" s="1">
        <v>1947</v>
      </c>
      <c r="J143" s="1">
        <f t="shared" ref="J143:J150" si="68">F143+G143+H143+I143</f>
        <v>3622.49</v>
      </c>
      <c r="K143" s="1">
        <f t="shared" ref="K143:K150" si="69">E143-J143</f>
        <v>24727.51</v>
      </c>
    </row>
    <row r="144" spans="1:126" x14ac:dyDescent="0.25">
      <c r="A144" t="s">
        <v>215</v>
      </c>
      <c r="B144" t="s">
        <v>214</v>
      </c>
      <c r="C144" s="32" t="s">
        <v>498</v>
      </c>
      <c r="D144" t="s">
        <v>324</v>
      </c>
      <c r="E144" s="1">
        <v>36000</v>
      </c>
      <c r="F144" s="1">
        <f t="shared" ref="F144:F164" si="70">E144*0.0287</f>
        <v>1033.2</v>
      </c>
      <c r="G144" s="1">
        <v>0</v>
      </c>
      <c r="H144" s="1">
        <f t="shared" ref="H144:H164" si="71">E144*0.0304</f>
        <v>1094.4000000000001</v>
      </c>
      <c r="I144" s="1">
        <v>377.5</v>
      </c>
      <c r="J144" s="1">
        <f t="shared" si="68"/>
        <v>2505.1</v>
      </c>
      <c r="K144" s="1">
        <f t="shared" si="69"/>
        <v>33494.9</v>
      </c>
    </row>
    <row r="145" spans="1:126" x14ac:dyDescent="0.25">
      <c r="A145" t="s">
        <v>217</v>
      </c>
      <c r="B145" t="s">
        <v>216</v>
      </c>
      <c r="C145" s="32" t="s">
        <v>498</v>
      </c>
      <c r="D145" t="s">
        <v>327</v>
      </c>
      <c r="E145" s="1">
        <v>36000</v>
      </c>
      <c r="F145" s="1">
        <f t="shared" si="70"/>
        <v>1033.2</v>
      </c>
      <c r="G145" s="1">
        <v>0</v>
      </c>
      <c r="H145" s="1">
        <f t="shared" si="71"/>
        <v>1094.4000000000001</v>
      </c>
      <c r="I145" s="1">
        <v>327.5</v>
      </c>
      <c r="J145" s="1">
        <f t="shared" si="68"/>
        <v>2455.1</v>
      </c>
      <c r="K145" s="1">
        <f t="shared" si="69"/>
        <v>33544.9</v>
      </c>
    </row>
    <row r="146" spans="1:126" x14ac:dyDescent="0.25">
      <c r="A146" t="s">
        <v>218</v>
      </c>
      <c r="B146" t="s">
        <v>216</v>
      </c>
      <c r="C146" s="32" t="s">
        <v>497</v>
      </c>
      <c r="D146" t="s">
        <v>327</v>
      </c>
      <c r="E146" s="1">
        <v>36000</v>
      </c>
      <c r="F146" s="1">
        <f t="shared" si="70"/>
        <v>1033.2</v>
      </c>
      <c r="G146" s="1">
        <v>0</v>
      </c>
      <c r="H146" s="1">
        <f t="shared" si="71"/>
        <v>1094.4000000000001</v>
      </c>
      <c r="I146" s="1">
        <v>75</v>
      </c>
      <c r="J146" s="1">
        <f t="shared" si="68"/>
        <v>2202.6</v>
      </c>
      <c r="K146" s="1">
        <f t="shared" si="69"/>
        <v>33797.4</v>
      </c>
    </row>
    <row r="147" spans="1:126" x14ac:dyDescent="0.25">
      <c r="A147" t="s">
        <v>219</v>
      </c>
      <c r="B147" t="s">
        <v>17</v>
      </c>
      <c r="C147" s="32" t="s">
        <v>497</v>
      </c>
      <c r="D147" t="s">
        <v>324</v>
      </c>
      <c r="E147" s="1">
        <v>81000</v>
      </c>
      <c r="F147" s="1">
        <f t="shared" si="70"/>
        <v>2324.6999999999998</v>
      </c>
      <c r="G147" s="1">
        <v>6486.36</v>
      </c>
      <c r="H147" s="1">
        <f t="shared" si="71"/>
        <v>2462.4</v>
      </c>
      <c r="I147" s="1">
        <v>7107.48</v>
      </c>
      <c r="J147" s="1">
        <f>+F147+G147+H147+I147</f>
        <v>18380.939999999999</v>
      </c>
      <c r="K147" s="1">
        <f t="shared" si="69"/>
        <v>62619.06</v>
      </c>
    </row>
    <row r="148" spans="1:126" x14ac:dyDescent="0.25">
      <c r="A148" t="s">
        <v>220</v>
      </c>
      <c r="B148" t="s">
        <v>94</v>
      </c>
      <c r="C148" s="32" t="s">
        <v>498</v>
      </c>
      <c r="D148" t="s">
        <v>327</v>
      </c>
      <c r="E148" s="1">
        <v>20075</v>
      </c>
      <c r="F148" s="1">
        <f t="shared" si="70"/>
        <v>576.15</v>
      </c>
      <c r="G148" s="1">
        <v>0</v>
      </c>
      <c r="H148" s="1">
        <f t="shared" si="71"/>
        <v>610.28</v>
      </c>
      <c r="I148" s="1">
        <v>277.5</v>
      </c>
      <c r="J148" s="1">
        <f t="shared" si="68"/>
        <v>1463.93</v>
      </c>
      <c r="K148" s="1">
        <f t="shared" si="69"/>
        <v>18611.07</v>
      </c>
    </row>
    <row r="149" spans="1:126" x14ac:dyDescent="0.25">
      <c r="A149" t="s">
        <v>221</v>
      </c>
      <c r="B149" t="s">
        <v>173</v>
      </c>
      <c r="C149" s="32" t="s">
        <v>498</v>
      </c>
      <c r="D149" t="s">
        <v>327</v>
      </c>
      <c r="E149" s="1">
        <v>36000</v>
      </c>
      <c r="F149" s="1">
        <f t="shared" si="70"/>
        <v>1033.2</v>
      </c>
      <c r="G149" s="1">
        <v>0</v>
      </c>
      <c r="H149" s="1">
        <f t="shared" si="71"/>
        <v>1094.4000000000001</v>
      </c>
      <c r="I149" s="1">
        <v>377.5</v>
      </c>
      <c r="J149" s="1">
        <f t="shared" si="68"/>
        <v>2505.1</v>
      </c>
      <c r="K149" s="1">
        <f t="shared" si="69"/>
        <v>33494.9</v>
      </c>
    </row>
    <row r="150" spans="1:126" x14ac:dyDescent="0.25">
      <c r="A150" t="s">
        <v>222</v>
      </c>
      <c r="B150" t="s">
        <v>216</v>
      </c>
      <c r="C150" s="32" t="s">
        <v>497</v>
      </c>
      <c r="D150" t="s">
        <v>327</v>
      </c>
      <c r="E150" s="1">
        <v>36000</v>
      </c>
      <c r="F150" s="1">
        <f t="shared" si="70"/>
        <v>1033.2</v>
      </c>
      <c r="G150" s="1">
        <v>0</v>
      </c>
      <c r="H150" s="1">
        <f t="shared" si="71"/>
        <v>1094.4000000000001</v>
      </c>
      <c r="I150" s="1">
        <v>2777.74</v>
      </c>
      <c r="J150" s="1">
        <f t="shared" si="68"/>
        <v>4905.34</v>
      </c>
      <c r="K150" s="1">
        <f t="shared" si="69"/>
        <v>31094.66</v>
      </c>
    </row>
    <row r="151" spans="1:126" x14ac:dyDescent="0.25">
      <c r="A151" t="s">
        <v>223</v>
      </c>
      <c r="B151" t="s">
        <v>214</v>
      </c>
      <c r="C151" s="32" t="s">
        <v>498</v>
      </c>
      <c r="D151" t="s">
        <v>327</v>
      </c>
      <c r="E151" s="1">
        <v>44000</v>
      </c>
      <c r="F151" s="1">
        <f t="shared" si="70"/>
        <v>1262.8</v>
      </c>
      <c r="G151" s="1">
        <v>1007.19</v>
      </c>
      <c r="H151" s="1">
        <f t="shared" si="71"/>
        <v>1337.6</v>
      </c>
      <c r="I151" s="1">
        <v>277.5</v>
      </c>
      <c r="J151" s="1">
        <f t="shared" ref="J151:J164" si="72">F151+G151+H151+I151</f>
        <v>3885.09</v>
      </c>
      <c r="K151" s="1">
        <f t="shared" ref="K151:K164" si="73">E151-J151</f>
        <v>40114.910000000003</v>
      </c>
    </row>
    <row r="152" spans="1:126" x14ac:dyDescent="0.25">
      <c r="A152" t="s">
        <v>374</v>
      </c>
      <c r="B152" t="s">
        <v>15</v>
      </c>
      <c r="C152" s="32" t="s">
        <v>497</v>
      </c>
      <c r="D152" t="s">
        <v>327</v>
      </c>
      <c r="E152" s="1">
        <v>36000</v>
      </c>
      <c r="F152" s="1">
        <f t="shared" si="70"/>
        <v>1033.2</v>
      </c>
      <c r="G152" s="1">
        <v>0</v>
      </c>
      <c r="H152" s="1">
        <f t="shared" si="71"/>
        <v>1094.4000000000001</v>
      </c>
      <c r="I152" s="1">
        <v>1721</v>
      </c>
      <c r="J152" s="1">
        <v>3848.6</v>
      </c>
      <c r="K152" s="1">
        <f>E152-J152</f>
        <v>32151.4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:126" x14ac:dyDescent="0.25">
      <c r="A153" t="s">
        <v>373</v>
      </c>
      <c r="B153" t="s">
        <v>23</v>
      </c>
      <c r="C153" s="32" t="s">
        <v>497</v>
      </c>
      <c r="D153" t="s">
        <v>327</v>
      </c>
      <c r="E153" s="1">
        <v>33000</v>
      </c>
      <c r="F153" s="1">
        <f t="shared" si="70"/>
        <v>947.1</v>
      </c>
      <c r="G153" s="1">
        <v>0</v>
      </c>
      <c r="H153" s="1">
        <f t="shared" si="71"/>
        <v>1003.2</v>
      </c>
      <c r="I153" s="1">
        <v>377.5</v>
      </c>
      <c r="J153" s="1">
        <v>2327.8000000000002</v>
      </c>
      <c r="K153" s="1">
        <f>E153-J153</f>
        <v>30672.2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:126" x14ac:dyDescent="0.25">
      <c r="A154" t="s">
        <v>340</v>
      </c>
      <c r="B154" t="s">
        <v>123</v>
      </c>
      <c r="C154" s="32" t="s">
        <v>498</v>
      </c>
      <c r="D154" t="s">
        <v>327</v>
      </c>
      <c r="E154" s="1">
        <v>61000</v>
      </c>
      <c r="F154" s="1">
        <f t="shared" si="70"/>
        <v>1750.7</v>
      </c>
      <c r="G154" s="1">
        <v>3674.86</v>
      </c>
      <c r="H154" s="1">
        <f t="shared" si="71"/>
        <v>1854.4</v>
      </c>
      <c r="I154" s="1">
        <v>277.5</v>
      </c>
      <c r="J154" s="1">
        <f t="shared" si="72"/>
        <v>7557.46</v>
      </c>
      <c r="K154" s="1">
        <f t="shared" si="73"/>
        <v>53442.54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:126" x14ac:dyDescent="0.25">
      <c r="A155" t="s">
        <v>339</v>
      </c>
      <c r="B155" t="s">
        <v>64</v>
      </c>
      <c r="C155" s="32" t="s">
        <v>497</v>
      </c>
      <c r="D155" t="s">
        <v>327</v>
      </c>
      <c r="E155" s="1">
        <v>36000</v>
      </c>
      <c r="F155" s="1">
        <f t="shared" si="70"/>
        <v>1033.2</v>
      </c>
      <c r="G155" s="1">
        <v>0</v>
      </c>
      <c r="H155" s="1">
        <f t="shared" si="71"/>
        <v>1094.4000000000001</v>
      </c>
      <c r="I155" s="1">
        <v>187</v>
      </c>
      <c r="J155" s="1">
        <f t="shared" si="72"/>
        <v>2314.6</v>
      </c>
      <c r="K155" s="1">
        <f t="shared" si="73"/>
        <v>33685.4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126" x14ac:dyDescent="0.25">
      <c r="A156" t="s">
        <v>375</v>
      </c>
      <c r="B156" t="s">
        <v>23</v>
      </c>
      <c r="C156" s="32" t="s">
        <v>497</v>
      </c>
      <c r="D156" t="s">
        <v>327</v>
      </c>
      <c r="E156" s="1">
        <v>33000</v>
      </c>
      <c r="F156" s="1">
        <f t="shared" si="70"/>
        <v>947.1</v>
      </c>
      <c r="G156" s="1">
        <v>0</v>
      </c>
      <c r="H156" s="1">
        <f t="shared" si="71"/>
        <v>1003.2</v>
      </c>
      <c r="I156" s="1">
        <v>125</v>
      </c>
      <c r="J156" s="1">
        <v>2075.3000000000002</v>
      </c>
      <c r="K156" s="1">
        <f>E156-J156</f>
        <v>30924.7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:126" x14ac:dyDescent="0.25">
      <c r="A157" t="s">
        <v>342</v>
      </c>
      <c r="B157" t="s">
        <v>341</v>
      </c>
      <c r="C157" s="32" t="s">
        <v>498</v>
      </c>
      <c r="D157" t="s">
        <v>327</v>
      </c>
      <c r="E157" s="1">
        <v>45000</v>
      </c>
      <c r="F157" s="1">
        <f t="shared" si="70"/>
        <v>1291.5</v>
      </c>
      <c r="G157" s="1">
        <v>969.81</v>
      </c>
      <c r="H157" s="1">
        <f t="shared" si="71"/>
        <v>1368</v>
      </c>
      <c r="I157" s="1">
        <v>1215.1199999999999</v>
      </c>
      <c r="J157" s="1">
        <f t="shared" si="72"/>
        <v>4844.43</v>
      </c>
      <c r="K157" s="1">
        <f t="shared" si="73"/>
        <v>40155.57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:126" x14ac:dyDescent="0.25">
      <c r="A158" t="s">
        <v>377</v>
      </c>
      <c r="B158" t="s">
        <v>23</v>
      </c>
      <c r="C158" s="32" t="s">
        <v>498</v>
      </c>
      <c r="D158" t="s">
        <v>327</v>
      </c>
      <c r="E158" s="1">
        <v>33000</v>
      </c>
      <c r="F158" s="1">
        <f t="shared" si="70"/>
        <v>947.1</v>
      </c>
      <c r="G158" s="1">
        <v>0</v>
      </c>
      <c r="H158" s="1">
        <f t="shared" si="71"/>
        <v>1003.2</v>
      </c>
      <c r="I158" s="1">
        <v>2567.2399999999998</v>
      </c>
      <c r="J158" s="1">
        <f>F158+G158+H158+I158</f>
        <v>4517.54</v>
      </c>
      <c r="K158" s="1">
        <f>E158-J158</f>
        <v>28482.46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:126" x14ac:dyDescent="0.25">
      <c r="A159" t="s">
        <v>376</v>
      </c>
      <c r="B159" t="s">
        <v>64</v>
      </c>
      <c r="C159" s="32" t="s">
        <v>498</v>
      </c>
      <c r="D159" t="s">
        <v>327</v>
      </c>
      <c r="E159" s="1">
        <v>33000</v>
      </c>
      <c r="F159" s="1">
        <f t="shared" si="70"/>
        <v>947.1</v>
      </c>
      <c r="G159" s="1">
        <v>0</v>
      </c>
      <c r="H159" s="1">
        <f t="shared" si="71"/>
        <v>1003.2</v>
      </c>
      <c r="I159" s="1">
        <v>678.7</v>
      </c>
      <c r="J159" s="1">
        <f>F159+G159+H159+I159</f>
        <v>2629</v>
      </c>
      <c r="K159" s="1">
        <v>30371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:126" x14ac:dyDescent="0.25">
      <c r="A160" t="s">
        <v>343</v>
      </c>
      <c r="B160" t="s">
        <v>64</v>
      </c>
      <c r="C160" s="32" t="s">
        <v>498</v>
      </c>
      <c r="D160" t="s">
        <v>327</v>
      </c>
      <c r="E160" s="1">
        <v>46000</v>
      </c>
      <c r="F160" s="1">
        <f t="shared" si="70"/>
        <v>1320.2</v>
      </c>
      <c r="G160" s="1">
        <v>1289.46</v>
      </c>
      <c r="H160" s="1">
        <v>1398.4</v>
      </c>
      <c r="I160" s="1">
        <v>187</v>
      </c>
      <c r="J160" s="1">
        <v>4195.0600000000004</v>
      </c>
      <c r="K160" s="1">
        <f t="shared" si="73"/>
        <v>41804.94</v>
      </c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:126" x14ac:dyDescent="0.25">
      <c r="A161" t="s">
        <v>380</v>
      </c>
      <c r="B161" t="s">
        <v>229</v>
      </c>
      <c r="C161" s="32" t="s">
        <v>497</v>
      </c>
      <c r="D161" t="s">
        <v>327</v>
      </c>
      <c r="E161" s="1">
        <v>46000</v>
      </c>
      <c r="F161" s="1">
        <f t="shared" si="70"/>
        <v>1320.2</v>
      </c>
      <c r="G161" s="1">
        <v>1289.46</v>
      </c>
      <c r="H161" s="1">
        <v>1398.4</v>
      </c>
      <c r="I161" s="1">
        <v>287</v>
      </c>
      <c r="J161" s="1">
        <v>4295.0600000000004</v>
      </c>
      <c r="K161" s="1">
        <f>E161-J161</f>
        <v>41704.94</v>
      </c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</row>
    <row r="162" spans="1:126" x14ac:dyDescent="0.25">
      <c r="A162" t="s">
        <v>379</v>
      </c>
      <c r="B162" t="s">
        <v>147</v>
      </c>
      <c r="C162" s="32" t="s">
        <v>497</v>
      </c>
      <c r="D162" t="s">
        <v>327</v>
      </c>
      <c r="E162" s="1">
        <v>51000</v>
      </c>
      <c r="F162" s="1">
        <f t="shared" si="70"/>
        <v>1463.7</v>
      </c>
      <c r="G162" s="1">
        <v>1995.14</v>
      </c>
      <c r="H162" s="1">
        <f t="shared" si="71"/>
        <v>1550.4</v>
      </c>
      <c r="I162" s="1">
        <v>187</v>
      </c>
      <c r="J162" s="1">
        <f>F162+G162+H162+I162</f>
        <v>5196.24</v>
      </c>
      <c r="K162" s="1">
        <f>E162-J162</f>
        <v>45803.76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</row>
    <row r="163" spans="1:126" x14ac:dyDescent="0.25">
      <c r="A163" t="s">
        <v>378</v>
      </c>
      <c r="B163" t="s">
        <v>137</v>
      </c>
      <c r="C163" s="32" t="s">
        <v>498</v>
      </c>
      <c r="D163" t="s">
        <v>327</v>
      </c>
      <c r="E163" s="1">
        <v>46000</v>
      </c>
      <c r="F163" s="1">
        <f t="shared" si="70"/>
        <v>1320.2</v>
      </c>
      <c r="G163" s="1">
        <v>1289.46</v>
      </c>
      <c r="H163" s="1">
        <f t="shared" si="71"/>
        <v>1398.4</v>
      </c>
      <c r="I163" s="1">
        <v>25</v>
      </c>
      <c r="J163" s="1">
        <f>F163+G163+H163+I163</f>
        <v>4033.06</v>
      </c>
      <c r="K163" s="1">
        <f>E163-J163</f>
        <v>41966.94</v>
      </c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</row>
    <row r="164" spans="1:126" x14ac:dyDescent="0.25">
      <c r="A164" t="s">
        <v>344</v>
      </c>
      <c r="B164" t="s">
        <v>64</v>
      </c>
      <c r="C164" s="32" t="s">
        <v>497</v>
      </c>
      <c r="D164" t="s">
        <v>327</v>
      </c>
      <c r="E164" s="1">
        <v>36000</v>
      </c>
      <c r="F164" s="1">
        <f t="shared" si="70"/>
        <v>1033.2</v>
      </c>
      <c r="G164" s="1">
        <v>0</v>
      </c>
      <c r="H164" s="1">
        <f t="shared" si="71"/>
        <v>1094.4000000000001</v>
      </c>
      <c r="I164" s="1">
        <v>187</v>
      </c>
      <c r="J164" s="1">
        <f t="shared" si="72"/>
        <v>2314.6</v>
      </c>
      <c r="K164" s="1">
        <f t="shared" si="73"/>
        <v>33685.4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:126" x14ac:dyDescent="0.25">
      <c r="A165" s="3" t="s">
        <v>13</v>
      </c>
      <c r="B165" s="3">
        <v>22</v>
      </c>
      <c r="C165" s="34"/>
      <c r="D165" s="3"/>
      <c r="E165" s="4">
        <f t="shared" ref="E165:K165" si="74">SUM(E143:E164)</f>
        <v>888425</v>
      </c>
      <c r="F165" s="4">
        <f t="shared" si="74"/>
        <v>25497.8</v>
      </c>
      <c r="G165" s="4">
        <f t="shared" si="74"/>
        <v>18001.740000000002</v>
      </c>
      <c r="H165" s="4">
        <f t="shared" si="74"/>
        <v>27008.12</v>
      </c>
      <c r="I165" s="4">
        <f t="shared" si="74"/>
        <v>21566.78</v>
      </c>
      <c r="J165" s="4">
        <f t="shared" si="74"/>
        <v>92074.44</v>
      </c>
      <c r="K165" s="4">
        <f t="shared" si="74"/>
        <v>796350.56</v>
      </c>
    </row>
    <row r="167" spans="1:126" x14ac:dyDescent="0.25">
      <c r="A167" s="10" t="s">
        <v>224</v>
      </c>
      <c r="B167" s="10"/>
      <c r="C167" s="36"/>
      <c r="D167" s="12"/>
      <c r="E167" s="10"/>
      <c r="F167" s="10"/>
      <c r="G167" s="10"/>
      <c r="H167" s="10"/>
      <c r="I167" s="10"/>
      <c r="J167" s="10"/>
      <c r="K167" s="10"/>
    </row>
    <row r="168" spans="1:126" x14ac:dyDescent="0.25">
      <c r="A168" t="s">
        <v>233</v>
      </c>
      <c r="B168" t="s">
        <v>234</v>
      </c>
      <c r="C168" s="32" t="s">
        <v>497</v>
      </c>
      <c r="D168" t="s">
        <v>327</v>
      </c>
      <c r="E168" s="1">
        <v>81000</v>
      </c>
      <c r="F168" s="1">
        <f>E168*0.0287</f>
        <v>2324.6999999999998</v>
      </c>
      <c r="G168" s="1">
        <v>7636.09</v>
      </c>
      <c r="H168" s="1">
        <f>E168*0.0304</f>
        <v>2462.4</v>
      </c>
      <c r="I168" s="1">
        <v>187</v>
      </c>
      <c r="J168" s="1">
        <f>F168+G168+H168+I168</f>
        <v>12610.19</v>
      </c>
      <c r="K168" s="1">
        <f>E168-J168</f>
        <v>68389.81</v>
      </c>
    </row>
    <row r="169" spans="1:126" x14ac:dyDescent="0.25">
      <c r="A169" t="s">
        <v>225</v>
      </c>
      <c r="B169" t="s">
        <v>15</v>
      </c>
      <c r="C169" s="32" t="s">
        <v>498</v>
      </c>
      <c r="D169" t="s">
        <v>327</v>
      </c>
      <c r="E169" s="1">
        <v>45000</v>
      </c>
      <c r="F169" s="1">
        <f t="shared" ref="F169:F174" si="75">E169*0.0287</f>
        <v>1291.5</v>
      </c>
      <c r="G169" s="1">
        <v>1148.33</v>
      </c>
      <c r="H169" s="1">
        <v>1368</v>
      </c>
      <c r="I169" s="1">
        <v>2432.8000000000002</v>
      </c>
      <c r="J169" s="1">
        <v>6240.63</v>
      </c>
      <c r="K169" s="1">
        <f t="shared" ref="K169:K174" si="76">E169-J169</f>
        <v>38759.370000000003</v>
      </c>
    </row>
    <row r="170" spans="1:126" x14ac:dyDescent="0.25">
      <c r="A170" t="s">
        <v>226</v>
      </c>
      <c r="B170" t="s">
        <v>227</v>
      </c>
      <c r="C170" s="32" t="s">
        <v>498</v>
      </c>
      <c r="D170" t="s">
        <v>327</v>
      </c>
      <c r="E170" s="1">
        <v>33000</v>
      </c>
      <c r="F170" s="1">
        <f t="shared" si="75"/>
        <v>947.1</v>
      </c>
      <c r="G170" s="1">
        <v>0</v>
      </c>
      <c r="H170" s="1">
        <f t="shared" ref="H170:H174" si="77">E170*0.0304</f>
        <v>1003.2</v>
      </c>
      <c r="I170" s="1">
        <v>565</v>
      </c>
      <c r="J170" s="1">
        <f t="shared" ref="J170:J174" si="78">F170+G170+H170+I170</f>
        <v>2515.3000000000002</v>
      </c>
      <c r="K170" s="1">
        <f t="shared" si="76"/>
        <v>30484.7</v>
      </c>
    </row>
    <row r="171" spans="1:126" x14ac:dyDescent="0.25">
      <c r="A171" t="s">
        <v>228</v>
      </c>
      <c r="B171" t="s">
        <v>227</v>
      </c>
      <c r="C171" s="32" t="s">
        <v>498</v>
      </c>
      <c r="D171" t="s">
        <v>327</v>
      </c>
      <c r="E171" s="1">
        <v>33000</v>
      </c>
      <c r="F171" s="1">
        <f t="shared" si="75"/>
        <v>947.1</v>
      </c>
      <c r="G171" s="1">
        <v>0</v>
      </c>
      <c r="H171" s="1">
        <f t="shared" si="77"/>
        <v>1003.2</v>
      </c>
      <c r="I171" s="1">
        <v>1862.63</v>
      </c>
      <c r="J171" s="1">
        <f t="shared" si="78"/>
        <v>3812.93</v>
      </c>
      <c r="K171" s="1">
        <f t="shared" si="76"/>
        <v>29187.07</v>
      </c>
    </row>
    <row r="172" spans="1:126" x14ac:dyDescent="0.25">
      <c r="A172" t="s">
        <v>230</v>
      </c>
      <c r="B172" t="s">
        <v>137</v>
      </c>
      <c r="C172" s="32" t="s">
        <v>498</v>
      </c>
      <c r="D172" t="s">
        <v>324</v>
      </c>
      <c r="E172" s="1">
        <v>30450</v>
      </c>
      <c r="F172" s="1">
        <f t="shared" si="75"/>
        <v>873.92</v>
      </c>
      <c r="G172" s="1">
        <v>0</v>
      </c>
      <c r="H172" s="1">
        <v>925.68</v>
      </c>
      <c r="I172" s="1">
        <v>2165.12</v>
      </c>
      <c r="J172" s="1">
        <v>3964.72</v>
      </c>
      <c r="K172" s="1">
        <f t="shared" si="76"/>
        <v>26485.279999999999</v>
      </c>
    </row>
    <row r="173" spans="1:126" x14ac:dyDescent="0.25">
      <c r="A173" t="s">
        <v>231</v>
      </c>
      <c r="B173" t="s">
        <v>232</v>
      </c>
      <c r="C173" s="32" t="s">
        <v>498</v>
      </c>
      <c r="D173" t="s">
        <v>327</v>
      </c>
      <c r="E173" s="1">
        <v>33000</v>
      </c>
      <c r="F173" s="1">
        <f>E173*0.0287</f>
        <v>947.1</v>
      </c>
      <c r="G173" s="1">
        <v>0</v>
      </c>
      <c r="H173" s="1">
        <f>E173*0.0304</f>
        <v>1003.2</v>
      </c>
      <c r="I173" s="1">
        <v>417.5</v>
      </c>
      <c r="J173" s="1">
        <f t="shared" si="78"/>
        <v>2367.8000000000002</v>
      </c>
      <c r="K173" s="1">
        <f t="shared" si="76"/>
        <v>30632.2</v>
      </c>
    </row>
    <row r="174" spans="1:126" x14ac:dyDescent="0.25">
      <c r="A174" t="s">
        <v>272</v>
      </c>
      <c r="B174" t="s">
        <v>229</v>
      </c>
      <c r="C174" s="32" t="s">
        <v>498</v>
      </c>
      <c r="D174" t="s">
        <v>327</v>
      </c>
      <c r="E174" s="1">
        <v>31500</v>
      </c>
      <c r="F174" s="1">
        <f t="shared" si="75"/>
        <v>904.05</v>
      </c>
      <c r="G174" s="1">
        <v>0</v>
      </c>
      <c r="H174" s="1">
        <f t="shared" si="77"/>
        <v>957.6</v>
      </c>
      <c r="I174" s="1">
        <v>897</v>
      </c>
      <c r="J174" s="1">
        <f t="shared" si="78"/>
        <v>2758.65</v>
      </c>
      <c r="K174" s="1">
        <f t="shared" si="76"/>
        <v>28741.35</v>
      </c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</row>
    <row r="175" spans="1:126" x14ac:dyDescent="0.25">
      <c r="A175" s="3" t="s">
        <v>13</v>
      </c>
      <c r="B175" s="3">
        <v>7</v>
      </c>
      <c r="C175" s="34"/>
      <c r="D175" s="3"/>
      <c r="E175" s="4">
        <f t="shared" ref="E175:K175" si="79">SUM(E168:E174)</f>
        <v>286950</v>
      </c>
      <c r="F175" s="4">
        <f t="shared" si="79"/>
        <v>8235.4699999999993</v>
      </c>
      <c r="G175" s="4">
        <f t="shared" si="79"/>
        <v>8784.42</v>
      </c>
      <c r="H175" s="4">
        <f t="shared" si="79"/>
        <v>8723.2800000000007</v>
      </c>
      <c r="I175" s="4">
        <f t="shared" si="79"/>
        <v>8527.0499999999993</v>
      </c>
      <c r="J175" s="4">
        <f t="shared" si="79"/>
        <v>34270.22</v>
      </c>
      <c r="K175" s="4">
        <f t="shared" si="79"/>
        <v>252679.78</v>
      </c>
    </row>
    <row r="177" spans="1:126" x14ac:dyDescent="0.25">
      <c r="A177" s="72" t="s">
        <v>100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72"/>
    </row>
    <row r="178" spans="1:126" x14ac:dyDescent="0.25">
      <c r="A178" t="s">
        <v>101</v>
      </c>
      <c r="B178" t="s">
        <v>102</v>
      </c>
      <c r="C178" s="32" t="s">
        <v>497</v>
      </c>
      <c r="D178" t="s">
        <v>324</v>
      </c>
      <c r="E178" s="1">
        <v>101000</v>
      </c>
      <c r="F178" s="1">
        <f t="shared" ref="F178:F179" si="80">E178*0.0287</f>
        <v>2898.7</v>
      </c>
      <c r="G178" s="1">
        <v>12340.59</v>
      </c>
      <c r="H178" s="1">
        <f t="shared" ref="H178:H179" si="81">E178*0.0304</f>
        <v>3070.4</v>
      </c>
      <c r="I178" s="1">
        <v>25</v>
      </c>
      <c r="J178" s="1">
        <f t="shared" ref="J178:J179" si="82">F178+G178+H178+I178</f>
        <v>18334.689999999999</v>
      </c>
      <c r="K178" s="1">
        <f t="shared" ref="K178:K179" si="83">E178-J178</f>
        <v>82665.31</v>
      </c>
    </row>
    <row r="179" spans="1:126" x14ac:dyDescent="0.25">
      <c r="A179" t="s">
        <v>103</v>
      </c>
      <c r="B179" t="s">
        <v>104</v>
      </c>
      <c r="C179" s="32" t="s">
        <v>498</v>
      </c>
      <c r="D179" t="s">
        <v>327</v>
      </c>
      <c r="E179" s="1">
        <v>60000</v>
      </c>
      <c r="F179" s="1">
        <f t="shared" si="80"/>
        <v>1722</v>
      </c>
      <c r="G179" s="1">
        <v>3486.68</v>
      </c>
      <c r="H179" s="1">
        <f t="shared" si="81"/>
        <v>1824</v>
      </c>
      <c r="I179" s="1">
        <v>25</v>
      </c>
      <c r="J179" s="1">
        <f t="shared" si="82"/>
        <v>7057.68</v>
      </c>
      <c r="K179" s="1">
        <f t="shared" si="83"/>
        <v>52942.32</v>
      </c>
    </row>
    <row r="180" spans="1:126" x14ac:dyDescent="0.25">
      <c r="A180" t="s">
        <v>421</v>
      </c>
      <c r="B180" s="21" t="s">
        <v>130</v>
      </c>
      <c r="C180" s="32" t="s">
        <v>497</v>
      </c>
      <c r="D180" t="s">
        <v>327</v>
      </c>
      <c r="E180" s="1">
        <v>42000</v>
      </c>
      <c r="F180" s="1">
        <f>E180*0.0287</f>
        <v>1205.4000000000001</v>
      </c>
      <c r="G180" s="1">
        <v>724.92</v>
      </c>
      <c r="H180" s="1">
        <f>E180*0.0304</f>
        <v>1276.8</v>
      </c>
      <c r="I180" s="1">
        <v>25</v>
      </c>
      <c r="J180" s="1">
        <f>F180+G180+H180+I180</f>
        <v>3232.12</v>
      </c>
      <c r="K180" s="1">
        <f>E180-J180</f>
        <v>38767.879999999997</v>
      </c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</row>
    <row r="181" spans="1:126" x14ac:dyDescent="0.25">
      <c r="A181" s="3" t="s">
        <v>13</v>
      </c>
      <c r="B181" s="3">
        <v>3</v>
      </c>
      <c r="C181" s="34"/>
      <c r="D181" s="3"/>
      <c r="E181" s="4">
        <f t="shared" ref="E181:K181" si="84">SUM(E178:E180)</f>
        <v>203000</v>
      </c>
      <c r="F181" s="4">
        <f t="shared" si="84"/>
        <v>5826.1</v>
      </c>
      <c r="G181" s="4">
        <f t="shared" si="84"/>
        <v>16552.189999999999</v>
      </c>
      <c r="H181" s="4">
        <f t="shared" si="84"/>
        <v>6171.2</v>
      </c>
      <c r="I181" s="4">
        <f t="shared" si="84"/>
        <v>75</v>
      </c>
      <c r="J181" s="4">
        <f t="shared" si="84"/>
        <v>28624.49</v>
      </c>
      <c r="K181" s="4">
        <f t="shared" si="84"/>
        <v>174375.51</v>
      </c>
    </row>
    <row r="183" spans="1:126" x14ac:dyDescent="0.25">
      <c r="A183" s="72" t="s">
        <v>469</v>
      </c>
      <c r="B183" s="72"/>
      <c r="C183" s="72"/>
      <c r="D183" s="72"/>
      <c r="E183" s="72"/>
      <c r="F183" s="72"/>
      <c r="G183" s="72"/>
      <c r="H183" s="72"/>
      <c r="I183" s="72"/>
      <c r="J183" s="72"/>
      <c r="K183" s="72"/>
    </row>
    <row r="184" spans="1:126" x14ac:dyDescent="0.25">
      <c r="A184" t="s">
        <v>332</v>
      </c>
      <c r="B184" t="s">
        <v>331</v>
      </c>
      <c r="C184" s="32" t="s">
        <v>497</v>
      </c>
      <c r="D184" t="s">
        <v>327</v>
      </c>
      <c r="E184" s="1">
        <v>19800</v>
      </c>
      <c r="F184" s="1">
        <f>E184*0.0287</f>
        <v>568.26</v>
      </c>
      <c r="G184" s="1">
        <v>0</v>
      </c>
      <c r="H184" s="1">
        <f>E184*0.0304</f>
        <v>601.91999999999996</v>
      </c>
      <c r="I184" s="1">
        <v>187</v>
      </c>
      <c r="J184" s="1">
        <f>F184+G184+H184+I184</f>
        <v>1357.18</v>
      </c>
      <c r="K184" s="1">
        <f>E184-J184</f>
        <v>18442.82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</row>
    <row r="185" spans="1:126" x14ac:dyDescent="0.25">
      <c r="A185" t="s">
        <v>506</v>
      </c>
      <c r="B185" t="s">
        <v>80</v>
      </c>
      <c r="C185" s="32" t="s">
        <v>497</v>
      </c>
      <c r="D185" t="s">
        <v>327</v>
      </c>
      <c r="E185" s="1">
        <v>25544</v>
      </c>
      <c r="F185" s="1">
        <v>1435</v>
      </c>
      <c r="G185" s="1">
        <v>0</v>
      </c>
      <c r="H185" s="1">
        <v>776.54</v>
      </c>
      <c r="I185" s="1">
        <v>25</v>
      </c>
      <c r="J185" s="1">
        <v>1534.65</v>
      </c>
      <c r="K185" s="1">
        <v>24009.35</v>
      </c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</row>
    <row r="186" spans="1:126" x14ac:dyDescent="0.25">
      <c r="A186" t="s">
        <v>470</v>
      </c>
      <c r="B186" t="s">
        <v>80</v>
      </c>
      <c r="C186" s="32" t="s">
        <v>497</v>
      </c>
      <c r="D186" t="s">
        <v>327</v>
      </c>
      <c r="E186" s="1">
        <v>19800</v>
      </c>
      <c r="F186" s="1">
        <f t="shared" ref="F186" si="85">E186*0.0287</f>
        <v>568.26</v>
      </c>
      <c r="G186" s="1">
        <v>0</v>
      </c>
      <c r="H186" s="1">
        <f t="shared" ref="H186" si="86">E186*0.0304</f>
        <v>601.91999999999996</v>
      </c>
      <c r="I186" s="1">
        <v>25</v>
      </c>
      <c r="J186" s="1">
        <f>F186+G186+H186+I186</f>
        <v>1195.18</v>
      </c>
      <c r="K186" s="1">
        <f>+E186-J186</f>
        <v>18604.82</v>
      </c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</row>
    <row r="187" spans="1:126" x14ac:dyDescent="0.25">
      <c r="A187" s="3" t="s">
        <v>13</v>
      </c>
      <c r="B187" s="3">
        <v>3</v>
      </c>
      <c r="C187" s="34"/>
      <c r="D187" s="3"/>
      <c r="E187" s="4">
        <f t="shared" ref="E187:K187" si="87">SUM(E184:E186)</f>
        <v>65144</v>
      </c>
      <c r="F187" s="4">
        <f t="shared" si="87"/>
        <v>2571.52</v>
      </c>
      <c r="G187" s="4">
        <f t="shared" si="87"/>
        <v>0</v>
      </c>
      <c r="H187" s="4">
        <f t="shared" si="87"/>
        <v>1980.38</v>
      </c>
      <c r="I187" s="4">
        <f t="shared" si="87"/>
        <v>237</v>
      </c>
      <c r="J187" s="4">
        <f t="shared" si="87"/>
        <v>4087.01</v>
      </c>
      <c r="K187" s="4">
        <f t="shared" si="87"/>
        <v>61056.99</v>
      </c>
    </row>
    <row r="189" spans="1:126" x14ac:dyDescent="0.25">
      <c r="A189" s="72" t="s">
        <v>70</v>
      </c>
      <c r="B189" s="72"/>
      <c r="C189" s="72"/>
      <c r="D189" s="72"/>
      <c r="E189" s="72"/>
      <c r="F189" s="72"/>
      <c r="G189" s="72"/>
      <c r="H189" s="72"/>
      <c r="I189" s="72"/>
      <c r="J189" s="72"/>
      <c r="K189" s="72"/>
    </row>
    <row r="190" spans="1:126" x14ac:dyDescent="0.25">
      <c r="A190" t="s">
        <v>71</v>
      </c>
      <c r="B190" t="s">
        <v>72</v>
      </c>
      <c r="C190" s="32" t="s">
        <v>497</v>
      </c>
      <c r="D190" t="s">
        <v>327</v>
      </c>
      <c r="E190" s="1">
        <v>23000</v>
      </c>
      <c r="F190" s="1">
        <f>E190*0.0287</f>
        <v>660.1</v>
      </c>
      <c r="G190" s="1">
        <v>0</v>
      </c>
      <c r="H190" s="1">
        <f>E190*0.0304</f>
        <v>699.2</v>
      </c>
      <c r="I190" s="1">
        <v>377.5</v>
      </c>
      <c r="J190" s="1">
        <f>F190+G190+H190+I190</f>
        <v>1736.8</v>
      </c>
      <c r="K190" s="1">
        <f>E190-J190</f>
        <v>21263.200000000001</v>
      </c>
    </row>
    <row r="191" spans="1:126" s="2" customFormat="1" x14ac:dyDescent="0.25">
      <c r="A191" t="s">
        <v>57</v>
      </c>
      <c r="B191" t="s">
        <v>58</v>
      </c>
      <c r="C191" s="32" t="s">
        <v>498</v>
      </c>
      <c r="D191" t="s">
        <v>325</v>
      </c>
      <c r="E191" s="1">
        <v>24150</v>
      </c>
      <c r="F191" s="1">
        <f>E191*0.0287</f>
        <v>693.11</v>
      </c>
      <c r="G191" s="1">
        <v>0</v>
      </c>
      <c r="H191" s="1">
        <f>E191*0.0304</f>
        <v>734.16</v>
      </c>
      <c r="I191" s="1">
        <v>75</v>
      </c>
      <c r="J191" s="1">
        <f t="shared" ref="J191" si="88">F191+G191+H191+I191</f>
        <v>1502.27</v>
      </c>
      <c r="K191" s="1">
        <f t="shared" ref="K191" si="89">E191-J191</f>
        <v>22647.73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</row>
    <row r="192" spans="1:126" x14ac:dyDescent="0.25">
      <c r="A192" t="s">
        <v>73</v>
      </c>
      <c r="B192" t="s">
        <v>74</v>
      </c>
      <c r="C192" s="32" t="s">
        <v>498</v>
      </c>
      <c r="D192" t="s">
        <v>324</v>
      </c>
      <c r="E192" s="1">
        <v>23100</v>
      </c>
      <c r="F192" s="1">
        <f t="shared" ref="F192:F196" si="90">E192*0.0287</f>
        <v>662.97</v>
      </c>
      <c r="G192" s="1">
        <v>0</v>
      </c>
      <c r="H192" s="1">
        <f t="shared" ref="H192:H195" si="91">E192*0.0304</f>
        <v>702.24</v>
      </c>
      <c r="I192" s="1">
        <v>4125</v>
      </c>
      <c r="J192" s="1">
        <f t="shared" ref="J192:J195" si="92">F192+G192+H192+I192</f>
        <v>5490.21</v>
      </c>
      <c r="K192" s="1">
        <f t="shared" ref="K192:K195" si="93">E192-J192</f>
        <v>17609.79</v>
      </c>
    </row>
    <row r="193" spans="1:126" x14ac:dyDescent="0.25">
      <c r="A193" t="s">
        <v>75</v>
      </c>
      <c r="B193" t="s">
        <v>76</v>
      </c>
      <c r="C193" s="32" t="s">
        <v>497</v>
      </c>
      <c r="D193" t="s">
        <v>327</v>
      </c>
      <c r="E193" s="1">
        <v>22942.5</v>
      </c>
      <c r="F193" s="1">
        <f t="shared" si="90"/>
        <v>658.45</v>
      </c>
      <c r="G193" s="1">
        <v>0</v>
      </c>
      <c r="H193" s="1">
        <f t="shared" si="91"/>
        <v>697.45</v>
      </c>
      <c r="I193" s="1">
        <v>125</v>
      </c>
      <c r="J193" s="1">
        <f t="shared" si="92"/>
        <v>1480.9</v>
      </c>
      <c r="K193" s="1">
        <f t="shared" si="93"/>
        <v>21461.599999999999</v>
      </c>
    </row>
    <row r="194" spans="1:126" x14ac:dyDescent="0.25">
      <c r="A194" t="s">
        <v>77</v>
      </c>
      <c r="B194" t="s">
        <v>78</v>
      </c>
      <c r="C194" s="32" t="s">
        <v>497</v>
      </c>
      <c r="D194" t="s">
        <v>327</v>
      </c>
      <c r="E194" s="1">
        <v>18700</v>
      </c>
      <c r="F194" s="1">
        <f t="shared" ref="F194" si="94">E194*0.0287</f>
        <v>536.69000000000005</v>
      </c>
      <c r="G194" s="1">
        <v>0</v>
      </c>
      <c r="H194" s="1">
        <f t="shared" ref="H194" si="95">E194*0.0304</f>
        <v>568.48</v>
      </c>
      <c r="I194" s="1">
        <v>125</v>
      </c>
      <c r="J194" s="1">
        <f t="shared" ref="J194" si="96">F194+G194+H194+I194</f>
        <v>1230.17</v>
      </c>
      <c r="K194" s="1">
        <f t="shared" ref="K194" si="97">E194-J194</f>
        <v>17469.830000000002</v>
      </c>
    </row>
    <row r="195" spans="1:126" x14ac:dyDescent="0.25">
      <c r="A195" t="s">
        <v>471</v>
      </c>
      <c r="B195" t="s">
        <v>74</v>
      </c>
      <c r="C195" s="32" t="s">
        <v>498</v>
      </c>
      <c r="D195" t="s">
        <v>327</v>
      </c>
      <c r="E195" s="1">
        <v>20000</v>
      </c>
      <c r="F195" s="1">
        <f t="shared" si="90"/>
        <v>574</v>
      </c>
      <c r="G195" s="1">
        <v>0</v>
      </c>
      <c r="H195" s="1">
        <f t="shared" si="91"/>
        <v>608</v>
      </c>
      <c r="I195" s="1">
        <v>25</v>
      </c>
      <c r="J195" s="1">
        <f t="shared" si="92"/>
        <v>1207</v>
      </c>
      <c r="K195" s="1">
        <f t="shared" si="93"/>
        <v>18793</v>
      </c>
    </row>
    <row r="196" spans="1:126" x14ac:dyDescent="0.25">
      <c r="A196" t="s">
        <v>500</v>
      </c>
      <c r="B196" t="s">
        <v>330</v>
      </c>
      <c r="C196" s="32" t="s">
        <v>497</v>
      </c>
      <c r="D196" t="s">
        <v>501</v>
      </c>
      <c r="E196" s="1">
        <v>21945</v>
      </c>
      <c r="F196" s="1">
        <f t="shared" si="90"/>
        <v>629.82000000000005</v>
      </c>
      <c r="G196" s="1">
        <v>0</v>
      </c>
      <c r="H196" s="1">
        <v>667.13</v>
      </c>
      <c r="I196" s="1">
        <v>2288.52</v>
      </c>
      <c r="J196" s="1">
        <v>3585.47</v>
      </c>
      <c r="K196" s="1">
        <v>18359.53</v>
      </c>
    </row>
    <row r="197" spans="1:126" x14ac:dyDescent="0.25">
      <c r="A197" s="3" t="s">
        <v>13</v>
      </c>
      <c r="B197" s="3">
        <v>7</v>
      </c>
      <c r="C197" s="34"/>
      <c r="D197" s="3"/>
      <c r="E197" s="4">
        <f t="shared" ref="E197:K197" si="98">SUM(E190:E196)</f>
        <v>153837.5</v>
      </c>
      <c r="F197" s="4">
        <f t="shared" si="98"/>
        <v>4415.1400000000003</v>
      </c>
      <c r="G197" s="4">
        <f t="shared" si="98"/>
        <v>0</v>
      </c>
      <c r="H197" s="4">
        <f t="shared" si="98"/>
        <v>4676.66</v>
      </c>
      <c r="I197" s="4">
        <f t="shared" si="98"/>
        <v>7141.02</v>
      </c>
      <c r="J197" s="4">
        <f t="shared" si="98"/>
        <v>16232.82</v>
      </c>
      <c r="K197" s="4">
        <f t="shared" si="98"/>
        <v>137604.68</v>
      </c>
    </row>
    <row r="199" spans="1:126" x14ac:dyDescent="0.25">
      <c r="A199" s="94" t="s">
        <v>79</v>
      </c>
      <c r="B199" s="94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1:126" x14ac:dyDescent="0.25">
      <c r="A200" s="5" t="s">
        <v>385</v>
      </c>
      <c r="B200" s="63" t="s">
        <v>331</v>
      </c>
      <c r="C200" s="64" t="s">
        <v>498</v>
      </c>
      <c r="D200" s="65" t="s">
        <v>327</v>
      </c>
      <c r="E200" s="30">
        <v>26000</v>
      </c>
      <c r="F200" s="30">
        <f>E200*0.0287</f>
        <v>746.2</v>
      </c>
      <c r="G200" s="30">
        <v>0</v>
      </c>
      <c r="H200" s="30">
        <f>E200*0.0304</f>
        <v>790.4</v>
      </c>
      <c r="I200" s="30">
        <v>277.5</v>
      </c>
      <c r="J200" s="30">
        <f>+F200+G200+H200+I200</f>
        <v>1814.1</v>
      </c>
      <c r="K200" s="30">
        <f>+E200-J200</f>
        <v>24185.9</v>
      </c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:126" x14ac:dyDescent="0.25">
      <c r="A201" s="5" t="s">
        <v>519</v>
      </c>
      <c r="B201" s="63" t="s">
        <v>17</v>
      </c>
      <c r="C201" s="64" t="s">
        <v>497</v>
      </c>
      <c r="D201" s="65" t="s">
        <v>327</v>
      </c>
      <c r="E201" s="30">
        <v>50000</v>
      </c>
      <c r="F201" s="30">
        <v>1435</v>
      </c>
      <c r="G201" s="30">
        <v>1675.48</v>
      </c>
      <c r="H201" s="30">
        <v>1520</v>
      </c>
      <c r="I201" s="30">
        <v>1477.12</v>
      </c>
      <c r="J201" s="30">
        <v>6107.6</v>
      </c>
      <c r="K201" s="30">
        <v>43892.4</v>
      </c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</row>
    <row r="202" spans="1:126" x14ac:dyDescent="0.25">
      <c r="A202" s="6" t="s">
        <v>13</v>
      </c>
      <c r="B202" s="6">
        <v>2</v>
      </c>
      <c r="C202" s="40"/>
      <c r="D202" s="6"/>
      <c r="E202" s="50">
        <f t="shared" ref="E202:K202" si="99">SUM(E200)+E201</f>
        <v>76000</v>
      </c>
      <c r="F202" s="50">
        <f t="shared" si="99"/>
        <v>2181.1999999999998</v>
      </c>
      <c r="G202" s="50">
        <f t="shared" si="99"/>
        <v>1675.48</v>
      </c>
      <c r="H202" s="50">
        <f t="shared" si="99"/>
        <v>2310.4</v>
      </c>
      <c r="I202" s="50">
        <f t="shared" si="99"/>
        <v>1754.62</v>
      </c>
      <c r="J202" s="50">
        <f t="shared" si="99"/>
        <v>7921.7</v>
      </c>
      <c r="K202" s="50">
        <f t="shared" si="99"/>
        <v>68078.3</v>
      </c>
    </row>
    <row r="204" spans="1:126" x14ac:dyDescent="0.25">
      <c r="A204" s="72" t="s">
        <v>81</v>
      </c>
      <c r="B204" s="72"/>
      <c r="C204" s="72"/>
      <c r="D204" s="72"/>
      <c r="E204" s="72"/>
      <c r="F204" s="72"/>
      <c r="G204" s="72"/>
      <c r="H204" s="72"/>
      <c r="I204" s="72"/>
      <c r="J204" s="72"/>
      <c r="K204" s="72"/>
    </row>
    <row r="205" spans="1:126" x14ac:dyDescent="0.25">
      <c r="A205" s="5" t="s">
        <v>82</v>
      </c>
      <c r="B205" t="s">
        <v>83</v>
      </c>
      <c r="C205" s="32" t="s">
        <v>498</v>
      </c>
      <c r="D205" t="s">
        <v>327</v>
      </c>
      <c r="E205" s="49">
        <v>24500</v>
      </c>
      <c r="F205" s="1">
        <f>E205*0.0287</f>
        <v>703.15</v>
      </c>
      <c r="G205" s="1">
        <v>0</v>
      </c>
      <c r="H205" s="1">
        <f>E205*0.0304</f>
        <v>744.8</v>
      </c>
      <c r="I205" s="1">
        <v>287</v>
      </c>
      <c r="J205" s="1">
        <f>+F205+G205+H205+I205</f>
        <v>1734.95</v>
      </c>
      <c r="K205" s="1">
        <f>+E205-J205</f>
        <v>22765.05</v>
      </c>
    </row>
    <row r="206" spans="1:126" x14ac:dyDescent="0.25">
      <c r="A206" s="5" t="s">
        <v>84</v>
      </c>
      <c r="B206" t="s">
        <v>83</v>
      </c>
      <c r="C206" s="32" t="s">
        <v>497</v>
      </c>
      <c r="D206" t="s">
        <v>327</v>
      </c>
      <c r="E206" s="30">
        <v>16500</v>
      </c>
      <c r="F206" s="1">
        <f t="shared" ref="F206:F231" si="100">E206*0.0287</f>
        <v>473.55</v>
      </c>
      <c r="G206" s="1">
        <v>0</v>
      </c>
      <c r="H206" s="1">
        <f t="shared" ref="H206:H231" si="101">E206*0.0304</f>
        <v>501.6</v>
      </c>
      <c r="I206" s="1">
        <v>2673.79</v>
      </c>
      <c r="J206" s="1">
        <v>3648.94</v>
      </c>
      <c r="K206" s="1">
        <f t="shared" ref="K206:K230" si="102">+E206-J206</f>
        <v>12851.06</v>
      </c>
    </row>
    <row r="207" spans="1:126" x14ac:dyDescent="0.25">
      <c r="A207" s="5" t="s">
        <v>270</v>
      </c>
      <c r="B207" t="s">
        <v>99</v>
      </c>
      <c r="C207" s="32" t="s">
        <v>497</v>
      </c>
      <c r="D207" t="s">
        <v>327</v>
      </c>
      <c r="E207" s="30">
        <v>23000</v>
      </c>
      <c r="F207" s="1">
        <f t="shared" si="100"/>
        <v>660.1</v>
      </c>
      <c r="G207" s="1">
        <v>0</v>
      </c>
      <c r="H207" s="1">
        <f t="shared" si="101"/>
        <v>699.2</v>
      </c>
      <c r="I207" s="1">
        <v>125</v>
      </c>
      <c r="J207" s="1">
        <f t="shared" ref="J207:J230" si="103">+F207+G207+H207+I207</f>
        <v>1484.3</v>
      </c>
      <c r="K207" s="1">
        <f t="shared" si="102"/>
        <v>21515.7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</row>
    <row r="208" spans="1:126" x14ac:dyDescent="0.25">
      <c r="A208" s="5" t="s">
        <v>85</v>
      </c>
      <c r="B208" t="s">
        <v>292</v>
      </c>
      <c r="C208" s="32" t="s">
        <v>498</v>
      </c>
      <c r="D208" t="s">
        <v>327</v>
      </c>
      <c r="E208" s="30">
        <v>23000</v>
      </c>
      <c r="F208" s="1">
        <f t="shared" si="100"/>
        <v>660.1</v>
      </c>
      <c r="G208" s="1">
        <v>0</v>
      </c>
      <c r="H208" s="1">
        <f t="shared" si="101"/>
        <v>699.2</v>
      </c>
      <c r="I208" s="1">
        <v>417.5</v>
      </c>
      <c r="J208" s="1">
        <f>+F208+G208+H208+I208</f>
        <v>1776.8</v>
      </c>
      <c r="K208" s="1">
        <f t="shared" si="102"/>
        <v>21223.200000000001</v>
      </c>
    </row>
    <row r="209" spans="1:126" x14ac:dyDescent="0.25">
      <c r="A209" s="5" t="s">
        <v>86</v>
      </c>
      <c r="B209" t="s">
        <v>83</v>
      </c>
      <c r="C209" s="32" t="s">
        <v>497</v>
      </c>
      <c r="D209" t="s">
        <v>324</v>
      </c>
      <c r="E209" s="30">
        <v>20000</v>
      </c>
      <c r="F209" s="1">
        <f>E209*0.0287</f>
        <v>574</v>
      </c>
      <c r="G209" s="1">
        <v>0</v>
      </c>
      <c r="H209" s="1">
        <f>E209*0.0304</f>
        <v>608</v>
      </c>
      <c r="I209" s="1">
        <v>427</v>
      </c>
      <c r="J209" s="1">
        <f>+F209+G209+H209+I209</f>
        <v>1609</v>
      </c>
      <c r="K209" s="1">
        <f>+E209-J209</f>
        <v>18391</v>
      </c>
    </row>
    <row r="210" spans="1:126" x14ac:dyDescent="0.25">
      <c r="A210" s="5" t="s">
        <v>410</v>
      </c>
      <c r="B210" s="21" t="s">
        <v>83</v>
      </c>
      <c r="C210" s="32" t="s">
        <v>497</v>
      </c>
      <c r="D210" s="20" t="s">
        <v>327</v>
      </c>
      <c r="E210" s="30">
        <v>20000</v>
      </c>
      <c r="F210" s="1">
        <f t="shared" si="100"/>
        <v>574</v>
      </c>
      <c r="G210" s="1">
        <v>0</v>
      </c>
      <c r="H210" s="1">
        <f t="shared" si="101"/>
        <v>608</v>
      </c>
      <c r="I210" s="1">
        <v>25</v>
      </c>
      <c r="J210" s="1">
        <f>+F210+G210+H210+I210</f>
        <v>1207</v>
      </c>
      <c r="K210" s="1">
        <f>E210-J210</f>
        <v>18793</v>
      </c>
    </row>
    <row r="211" spans="1:126" x14ac:dyDescent="0.25">
      <c r="A211" s="5" t="s">
        <v>420</v>
      </c>
      <c r="B211" s="21" t="s">
        <v>99</v>
      </c>
      <c r="C211" s="32" t="s">
        <v>498</v>
      </c>
      <c r="D211" s="20" t="s">
        <v>327</v>
      </c>
      <c r="E211" s="30">
        <v>23000</v>
      </c>
      <c r="F211" s="1">
        <f t="shared" si="100"/>
        <v>660.1</v>
      </c>
      <c r="G211" s="1">
        <v>0</v>
      </c>
      <c r="H211" s="1">
        <f t="shared" si="101"/>
        <v>699.2</v>
      </c>
      <c r="I211" s="1">
        <v>25</v>
      </c>
      <c r="J211" s="1">
        <f>+F211+G211+H211+I211</f>
        <v>1384.3</v>
      </c>
      <c r="K211" s="1">
        <f>E211-J211</f>
        <v>21615.7</v>
      </c>
    </row>
    <row r="212" spans="1:126" x14ac:dyDescent="0.25">
      <c r="A212" s="5" t="s">
        <v>450</v>
      </c>
      <c r="B212" s="21" t="s">
        <v>451</v>
      </c>
      <c r="C212" s="32" t="s">
        <v>498</v>
      </c>
      <c r="D212" s="20" t="s">
        <v>327</v>
      </c>
      <c r="E212" s="30">
        <v>32000</v>
      </c>
      <c r="F212" s="1">
        <f>E212*0.0287</f>
        <v>918.4</v>
      </c>
      <c r="G212" s="1">
        <v>0</v>
      </c>
      <c r="H212" s="1">
        <f t="shared" ref="H212" si="104">E212*0.0304</f>
        <v>972.8</v>
      </c>
      <c r="I212" s="1">
        <v>25</v>
      </c>
      <c r="J212" s="1">
        <f>+F212+G212+H212+I212</f>
        <v>1916.2</v>
      </c>
      <c r="K212" s="1">
        <f>E212-J212</f>
        <v>30083.8</v>
      </c>
    </row>
    <row r="213" spans="1:126" x14ac:dyDescent="0.25">
      <c r="A213" s="5" t="s">
        <v>87</v>
      </c>
      <c r="B213" t="s">
        <v>88</v>
      </c>
      <c r="C213" s="32" t="s">
        <v>497</v>
      </c>
      <c r="D213" t="s">
        <v>324</v>
      </c>
      <c r="E213" s="30">
        <v>55000</v>
      </c>
      <c r="F213" s="1">
        <f t="shared" si="100"/>
        <v>1578.5</v>
      </c>
      <c r="G213" s="1">
        <v>1430.6</v>
      </c>
      <c r="H213" s="1">
        <f t="shared" si="101"/>
        <v>1672</v>
      </c>
      <c r="I213" s="1">
        <v>287</v>
      </c>
      <c r="J213" s="1">
        <v>6097.18</v>
      </c>
      <c r="K213" s="1">
        <v>48902.82</v>
      </c>
    </row>
    <row r="214" spans="1:126" x14ac:dyDescent="0.25">
      <c r="A214" s="5" t="s">
        <v>89</v>
      </c>
      <c r="B214" t="s">
        <v>90</v>
      </c>
      <c r="C214" s="32" t="s">
        <v>498</v>
      </c>
      <c r="D214" t="s">
        <v>327</v>
      </c>
      <c r="E214" s="30">
        <v>20000</v>
      </c>
      <c r="F214" s="1">
        <f t="shared" si="100"/>
        <v>574</v>
      </c>
      <c r="G214" s="1">
        <v>0</v>
      </c>
      <c r="H214" s="1">
        <f t="shared" si="101"/>
        <v>608</v>
      </c>
      <c r="I214" s="1">
        <v>287</v>
      </c>
      <c r="J214" s="1">
        <f t="shared" si="103"/>
        <v>1469</v>
      </c>
      <c r="K214" s="1">
        <f t="shared" si="102"/>
        <v>18531</v>
      </c>
    </row>
    <row r="215" spans="1:126" x14ac:dyDescent="0.25">
      <c r="A215" s="5" t="s">
        <v>267</v>
      </c>
      <c r="B215" t="s">
        <v>21</v>
      </c>
      <c r="C215" s="32" t="s">
        <v>497</v>
      </c>
      <c r="D215" t="s">
        <v>327</v>
      </c>
      <c r="E215" s="30">
        <v>23000</v>
      </c>
      <c r="F215" s="1">
        <f>E215*0.0287</f>
        <v>660.1</v>
      </c>
      <c r="G215" s="1">
        <v>0</v>
      </c>
      <c r="H215" s="1">
        <f>E215*0.0304</f>
        <v>699.2</v>
      </c>
      <c r="I215" s="1">
        <v>277.5</v>
      </c>
      <c r="J215" s="1">
        <f t="shared" ref="J215" si="105">F215+G215+H215+I215</f>
        <v>1636.8</v>
      </c>
      <c r="K215" s="1">
        <f t="shared" ref="K215" si="106">E215-J215</f>
        <v>21363.200000000001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</row>
    <row r="216" spans="1:126" x14ac:dyDescent="0.25">
      <c r="A216" s="5" t="s">
        <v>452</v>
      </c>
      <c r="B216" t="s">
        <v>453</v>
      </c>
      <c r="C216" s="32" t="s">
        <v>498</v>
      </c>
      <c r="D216" t="s">
        <v>327</v>
      </c>
      <c r="E216" s="30">
        <v>20000</v>
      </c>
      <c r="F216" s="1">
        <f>E216*0.0287</f>
        <v>574</v>
      </c>
      <c r="G216" s="1">
        <v>0</v>
      </c>
      <c r="H216" s="1">
        <f>E216*0.0304</f>
        <v>608</v>
      </c>
      <c r="I216" s="1">
        <v>25</v>
      </c>
      <c r="J216" s="1">
        <v>1207</v>
      </c>
      <c r="K216" s="1">
        <v>18793</v>
      </c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</row>
    <row r="217" spans="1:126" x14ac:dyDescent="0.25">
      <c r="A217" s="5" t="s">
        <v>522</v>
      </c>
      <c r="B217" t="s">
        <v>83</v>
      </c>
      <c r="C217" s="32" t="s">
        <v>497</v>
      </c>
      <c r="D217" t="s">
        <v>327</v>
      </c>
      <c r="E217" s="30">
        <v>11209</v>
      </c>
      <c r="F217" s="1">
        <f t="shared" si="100"/>
        <v>321.7</v>
      </c>
      <c r="G217" s="1">
        <v>0</v>
      </c>
      <c r="H217" s="1">
        <f t="shared" si="101"/>
        <v>340.75</v>
      </c>
      <c r="I217" s="1">
        <v>75</v>
      </c>
      <c r="J217" s="1">
        <f t="shared" si="103"/>
        <v>737.45</v>
      </c>
      <c r="K217" s="1">
        <f t="shared" si="102"/>
        <v>10471.549999999999</v>
      </c>
    </row>
    <row r="218" spans="1:126" x14ac:dyDescent="0.25">
      <c r="A218" s="5" t="s">
        <v>91</v>
      </c>
      <c r="B218" t="s">
        <v>21</v>
      </c>
      <c r="C218" s="32" t="s">
        <v>497</v>
      </c>
      <c r="D218" t="s">
        <v>324</v>
      </c>
      <c r="E218" s="30">
        <v>26250</v>
      </c>
      <c r="F218" s="1">
        <f t="shared" si="100"/>
        <v>753.38</v>
      </c>
      <c r="G218" s="1">
        <v>0</v>
      </c>
      <c r="H218" s="1">
        <f t="shared" si="101"/>
        <v>798</v>
      </c>
      <c r="I218" s="1">
        <v>307</v>
      </c>
      <c r="J218" s="1">
        <f t="shared" si="103"/>
        <v>1858.38</v>
      </c>
      <c r="K218" s="1">
        <f t="shared" si="102"/>
        <v>24391.62</v>
      </c>
    </row>
    <row r="219" spans="1:126" x14ac:dyDescent="0.25">
      <c r="A219" s="5" t="s">
        <v>347</v>
      </c>
      <c r="B219" t="s">
        <v>348</v>
      </c>
      <c r="C219" s="32" t="s">
        <v>498</v>
      </c>
      <c r="D219" t="s">
        <v>327</v>
      </c>
      <c r="E219" s="30">
        <v>23100</v>
      </c>
      <c r="F219" s="1">
        <f t="shared" si="100"/>
        <v>662.97</v>
      </c>
      <c r="G219" s="1">
        <v>0</v>
      </c>
      <c r="H219" s="1">
        <f t="shared" si="101"/>
        <v>702.24</v>
      </c>
      <c r="I219" s="1">
        <v>991.67</v>
      </c>
      <c r="J219" s="1">
        <f t="shared" si="103"/>
        <v>2356.88</v>
      </c>
      <c r="K219" s="1">
        <f t="shared" si="102"/>
        <v>20743.12</v>
      </c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</row>
    <row r="220" spans="1:126" x14ac:dyDescent="0.25">
      <c r="A220" s="5" t="s">
        <v>92</v>
      </c>
      <c r="B220" t="s">
        <v>83</v>
      </c>
      <c r="C220" s="32" t="s">
        <v>497</v>
      </c>
      <c r="D220" t="s">
        <v>324</v>
      </c>
      <c r="E220" s="30">
        <v>16500</v>
      </c>
      <c r="F220" s="1">
        <f t="shared" si="100"/>
        <v>473.55</v>
      </c>
      <c r="G220" s="1">
        <v>0</v>
      </c>
      <c r="H220" s="1">
        <f t="shared" si="101"/>
        <v>501.6</v>
      </c>
      <c r="I220" s="1">
        <v>25</v>
      </c>
      <c r="J220" s="1">
        <f t="shared" si="103"/>
        <v>1000.15</v>
      </c>
      <c r="K220" s="1">
        <f t="shared" si="102"/>
        <v>15499.85</v>
      </c>
    </row>
    <row r="221" spans="1:126" x14ac:dyDescent="0.25">
      <c r="A221" s="5" t="s">
        <v>520</v>
      </c>
      <c r="B221" t="s">
        <v>83</v>
      </c>
      <c r="C221" s="32" t="s">
        <v>497</v>
      </c>
      <c r="D221" t="s">
        <v>324</v>
      </c>
      <c r="E221" s="30">
        <v>20000</v>
      </c>
      <c r="F221" s="1">
        <v>574</v>
      </c>
      <c r="G221" s="1">
        <v>0</v>
      </c>
      <c r="H221" s="1">
        <f t="shared" si="101"/>
        <v>608</v>
      </c>
      <c r="I221" s="1">
        <v>377.5</v>
      </c>
      <c r="J221" s="1">
        <f t="shared" si="103"/>
        <v>1559.5</v>
      </c>
      <c r="K221" s="1">
        <f t="shared" si="102"/>
        <v>18440.5</v>
      </c>
    </row>
    <row r="222" spans="1:126" x14ac:dyDescent="0.25">
      <c r="A222" s="5" t="s">
        <v>93</v>
      </c>
      <c r="B222" t="s">
        <v>94</v>
      </c>
      <c r="C222" s="32" t="s">
        <v>498</v>
      </c>
      <c r="D222" t="s">
        <v>324</v>
      </c>
      <c r="E222" s="30">
        <v>23467.5</v>
      </c>
      <c r="F222" s="1">
        <v>673.52</v>
      </c>
      <c r="G222" s="1">
        <v>0</v>
      </c>
      <c r="H222" s="1">
        <f t="shared" si="101"/>
        <v>713.41</v>
      </c>
      <c r="I222" s="1">
        <v>262</v>
      </c>
      <c r="J222" s="1">
        <f t="shared" si="103"/>
        <v>1648.93</v>
      </c>
      <c r="K222" s="1">
        <f t="shared" si="102"/>
        <v>21818.57</v>
      </c>
    </row>
    <row r="223" spans="1:126" x14ac:dyDescent="0.25">
      <c r="A223" s="5" t="s">
        <v>95</v>
      </c>
      <c r="B223" t="s">
        <v>17</v>
      </c>
      <c r="C223" s="32" t="s">
        <v>497</v>
      </c>
      <c r="D223" t="s">
        <v>327</v>
      </c>
      <c r="E223" s="30">
        <v>22312.5</v>
      </c>
      <c r="F223" s="1">
        <v>673.52</v>
      </c>
      <c r="G223" s="1">
        <v>0</v>
      </c>
      <c r="H223" s="1">
        <f t="shared" si="101"/>
        <v>678.3</v>
      </c>
      <c r="I223" s="1">
        <v>287</v>
      </c>
      <c r="J223" s="1">
        <v>1605.67</v>
      </c>
      <c r="K223" s="1">
        <v>20706.830000000002</v>
      </c>
    </row>
    <row r="224" spans="1:126" x14ac:dyDescent="0.25">
      <c r="A224" s="5" t="s">
        <v>96</v>
      </c>
      <c r="B224" t="s">
        <v>83</v>
      </c>
      <c r="C224" s="32" t="s">
        <v>497</v>
      </c>
      <c r="D224" t="s">
        <v>324</v>
      </c>
      <c r="E224" s="30">
        <v>16280</v>
      </c>
      <c r="F224" s="1">
        <v>640.37</v>
      </c>
      <c r="G224" s="1">
        <v>0</v>
      </c>
      <c r="H224" s="1">
        <f t="shared" si="101"/>
        <v>494.91</v>
      </c>
      <c r="I224" s="1">
        <v>187</v>
      </c>
      <c r="J224" s="1">
        <f t="shared" si="103"/>
        <v>1322.28</v>
      </c>
      <c r="K224" s="1">
        <v>15130.85</v>
      </c>
    </row>
    <row r="225" spans="1:126" x14ac:dyDescent="0.25">
      <c r="A225" s="5" t="s">
        <v>97</v>
      </c>
      <c r="B225" t="s">
        <v>83</v>
      </c>
      <c r="C225" s="32" t="s">
        <v>497</v>
      </c>
      <c r="D225" t="s">
        <v>327</v>
      </c>
      <c r="E225" s="30">
        <v>20000</v>
      </c>
      <c r="F225" s="1">
        <f t="shared" si="100"/>
        <v>574</v>
      </c>
      <c r="G225" s="1">
        <v>0</v>
      </c>
      <c r="H225" s="1">
        <f t="shared" si="101"/>
        <v>608</v>
      </c>
      <c r="I225" s="1">
        <v>1070.33</v>
      </c>
      <c r="J225" s="1">
        <v>2252.33</v>
      </c>
      <c r="K225" s="1">
        <v>17747.669999999998</v>
      </c>
    </row>
    <row r="226" spans="1:126" x14ac:dyDescent="0.25">
      <c r="A226" s="5" t="s">
        <v>98</v>
      </c>
      <c r="B226" t="s">
        <v>99</v>
      </c>
      <c r="C226" s="32" t="s">
        <v>498</v>
      </c>
      <c r="D226" t="s">
        <v>327</v>
      </c>
      <c r="E226" s="30">
        <v>23000</v>
      </c>
      <c r="F226" s="1">
        <f t="shared" si="100"/>
        <v>660.1</v>
      </c>
      <c r="G226" s="1">
        <v>0</v>
      </c>
      <c r="H226" s="1">
        <f t="shared" si="101"/>
        <v>699.2</v>
      </c>
      <c r="I226" s="1">
        <v>287</v>
      </c>
      <c r="J226" s="1">
        <f t="shared" si="103"/>
        <v>1646.3</v>
      </c>
      <c r="K226" s="1">
        <f t="shared" si="102"/>
        <v>21353.7</v>
      </c>
    </row>
    <row r="227" spans="1:126" x14ac:dyDescent="0.25">
      <c r="A227" s="5" t="s">
        <v>353</v>
      </c>
      <c r="B227" t="s">
        <v>99</v>
      </c>
      <c r="C227" s="32" t="s">
        <v>498</v>
      </c>
      <c r="D227" t="s">
        <v>327</v>
      </c>
      <c r="E227" s="30">
        <v>23000</v>
      </c>
      <c r="F227" s="1">
        <f t="shared" si="100"/>
        <v>660.1</v>
      </c>
      <c r="G227" s="1">
        <v>0</v>
      </c>
      <c r="H227" s="1">
        <f t="shared" si="101"/>
        <v>699.2</v>
      </c>
      <c r="I227" s="1">
        <v>25</v>
      </c>
      <c r="J227" s="1">
        <f t="shared" si="103"/>
        <v>1384.3</v>
      </c>
      <c r="K227" s="1">
        <f t="shared" si="102"/>
        <v>21615.7</v>
      </c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:126" x14ac:dyDescent="0.25">
      <c r="A228" s="5" t="s">
        <v>389</v>
      </c>
      <c r="B228" s="11" t="s">
        <v>388</v>
      </c>
      <c r="C228" s="33" t="s">
        <v>498</v>
      </c>
      <c r="D228" s="16" t="s">
        <v>327</v>
      </c>
      <c r="E228" s="30">
        <v>23000</v>
      </c>
      <c r="F228" s="1">
        <f t="shared" si="100"/>
        <v>660.1</v>
      </c>
      <c r="G228" s="1">
        <v>0</v>
      </c>
      <c r="H228" s="1">
        <f t="shared" si="101"/>
        <v>699.2</v>
      </c>
      <c r="I228" s="1">
        <v>205</v>
      </c>
      <c r="J228" s="1">
        <f t="shared" si="103"/>
        <v>1564.3</v>
      </c>
      <c r="K228" s="1">
        <f t="shared" si="102"/>
        <v>21435.7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:126" x14ac:dyDescent="0.25">
      <c r="A229" s="5" t="s">
        <v>387</v>
      </c>
      <c r="B229" s="11" t="s">
        <v>386</v>
      </c>
      <c r="C229" s="33" t="s">
        <v>498</v>
      </c>
      <c r="D229" s="16" t="s">
        <v>327</v>
      </c>
      <c r="E229" s="30">
        <v>20000</v>
      </c>
      <c r="F229" s="1">
        <f t="shared" si="100"/>
        <v>574</v>
      </c>
      <c r="G229" s="1">
        <v>0</v>
      </c>
      <c r="H229" s="1">
        <f t="shared" si="101"/>
        <v>608</v>
      </c>
      <c r="I229" s="1">
        <v>187</v>
      </c>
      <c r="J229" s="1">
        <f t="shared" si="103"/>
        <v>1369</v>
      </c>
      <c r="K229" s="1">
        <v>18631</v>
      </c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:126" s="14" customFormat="1" x14ac:dyDescent="0.25">
      <c r="A230" s="66" t="s">
        <v>400</v>
      </c>
      <c r="B230" s="17" t="s">
        <v>83</v>
      </c>
      <c r="C230" s="37" t="s">
        <v>497</v>
      </c>
      <c r="D230" s="19" t="s">
        <v>327</v>
      </c>
      <c r="E230" s="30">
        <v>20000</v>
      </c>
      <c r="F230" s="1">
        <f t="shared" si="100"/>
        <v>574</v>
      </c>
      <c r="G230" s="1">
        <v>0</v>
      </c>
      <c r="H230" s="1">
        <f t="shared" si="101"/>
        <v>608</v>
      </c>
      <c r="I230" s="1">
        <v>1848.45</v>
      </c>
      <c r="J230" s="1">
        <f t="shared" si="103"/>
        <v>3030.45</v>
      </c>
      <c r="K230" s="1">
        <f t="shared" si="102"/>
        <v>16969.55</v>
      </c>
    </row>
    <row r="231" spans="1:126" x14ac:dyDescent="0.25">
      <c r="A231" s="5" t="s">
        <v>352</v>
      </c>
      <c r="B231" t="s">
        <v>90</v>
      </c>
      <c r="C231" s="32" t="s">
        <v>498</v>
      </c>
      <c r="D231" t="s">
        <v>327</v>
      </c>
      <c r="E231" s="30">
        <v>20000</v>
      </c>
      <c r="F231" s="1">
        <f t="shared" si="100"/>
        <v>574</v>
      </c>
      <c r="G231" s="1">
        <v>0</v>
      </c>
      <c r="H231" s="1">
        <f t="shared" si="101"/>
        <v>608</v>
      </c>
      <c r="I231" s="1">
        <v>3337</v>
      </c>
      <c r="J231" s="1">
        <v>4519</v>
      </c>
      <c r="K231" s="1">
        <v>15481</v>
      </c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</row>
    <row r="232" spans="1:126" x14ac:dyDescent="0.25">
      <c r="A232" s="5" t="s">
        <v>306</v>
      </c>
      <c r="B232" t="s">
        <v>99</v>
      </c>
      <c r="C232" s="32" t="s">
        <v>498</v>
      </c>
      <c r="D232" t="s">
        <v>327</v>
      </c>
      <c r="E232" s="30">
        <v>23000</v>
      </c>
      <c r="F232" s="1">
        <f>E232*0.0287</f>
        <v>660.1</v>
      </c>
      <c r="G232" s="1">
        <v>0</v>
      </c>
      <c r="H232" s="1">
        <f>E232*0.0304</f>
        <v>699.2</v>
      </c>
      <c r="I232" s="1">
        <v>25</v>
      </c>
      <c r="J232" s="1">
        <f>+F232+G232+H232+I232</f>
        <v>1384.3</v>
      </c>
      <c r="K232" s="1">
        <f>+E232-J232</f>
        <v>21615.7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:126" x14ac:dyDescent="0.25">
      <c r="A233" s="5" t="s">
        <v>521</v>
      </c>
      <c r="B233" t="s">
        <v>348</v>
      </c>
      <c r="C233" s="32" t="s">
        <v>498</v>
      </c>
      <c r="D233" t="s">
        <v>327</v>
      </c>
      <c r="E233" s="30">
        <v>25000</v>
      </c>
      <c r="F233" s="1">
        <f>E233*0.0287</f>
        <v>717.5</v>
      </c>
      <c r="G233" s="1">
        <v>0</v>
      </c>
      <c r="H233" s="1">
        <f>E233*0.0304</f>
        <v>760</v>
      </c>
      <c r="I233" s="1">
        <v>25</v>
      </c>
      <c r="J233" s="1">
        <f>+F233+G233+H233+I233</f>
        <v>1502.5</v>
      </c>
      <c r="K233" s="1">
        <f>+E233-J233</f>
        <v>23497.5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:126" x14ac:dyDescent="0.25">
      <c r="A234" s="5" t="s">
        <v>351</v>
      </c>
      <c r="B234" t="s">
        <v>99</v>
      </c>
      <c r="C234" s="32" t="s">
        <v>498</v>
      </c>
      <c r="D234" t="s">
        <v>327</v>
      </c>
      <c r="E234" s="30">
        <v>18370</v>
      </c>
      <c r="F234" s="1">
        <v>527</v>
      </c>
      <c r="G234" s="1">
        <v>0</v>
      </c>
      <c r="H234" s="1">
        <v>527.22</v>
      </c>
      <c r="I234" s="1">
        <v>145</v>
      </c>
      <c r="J234" s="1">
        <v>1230</v>
      </c>
      <c r="K234" s="1">
        <v>17139.330000000002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:126" x14ac:dyDescent="0.25">
      <c r="A235" s="5" t="s">
        <v>502</v>
      </c>
      <c r="B235" t="s">
        <v>83</v>
      </c>
      <c r="C235" s="32" t="s">
        <v>497</v>
      </c>
      <c r="D235" t="s">
        <v>327</v>
      </c>
      <c r="E235" s="30">
        <v>16500</v>
      </c>
      <c r="F235" s="1">
        <v>473.55</v>
      </c>
      <c r="G235" s="1">
        <v>0</v>
      </c>
      <c r="H235" s="1">
        <v>501</v>
      </c>
      <c r="I235" s="1">
        <v>25</v>
      </c>
      <c r="J235" s="1">
        <v>1000.15</v>
      </c>
      <c r="K235" s="1">
        <v>15499.85</v>
      </c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</row>
    <row r="236" spans="1:126" x14ac:dyDescent="0.25">
      <c r="A236" s="3" t="s">
        <v>13</v>
      </c>
      <c r="B236" s="3">
        <v>31</v>
      </c>
      <c r="C236" s="34"/>
      <c r="D236" s="3"/>
      <c r="E236" s="4">
        <f>SUM(E205:E235)</f>
        <v>690989</v>
      </c>
      <c r="F236" s="4">
        <f>F205+F206+F207+F208+F209+F210+F211+F212+F213+F214+F215+F216+F217+F218+F219+F220+F221+F222+F223+F224+F225+F226+F227+F228+F230+F231+F232+F234+F235</f>
        <v>18745.96</v>
      </c>
      <c r="G236" s="4">
        <f>SUM(G205:G235)</f>
        <v>1430.6</v>
      </c>
      <c r="H236" s="4">
        <f>SUM(H205:H234)+H235</f>
        <v>20974.23</v>
      </c>
      <c r="I236" s="4">
        <f>SUM(I205:I235)+I235</f>
        <v>14598.74</v>
      </c>
      <c r="J236" s="4">
        <f>SUM(J205:J234)+J235</f>
        <v>58143.34</v>
      </c>
      <c r="K236" s="4">
        <f>SUM(K205:K234)+K235</f>
        <v>633018.12</v>
      </c>
    </row>
    <row r="238" spans="1:126" x14ac:dyDescent="0.25">
      <c r="A238" s="71" t="s">
        <v>268</v>
      </c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:126" x14ac:dyDescent="0.25">
      <c r="A239" s="13" t="s">
        <v>510</v>
      </c>
      <c r="B239" s="13" t="s">
        <v>276</v>
      </c>
      <c r="C239" s="60" t="s">
        <v>498</v>
      </c>
      <c r="D239" s="13" t="s">
        <v>511</v>
      </c>
      <c r="E239" s="61">
        <v>44000</v>
      </c>
      <c r="F239" s="61">
        <v>1262.8</v>
      </c>
      <c r="G239" s="62">
        <v>1007.19</v>
      </c>
      <c r="H239" s="61">
        <v>1337.6</v>
      </c>
      <c r="I239" s="61">
        <v>1241.67</v>
      </c>
      <c r="J239" s="61">
        <v>4849.26</v>
      </c>
      <c r="K239" s="61">
        <v>39150.74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</row>
    <row r="240" spans="1:126" s="14" customFormat="1" x14ac:dyDescent="0.25">
      <c r="A240" s="13" t="s">
        <v>393</v>
      </c>
      <c r="B240" s="17" t="s">
        <v>21</v>
      </c>
      <c r="C240" s="37" t="s">
        <v>497</v>
      </c>
      <c r="D240" t="s">
        <v>327</v>
      </c>
      <c r="E240" s="1">
        <v>33000</v>
      </c>
      <c r="F240" s="1">
        <f t="shared" ref="F240:F243" si="107">E240*0.0287</f>
        <v>947.1</v>
      </c>
      <c r="G240" s="1">
        <v>0</v>
      </c>
      <c r="H240" s="1">
        <f t="shared" ref="H240:H243" si="108">E240*0.0304</f>
        <v>1003.2</v>
      </c>
      <c r="I240" s="1">
        <v>25</v>
      </c>
      <c r="J240" s="1">
        <f>+F240+G240+H240+I240</f>
        <v>1975.3</v>
      </c>
      <c r="K240" s="1">
        <f>+E240-J240</f>
        <v>31024.7</v>
      </c>
    </row>
    <row r="241" spans="1:126" x14ac:dyDescent="0.25">
      <c r="A241" t="s">
        <v>392</v>
      </c>
      <c r="B241" s="18" t="s">
        <v>130</v>
      </c>
      <c r="C241" s="33" t="s">
        <v>497</v>
      </c>
      <c r="D241" t="s">
        <v>327</v>
      </c>
      <c r="E241" s="1">
        <v>56000</v>
      </c>
      <c r="F241" s="1">
        <f t="shared" si="107"/>
        <v>1607.2</v>
      </c>
      <c r="G241" s="1">
        <v>2733.96</v>
      </c>
      <c r="H241" s="1">
        <f t="shared" si="108"/>
        <v>1702.4</v>
      </c>
      <c r="I241" s="1">
        <v>25</v>
      </c>
      <c r="J241" s="1">
        <v>9068.56</v>
      </c>
      <c r="K241" s="1">
        <f>+E241-J241</f>
        <v>46931.44</v>
      </c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:126" x14ac:dyDescent="0.25">
      <c r="A242" t="s">
        <v>535</v>
      </c>
      <c r="B242" s="18" t="s">
        <v>130</v>
      </c>
      <c r="C242" s="33" t="s">
        <v>497</v>
      </c>
      <c r="D242" t="s">
        <v>533</v>
      </c>
      <c r="E242" s="1">
        <v>56000</v>
      </c>
      <c r="F242" s="1">
        <v>1607.2</v>
      </c>
      <c r="G242" s="1">
        <v>2733.96</v>
      </c>
      <c r="H242" s="1">
        <v>1702.4</v>
      </c>
      <c r="I242" s="1">
        <v>25</v>
      </c>
      <c r="J242" s="1">
        <v>6068.56</v>
      </c>
      <c r="K242" s="1">
        <v>49931.44</v>
      </c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:126" x14ac:dyDescent="0.25">
      <c r="A243" t="s">
        <v>269</v>
      </c>
      <c r="B243" t="s">
        <v>276</v>
      </c>
      <c r="C243" s="32" t="s">
        <v>497</v>
      </c>
      <c r="D243" t="s">
        <v>327</v>
      </c>
      <c r="E243" s="1">
        <v>44000</v>
      </c>
      <c r="F243" s="1">
        <f t="shared" si="107"/>
        <v>1262.8</v>
      </c>
      <c r="G243" s="1">
        <v>828.67</v>
      </c>
      <c r="H243" s="1">
        <f t="shared" si="108"/>
        <v>1337.6</v>
      </c>
      <c r="I243" s="1">
        <v>1467.62</v>
      </c>
      <c r="J243" s="1">
        <v>6396.69</v>
      </c>
      <c r="K243" s="1">
        <f>E243-J243</f>
        <v>37603.31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:126" x14ac:dyDescent="0.25">
      <c r="A244" s="3" t="s">
        <v>13</v>
      </c>
      <c r="B244" s="3">
        <v>4</v>
      </c>
      <c r="C244" s="34"/>
      <c r="D244" s="3"/>
      <c r="E244" s="4">
        <f>SUM(E240:E243)+E239</f>
        <v>233000</v>
      </c>
      <c r="F244" s="4">
        <f>SUM(F240:F243)+F239</f>
        <v>6687.1</v>
      </c>
      <c r="G244" s="4">
        <f t="shared" ref="G244:J244" si="109">SUM(G240:G243)+G239</f>
        <v>7303.78</v>
      </c>
      <c r="H244" s="4">
        <f>SUM(H240:H243)+H239</f>
        <v>7083.2</v>
      </c>
      <c r="I244" s="4">
        <f>SUM(I240:I243)+I239</f>
        <v>2784.29</v>
      </c>
      <c r="J244" s="4">
        <f t="shared" si="109"/>
        <v>28358.37</v>
      </c>
      <c r="K244" s="4">
        <f>SUM(K240:K243)+K239</f>
        <v>204641.63</v>
      </c>
    </row>
    <row r="246" spans="1:126" x14ac:dyDescent="0.25">
      <c r="A246" s="72" t="s">
        <v>472</v>
      </c>
      <c r="B246" s="72"/>
      <c r="C246" s="72"/>
      <c r="D246" s="72"/>
      <c r="E246" s="72"/>
      <c r="F246" s="72"/>
      <c r="G246" s="72"/>
      <c r="H246" s="72"/>
      <c r="I246" s="72"/>
      <c r="J246" s="72"/>
      <c r="K246" s="72"/>
    </row>
    <row r="247" spans="1:126" x14ac:dyDescent="0.25">
      <c r="A247" s="17" t="s">
        <v>405</v>
      </c>
      <c r="B247" s="17" t="s">
        <v>17</v>
      </c>
      <c r="C247" s="37" t="s">
        <v>497</v>
      </c>
      <c r="D247" s="22" t="s">
        <v>327</v>
      </c>
      <c r="E247" s="1">
        <v>120000</v>
      </c>
      <c r="F247" s="1">
        <f>E247*0.0287</f>
        <v>3444</v>
      </c>
      <c r="G247" s="1">
        <v>16809.87</v>
      </c>
      <c r="H247" s="1">
        <f>E247*0.0304</f>
        <v>3648</v>
      </c>
      <c r="I247" s="1">
        <v>25</v>
      </c>
      <c r="J247" s="1">
        <v>24096.87</v>
      </c>
      <c r="K247" s="1">
        <f>E247-J247</f>
        <v>95903.13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:126" x14ac:dyDescent="0.25">
      <c r="A248" t="s">
        <v>288</v>
      </c>
      <c r="B248" t="s">
        <v>287</v>
      </c>
      <c r="C248" s="32" t="s">
        <v>497</v>
      </c>
      <c r="D248" t="s">
        <v>327</v>
      </c>
      <c r="E248" s="1">
        <v>40000</v>
      </c>
      <c r="F248" s="1">
        <f>E248*0.0287</f>
        <v>1148</v>
      </c>
      <c r="G248" s="1">
        <v>442.65</v>
      </c>
      <c r="H248" s="1">
        <f>E248*0.0304</f>
        <v>1216</v>
      </c>
      <c r="I248" s="1">
        <v>187</v>
      </c>
      <c r="J248" s="1">
        <f>F248+G248+H248+I248</f>
        <v>2993.65</v>
      </c>
      <c r="K248" s="1">
        <f>E248-J248</f>
        <v>37006.35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</row>
    <row r="249" spans="1:126" x14ac:dyDescent="0.25">
      <c r="A249" s="17" t="s">
        <v>418</v>
      </c>
      <c r="B249" s="17" t="s">
        <v>62</v>
      </c>
      <c r="C249" s="37" t="s">
        <v>498</v>
      </c>
      <c r="D249" s="20" t="s">
        <v>327</v>
      </c>
      <c r="E249" s="1">
        <v>50000</v>
      </c>
      <c r="F249" s="1">
        <f>E249*0.0287</f>
        <v>1435</v>
      </c>
      <c r="G249" s="1">
        <v>1854</v>
      </c>
      <c r="H249" s="1">
        <f>E249*0.0304</f>
        <v>1520</v>
      </c>
      <c r="I249" s="1">
        <v>25</v>
      </c>
      <c r="J249" s="1">
        <f>+F249+G249+H249+I249</f>
        <v>4834</v>
      </c>
      <c r="K249" s="1">
        <f>+E249-J249</f>
        <v>45166</v>
      </c>
    </row>
    <row r="250" spans="1:126" x14ac:dyDescent="0.25">
      <c r="A250" s="3" t="s">
        <v>13</v>
      </c>
      <c r="B250" s="3">
        <v>3</v>
      </c>
      <c r="C250" s="34"/>
      <c r="D250" s="3"/>
      <c r="E250" s="4">
        <f t="shared" ref="E250:K250" si="110">SUM(E247:E249)</f>
        <v>210000</v>
      </c>
      <c r="F250" s="4">
        <f t="shared" si="110"/>
        <v>6027</v>
      </c>
      <c r="G250" s="4">
        <f t="shared" si="110"/>
        <v>19106.52</v>
      </c>
      <c r="H250" s="4">
        <f t="shared" si="110"/>
        <v>6384</v>
      </c>
      <c r="I250" s="4">
        <f t="shared" si="110"/>
        <v>237</v>
      </c>
      <c r="J250" s="4">
        <f t="shared" si="110"/>
        <v>31924.52</v>
      </c>
      <c r="K250" s="4">
        <f t="shared" si="110"/>
        <v>178075.48</v>
      </c>
    </row>
    <row r="252" spans="1:126" x14ac:dyDescent="0.25">
      <c r="A252" s="72" t="s">
        <v>65</v>
      </c>
      <c r="B252" s="72"/>
      <c r="C252" s="72"/>
      <c r="D252" s="72"/>
      <c r="E252" s="72"/>
      <c r="F252" s="72"/>
      <c r="G252" s="72"/>
      <c r="H252" s="72"/>
      <c r="I252" s="72"/>
      <c r="J252" s="72"/>
      <c r="K252" s="72"/>
    </row>
    <row r="253" spans="1:126" x14ac:dyDescent="0.25">
      <c r="A253" t="s">
        <v>61</v>
      </c>
      <c r="B253" t="s">
        <v>62</v>
      </c>
      <c r="C253" s="32" t="s">
        <v>497</v>
      </c>
      <c r="D253" t="s">
        <v>327</v>
      </c>
      <c r="E253" s="1">
        <v>50000</v>
      </c>
      <c r="F253" s="1">
        <f>E253*0.0287</f>
        <v>1435</v>
      </c>
      <c r="G253" s="1">
        <v>1854</v>
      </c>
      <c r="H253" s="1">
        <f>E253*0.0304</f>
        <v>1520</v>
      </c>
      <c r="I253" s="1">
        <v>295</v>
      </c>
      <c r="J253" s="1">
        <f>F253+G253+H253+I253</f>
        <v>5104</v>
      </c>
      <c r="K253" s="1">
        <f>E253-J253</f>
        <v>44896</v>
      </c>
    </row>
    <row r="254" spans="1:126" s="2" customFormat="1" x14ac:dyDescent="0.25">
      <c r="A254" t="s">
        <v>66</v>
      </c>
      <c r="B254" t="s">
        <v>64</v>
      </c>
      <c r="C254" s="32" t="s">
        <v>497</v>
      </c>
      <c r="D254" t="s">
        <v>324</v>
      </c>
      <c r="E254" s="1">
        <v>36500</v>
      </c>
      <c r="F254" s="1">
        <f>E254*0.0287</f>
        <v>1047.55</v>
      </c>
      <c r="G254" s="1">
        <v>0</v>
      </c>
      <c r="H254" s="1">
        <f>E254*0.0304</f>
        <v>1109.5999999999999</v>
      </c>
      <c r="I254" s="1">
        <v>125</v>
      </c>
      <c r="J254" s="1">
        <f>F254+G254+H254+I254</f>
        <v>2282.15</v>
      </c>
      <c r="K254" s="1">
        <f>E254-J254</f>
        <v>34217.85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</row>
    <row r="255" spans="1:126" x14ac:dyDescent="0.25">
      <c r="A255" s="3" t="s">
        <v>13</v>
      </c>
      <c r="B255" s="3">
        <v>2</v>
      </c>
      <c r="C255" s="34"/>
      <c r="D255" s="3"/>
      <c r="E255" s="4">
        <f>SUM(E253:E254)</f>
        <v>86500</v>
      </c>
      <c r="F255" s="4">
        <f t="shared" ref="F255:K255" si="111">SUM(F253:F254)</f>
        <v>2482.5500000000002</v>
      </c>
      <c r="G255" s="4">
        <f t="shared" si="111"/>
        <v>1854</v>
      </c>
      <c r="H255" s="4">
        <f t="shared" si="111"/>
        <v>2629.6</v>
      </c>
      <c r="I255" s="4">
        <f t="shared" si="111"/>
        <v>420</v>
      </c>
      <c r="J255" s="4">
        <f t="shared" si="111"/>
        <v>7386.15</v>
      </c>
      <c r="K255" s="4">
        <f t="shared" si="111"/>
        <v>79113.850000000006</v>
      </c>
    </row>
    <row r="257" spans="1:126" x14ac:dyDescent="0.25">
      <c r="A257" s="72" t="s">
        <v>473</v>
      </c>
      <c r="B257" s="72"/>
      <c r="C257" s="72"/>
      <c r="D257" s="72"/>
      <c r="E257" s="72"/>
      <c r="F257" s="72"/>
      <c r="G257" s="72"/>
      <c r="H257" s="72"/>
      <c r="I257" s="72"/>
      <c r="J257" s="72"/>
      <c r="K257" s="72"/>
    </row>
    <row r="258" spans="1:126" x14ac:dyDescent="0.25">
      <c r="A258" t="s">
        <v>59</v>
      </c>
      <c r="B258" t="s">
        <v>60</v>
      </c>
      <c r="C258" s="32" t="s">
        <v>497</v>
      </c>
      <c r="D258" t="s">
        <v>324</v>
      </c>
      <c r="E258" s="1">
        <v>57000</v>
      </c>
      <c r="F258" s="1">
        <f>E258*0.0287</f>
        <v>1635.9</v>
      </c>
      <c r="G258" s="1">
        <v>1635.9</v>
      </c>
      <c r="H258" s="1">
        <v>2684.11</v>
      </c>
      <c r="I258" s="1">
        <v>1687.62</v>
      </c>
      <c r="J258" s="1">
        <v>7740.43</v>
      </c>
      <c r="K258" s="1">
        <f>E258-J258</f>
        <v>49259.57</v>
      </c>
    </row>
    <row r="259" spans="1:126" x14ac:dyDescent="0.25">
      <c r="A259" t="s">
        <v>63</v>
      </c>
      <c r="B259" t="s">
        <v>64</v>
      </c>
      <c r="C259" s="32" t="s">
        <v>498</v>
      </c>
      <c r="D259" t="s">
        <v>324</v>
      </c>
      <c r="E259" s="1">
        <v>57000</v>
      </c>
      <c r="F259" s="1">
        <f t="shared" ref="F259:F260" si="112">E259*0.0287</f>
        <v>1635.9</v>
      </c>
      <c r="G259" s="1">
        <v>1635.9</v>
      </c>
      <c r="H259" s="1">
        <v>2922.14</v>
      </c>
      <c r="I259" s="1">
        <v>277.5</v>
      </c>
      <c r="J259" s="1">
        <v>6568.34</v>
      </c>
      <c r="K259" s="1">
        <f>E259-J259</f>
        <v>50431.66</v>
      </c>
    </row>
    <row r="260" spans="1:126" x14ac:dyDescent="0.25">
      <c r="A260" t="s">
        <v>384</v>
      </c>
      <c r="B260" s="11" t="s">
        <v>62</v>
      </c>
      <c r="C260" s="33" t="s">
        <v>498</v>
      </c>
      <c r="D260" s="16" t="s">
        <v>327</v>
      </c>
      <c r="E260" s="1">
        <v>40000</v>
      </c>
      <c r="F260" s="1">
        <f t="shared" si="112"/>
        <v>1148</v>
      </c>
      <c r="G260" s="1">
        <v>1148</v>
      </c>
      <c r="H260" s="1">
        <v>442.65</v>
      </c>
      <c r="I260" s="1">
        <v>25</v>
      </c>
      <c r="J260" s="1">
        <v>2831.65</v>
      </c>
      <c r="K260" s="1">
        <f>+E260-J260</f>
        <v>37168.35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</row>
    <row r="261" spans="1:126" x14ac:dyDescent="0.25">
      <c r="A261" s="17" t="s">
        <v>416</v>
      </c>
      <c r="B261" s="17" t="s">
        <v>417</v>
      </c>
      <c r="C261" s="37" t="s">
        <v>498</v>
      </c>
      <c r="D261" s="20" t="s">
        <v>327</v>
      </c>
      <c r="E261" s="1">
        <v>44000</v>
      </c>
      <c r="F261" s="1">
        <f>E261*0.0287</f>
        <v>1262.8</v>
      </c>
      <c r="G261" s="1">
        <v>1262.8</v>
      </c>
      <c r="H261" s="1">
        <v>1007.19</v>
      </c>
      <c r="I261" s="1">
        <v>187</v>
      </c>
      <c r="J261" s="1">
        <v>3794.59</v>
      </c>
      <c r="K261" s="1">
        <f>+E261-J261</f>
        <v>40205.410000000003</v>
      </c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</row>
    <row r="262" spans="1:126" x14ac:dyDescent="0.25">
      <c r="A262" s="3" t="s">
        <v>13</v>
      </c>
      <c r="B262" s="3">
        <v>4</v>
      </c>
      <c r="C262" s="34"/>
      <c r="D262" s="3"/>
      <c r="E262" s="4">
        <f>SUM(E258:E261)</f>
        <v>198000</v>
      </c>
      <c r="F262" s="4">
        <f t="shared" ref="F262:K262" si="113">SUM(F258:F261)</f>
        <v>5682.6</v>
      </c>
      <c r="G262" s="4">
        <f t="shared" si="113"/>
        <v>5682.6</v>
      </c>
      <c r="H262" s="4">
        <f t="shared" si="113"/>
        <v>7056.09</v>
      </c>
      <c r="I262" s="4">
        <f t="shared" si="113"/>
        <v>2177.12</v>
      </c>
      <c r="J262" s="4">
        <f t="shared" si="113"/>
        <v>20935.009999999998</v>
      </c>
      <c r="K262" s="4">
        <f t="shared" si="113"/>
        <v>177064.99</v>
      </c>
    </row>
    <row r="264" spans="1:126" x14ac:dyDescent="0.25">
      <c r="A264" s="72" t="s">
        <v>474</v>
      </c>
      <c r="B264" s="72"/>
      <c r="C264" s="72"/>
      <c r="D264" s="72"/>
      <c r="E264" s="72"/>
      <c r="F264" s="72"/>
      <c r="G264" s="72"/>
      <c r="H264" s="72"/>
      <c r="I264" s="72"/>
      <c r="J264" s="72"/>
      <c r="K264" s="72"/>
    </row>
    <row r="265" spans="1:126" x14ac:dyDescent="0.25">
      <c r="A265" t="s">
        <v>37</v>
      </c>
      <c r="B265" t="s">
        <v>10</v>
      </c>
      <c r="C265" s="32" t="s">
        <v>498</v>
      </c>
      <c r="D265" t="s">
        <v>324</v>
      </c>
      <c r="E265" s="1">
        <v>34000</v>
      </c>
      <c r="F265" s="1">
        <f t="shared" ref="F265:F266" si="114">E265*0.0287</f>
        <v>975.8</v>
      </c>
      <c r="G265" s="1">
        <v>0</v>
      </c>
      <c r="H265" s="1">
        <f t="shared" ref="H265:H266" si="115">E265*0.0304</f>
        <v>1033.5999999999999</v>
      </c>
      <c r="I265" s="1">
        <v>75</v>
      </c>
      <c r="J265" s="1">
        <f>F265+G265+H265+I265</f>
        <v>2084.4</v>
      </c>
      <c r="K265" s="1">
        <f>E265-J265</f>
        <v>31915.599999999999</v>
      </c>
    </row>
    <row r="266" spans="1:126" x14ac:dyDescent="0.25">
      <c r="A266" t="s">
        <v>350</v>
      </c>
      <c r="B266" t="s">
        <v>23</v>
      </c>
      <c r="C266" s="32" t="s">
        <v>498</v>
      </c>
      <c r="D266" t="s">
        <v>327</v>
      </c>
      <c r="E266" s="1">
        <v>32000</v>
      </c>
      <c r="F266" s="1">
        <f t="shared" si="114"/>
        <v>918.4</v>
      </c>
      <c r="G266" s="1">
        <v>0</v>
      </c>
      <c r="H266" s="1">
        <f t="shared" si="115"/>
        <v>972.8</v>
      </c>
      <c r="I266" s="1">
        <v>1239</v>
      </c>
      <c r="J266" s="1">
        <v>3130</v>
      </c>
      <c r="K266" s="1">
        <v>28869.8</v>
      </c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</row>
    <row r="267" spans="1:126" x14ac:dyDescent="0.25">
      <c r="A267" s="3" t="s">
        <v>13</v>
      </c>
      <c r="B267" s="3">
        <v>2</v>
      </c>
      <c r="C267" s="34"/>
      <c r="D267" s="3"/>
      <c r="E267" s="4">
        <f>SUM(E265:E266)</f>
        <v>66000</v>
      </c>
      <c r="F267" s="4">
        <f t="shared" ref="F267:K267" si="116">SUM(F265:F266)</f>
        <v>1894.2</v>
      </c>
      <c r="G267" s="4">
        <f t="shared" si="116"/>
        <v>0</v>
      </c>
      <c r="H267" s="4">
        <f t="shared" si="116"/>
        <v>2006.4</v>
      </c>
      <c r="I267" s="4">
        <f t="shared" si="116"/>
        <v>1314</v>
      </c>
      <c r="J267" s="4">
        <f t="shared" si="116"/>
        <v>5214.3999999999996</v>
      </c>
      <c r="K267" s="4">
        <f t="shared" si="116"/>
        <v>60785.4</v>
      </c>
    </row>
    <row r="269" spans="1:126" s="2" customFormat="1" x14ac:dyDescent="0.25">
      <c r="A269" s="72" t="s">
        <v>475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</row>
    <row r="270" spans="1:126" s="2" customFormat="1" x14ac:dyDescent="0.25">
      <c r="A270" t="s">
        <v>48</v>
      </c>
      <c r="B270" t="s">
        <v>275</v>
      </c>
      <c r="C270" s="32" t="s">
        <v>498</v>
      </c>
      <c r="D270" t="s">
        <v>324</v>
      </c>
      <c r="E270" s="1">
        <v>51000</v>
      </c>
      <c r="F270" s="1">
        <f t="shared" ref="F270:F275" si="117">E270*0.0287</f>
        <v>1463.7</v>
      </c>
      <c r="G270" s="1">
        <v>1816.62</v>
      </c>
      <c r="H270" s="1">
        <f t="shared" ref="H270:H275" si="118">E270*0.0304</f>
        <v>1550.4</v>
      </c>
      <c r="I270" s="1">
        <v>1315.12</v>
      </c>
      <c r="J270" s="1">
        <f t="shared" ref="J270:J273" si="119">F270+G270+H270+I270</f>
        <v>6145.84</v>
      </c>
      <c r="K270" s="1">
        <f t="shared" ref="K270:K274" si="120">E270-J270</f>
        <v>44854.16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</row>
    <row r="271" spans="1:126" s="2" customFormat="1" x14ac:dyDescent="0.25">
      <c r="A271" t="s">
        <v>411</v>
      </c>
      <c r="B271" s="23" t="s">
        <v>43</v>
      </c>
      <c r="C271" s="32" t="s">
        <v>498</v>
      </c>
      <c r="D271" s="20" t="s">
        <v>327</v>
      </c>
      <c r="E271" s="1">
        <v>44000</v>
      </c>
      <c r="F271" s="1">
        <f>E271*0.0287</f>
        <v>1262.8</v>
      </c>
      <c r="G271" s="1">
        <v>1007.19</v>
      </c>
      <c r="H271" s="1">
        <f>E271*0.0304</f>
        <v>1337.6</v>
      </c>
      <c r="I271" s="1">
        <v>590.01</v>
      </c>
      <c r="J271" s="1">
        <v>4197.6000000000004</v>
      </c>
      <c r="K271" s="1">
        <f>E271-J271</f>
        <v>39802.400000000001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</row>
    <row r="272" spans="1:126" s="2" customFormat="1" x14ac:dyDescent="0.25">
      <c r="A272" t="s">
        <v>412</v>
      </c>
      <c r="B272" s="23" t="s">
        <v>43</v>
      </c>
      <c r="C272" s="32" t="s">
        <v>498</v>
      </c>
      <c r="D272" s="20" t="s">
        <v>327</v>
      </c>
      <c r="E272" s="1">
        <v>44000</v>
      </c>
      <c r="F272" s="1">
        <f>E272*0.0287</f>
        <v>1262.8</v>
      </c>
      <c r="G272" s="1">
        <v>1007.19</v>
      </c>
      <c r="H272" s="1">
        <f>E272*0.0304</f>
        <v>1337.6</v>
      </c>
      <c r="I272" s="1">
        <v>187</v>
      </c>
      <c r="J272" s="1">
        <v>3794.59</v>
      </c>
      <c r="K272" s="1">
        <f>E272-J272</f>
        <v>40205.410000000003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</row>
    <row r="273" spans="1:126" s="2" customFormat="1" x14ac:dyDescent="0.25">
      <c r="A273" t="s">
        <v>49</v>
      </c>
      <c r="B273" t="s">
        <v>41</v>
      </c>
      <c r="C273" s="32" t="s">
        <v>498</v>
      </c>
      <c r="D273" t="s">
        <v>324</v>
      </c>
      <c r="E273" s="1">
        <v>41000</v>
      </c>
      <c r="F273" s="1">
        <f t="shared" si="117"/>
        <v>1176.7</v>
      </c>
      <c r="G273" s="1">
        <v>583.79</v>
      </c>
      <c r="H273" s="1">
        <f t="shared" si="118"/>
        <v>1246.4000000000001</v>
      </c>
      <c r="I273" s="1">
        <v>25</v>
      </c>
      <c r="J273" s="1">
        <f t="shared" si="119"/>
        <v>3031.89</v>
      </c>
      <c r="K273" s="1">
        <f t="shared" si="120"/>
        <v>37968.11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</row>
    <row r="274" spans="1:126" s="2" customFormat="1" x14ac:dyDescent="0.25">
      <c r="A274" t="s">
        <v>50</v>
      </c>
      <c r="B274" t="s">
        <v>41</v>
      </c>
      <c r="C274" s="32" t="s">
        <v>498</v>
      </c>
      <c r="D274" t="s">
        <v>327</v>
      </c>
      <c r="E274" s="1">
        <v>44000</v>
      </c>
      <c r="F274" s="1">
        <f t="shared" si="117"/>
        <v>1262.8</v>
      </c>
      <c r="G274" s="1">
        <v>1007.19</v>
      </c>
      <c r="H274" s="1">
        <f t="shared" si="118"/>
        <v>1337.6</v>
      </c>
      <c r="I274" s="1">
        <v>195</v>
      </c>
      <c r="J274" s="1">
        <v>3802.59</v>
      </c>
      <c r="K274" s="1">
        <f t="shared" si="120"/>
        <v>40197.410000000003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</row>
    <row r="275" spans="1:126" x14ac:dyDescent="0.25">
      <c r="A275" t="s">
        <v>304</v>
      </c>
      <c r="B275" t="s">
        <v>43</v>
      </c>
      <c r="C275" s="32" t="s">
        <v>498</v>
      </c>
      <c r="D275" t="s">
        <v>327</v>
      </c>
      <c r="E275" s="1">
        <v>44000</v>
      </c>
      <c r="F275" s="1">
        <f t="shared" si="117"/>
        <v>1262.8</v>
      </c>
      <c r="G275" s="1">
        <v>1007.19</v>
      </c>
      <c r="H275" s="1">
        <f t="shared" si="118"/>
        <v>1337.6</v>
      </c>
      <c r="I275" s="1">
        <v>1032.7</v>
      </c>
      <c r="J275" s="1">
        <v>4640.29</v>
      </c>
      <c r="K275" s="1">
        <f>E275-J275</f>
        <v>39359.71</v>
      </c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</row>
    <row r="276" spans="1:126" x14ac:dyDescent="0.25">
      <c r="A276" s="3" t="s">
        <v>13</v>
      </c>
      <c r="B276" s="3">
        <v>6</v>
      </c>
      <c r="C276" s="34"/>
      <c r="D276" s="3"/>
      <c r="E276" s="4">
        <f>SUM(E270:E275)</f>
        <v>268000</v>
      </c>
      <c r="F276" s="4">
        <f t="shared" ref="F276:K276" si="121">SUM(F270:F275)</f>
        <v>7691.6</v>
      </c>
      <c r="G276" s="4">
        <f t="shared" si="121"/>
        <v>6429.17</v>
      </c>
      <c r="H276" s="4">
        <f t="shared" si="121"/>
        <v>8147.2</v>
      </c>
      <c r="I276" s="4">
        <f t="shared" si="121"/>
        <v>3344.83</v>
      </c>
      <c r="J276" s="4">
        <f t="shared" si="121"/>
        <v>25612.799999999999</v>
      </c>
      <c r="K276" s="4">
        <f t="shared" si="121"/>
        <v>242387.20000000001</v>
      </c>
    </row>
    <row r="278" spans="1:126" s="2" customFormat="1" x14ac:dyDescent="0.25">
      <c r="A278" s="72" t="s">
        <v>476</v>
      </c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</row>
    <row r="279" spans="1:126" s="2" customFormat="1" x14ac:dyDescent="0.25">
      <c r="A279" s="53" t="s">
        <v>512</v>
      </c>
      <c r="B279" s="53" t="s">
        <v>295</v>
      </c>
      <c r="C279" s="57" t="s">
        <v>498</v>
      </c>
      <c r="D279" s="53" t="s">
        <v>511</v>
      </c>
      <c r="E279" s="59">
        <v>115000</v>
      </c>
      <c r="F279" s="59">
        <v>3300.5</v>
      </c>
      <c r="G279" s="59">
        <v>15038.68</v>
      </c>
      <c r="H279" s="59">
        <v>3496</v>
      </c>
      <c r="I279" s="59">
        <v>2657.74</v>
      </c>
      <c r="J279" s="59">
        <v>24492.92</v>
      </c>
      <c r="K279" s="59">
        <v>90507.08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</row>
    <row r="280" spans="1:126" x14ac:dyDescent="0.25">
      <c r="A280" t="s">
        <v>303</v>
      </c>
      <c r="B280" t="s">
        <v>43</v>
      </c>
      <c r="C280" s="32" t="s">
        <v>498</v>
      </c>
      <c r="D280" t="s">
        <v>327</v>
      </c>
      <c r="E280" s="1">
        <v>44000</v>
      </c>
      <c r="F280" s="1">
        <f>E280*0.0287</f>
        <v>1262.8</v>
      </c>
      <c r="G280" s="1">
        <v>405.27</v>
      </c>
      <c r="H280" s="1">
        <f>E280*0.0304</f>
        <v>1337.6</v>
      </c>
      <c r="I280" s="1">
        <v>1215.1199999999999</v>
      </c>
      <c r="J280" s="1">
        <f>F280+G280+H280+I280</f>
        <v>4220.79</v>
      </c>
      <c r="K280" s="1">
        <f>E280-J280</f>
        <v>39779.21</v>
      </c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</row>
    <row r="281" spans="1:126" x14ac:dyDescent="0.25">
      <c r="A281" t="s">
        <v>409</v>
      </c>
      <c r="B281" s="18" t="s">
        <v>408</v>
      </c>
      <c r="C281" s="33" t="s">
        <v>498</v>
      </c>
      <c r="D281" s="16" t="s">
        <v>327</v>
      </c>
      <c r="E281" s="1">
        <v>90000</v>
      </c>
      <c r="F281" s="1">
        <f>E281*0.0287</f>
        <v>2583</v>
      </c>
      <c r="G281" s="1">
        <v>9753.1200000000008</v>
      </c>
      <c r="H281" s="1">
        <f>E281*0.0304</f>
        <v>2736</v>
      </c>
      <c r="I281" s="1">
        <v>195</v>
      </c>
      <c r="J281" s="1">
        <f t="shared" ref="J281" si="122">F281+G281+H281+I281</f>
        <v>15267.12</v>
      </c>
      <c r="K281" s="1">
        <f>E281-J281</f>
        <v>74732.88</v>
      </c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</row>
    <row r="282" spans="1:126" s="2" customFormat="1" x14ac:dyDescent="0.25">
      <c r="A282" s="3" t="s">
        <v>13</v>
      </c>
      <c r="B282" s="3">
        <v>3</v>
      </c>
      <c r="C282" s="34"/>
      <c r="D282" s="3"/>
      <c r="E282" s="4">
        <f t="shared" ref="E282:K282" si="123">SUM(E280:E281)+E279</f>
        <v>249000</v>
      </c>
      <c r="F282" s="4">
        <f t="shared" si="123"/>
        <v>7146.3</v>
      </c>
      <c r="G282" s="4">
        <f t="shared" si="123"/>
        <v>25197.07</v>
      </c>
      <c r="H282" s="4">
        <f t="shared" si="123"/>
        <v>7569.6</v>
      </c>
      <c r="I282" s="4">
        <f t="shared" si="123"/>
        <v>4067.86</v>
      </c>
      <c r="J282" s="4">
        <f t="shared" si="123"/>
        <v>43980.83</v>
      </c>
      <c r="K282" s="4">
        <f t="shared" si="123"/>
        <v>205019.17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</row>
    <row r="284" spans="1:126" x14ac:dyDescent="0.25">
      <c r="A284" s="72" t="s">
        <v>477</v>
      </c>
      <c r="B284" s="72"/>
      <c r="C284" s="72"/>
      <c r="D284" s="72"/>
      <c r="E284" s="72"/>
      <c r="F284" s="72"/>
      <c r="G284" s="72"/>
      <c r="H284" s="72"/>
      <c r="I284" s="72"/>
      <c r="J284" s="72"/>
      <c r="K284" s="72"/>
    </row>
    <row r="285" spans="1:126" s="26" customFormat="1" x14ac:dyDescent="0.25">
      <c r="A285" s="44" t="s">
        <v>46</v>
      </c>
      <c r="B285" s="44" t="s">
        <v>47</v>
      </c>
      <c r="C285" s="45" t="s">
        <v>498</v>
      </c>
      <c r="D285" s="44" t="s">
        <v>327</v>
      </c>
      <c r="E285" s="46">
        <v>91000</v>
      </c>
      <c r="F285" s="46">
        <f>E285*0.0287</f>
        <v>2611.6999999999998</v>
      </c>
      <c r="G285" s="46">
        <v>9988.34</v>
      </c>
      <c r="H285" s="46">
        <f>E285*0.0304</f>
        <v>2766.4</v>
      </c>
      <c r="I285" s="46">
        <v>25</v>
      </c>
      <c r="J285" s="46">
        <f>F285+G285+H285+I285</f>
        <v>15391.44</v>
      </c>
      <c r="K285" s="46">
        <f>E285-J285</f>
        <v>75608.56</v>
      </c>
    </row>
    <row r="286" spans="1:126" s="2" customFormat="1" x14ac:dyDescent="0.25">
      <c r="A286" s="3" t="s">
        <v>13</v>
      </c>
      <c r="B286" s="3">
        <v>2</v>
      </c>
      <c r="C286" s="34"/>
      <c r="D286" s="3"/>
      <c r="E286" s="4">
        <f t="shared" ref="E286:K286" si="124">SUM(E285:E285)</f>
        <v>91000</v>
      </c>
      <c r="F286" s="4">
        <f t="shared" si="124"/>
        <v>2611.6999999999998</v>
      </c>
      <c r="G286" s="4">
        <f t="shared" si="124"/>
        <v>9988.34</v>
      </c>
      <c r="H286" s="4">
        <f t="shared" si="124"/>
        <v>2766.4</v>
      </c>
      <c r="I286" s="4">
        <f t="shared" si="124"/>
        <v>25</v>
      </c>
      <c r="J286" s="4">
        <f t="shared" si="124"/>
        <v>15391.44</v>
      </c>
      <c r="K286" s="4">
        <f t="shared" si="124"/>
        <v>75608.56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</row>
    <row r="288" spans="1:126" x14ac:dyDescent="0.25">
      <c r="A288" s="72" t="s">
        <v>478</v>
      </c>
      <c r="B288" s="72"/>
      <c r="C288" s="72"/>
      <c r="D288" s="72"/>
      <c r="E288" s="72"/>
      <c r="F288" s="72"/>
      <c r="G288" s="72"/>
      <c r="H288" s="72"/>
      <c r="I288" s="72"/>
      <c r="J288" s="72"/>
      <c r="K288" s="72"/>
    </row>
    <row r="289" spans="1:126" x14ac:dyDescent="0.25">
      <c r="A289" s="5" t="s">
        <v>38</v>
      </c>
      <c r="B289" t="s">
        <v>39</v>
      </c>
      <c r="C289" s="32" t="s">
        <v>498</v>
      </c>
      <c r="D289" t="s">
        <v>324</v>
      </c>
      <c r="E289" s="1">
        <v>91000</v>
      </c>
      <c r="F289" s="1">
        <f>E289*0.0287</f>
        <v>2611.6999999999998</v>
      </c>
      <c r="G289" s="1">
        <v>2766.4</v>
      </c>
      <c r="H289" s="1">
        <v>2766.4</v>
      </c>
      <c r="I289" s="1">
        <v>2757.74</v>
      </c>
      <c r="J289" s="30">
        <v>17529.12</v>
      </c>
      <c r="K289" s="1">
        <f t="shared" ref="K289" si="125">E289-J289</f>
        <v>73470.880000000005</v>
      </c>
    </row>
    <row r="290" spans="1:126" x14ac:dyDescent="0.25">
      <c r="A290" s="29" t="s">
        <v>40</v>
      </c>
      <c r="B290" t="s">
        <v>45</v>
      </c>
      <c r="C290" s="32" t="s">
        <v>498</v>
      </c>
      <c r="D290" t="s">
        <v>324</v>
      </c>
      <c r="E290" s="1">
        <v>45000</v>
      </c>
      <c r="F290" s="1">
        <f t="shared" ref="F290:F291" si="126">E290*0.0287</f>
        <v>1291.5</v>
      </c>
      <c r="G290" s="1">
        <v>1291.5</v>
      </c>
      <c r="H290" s="1">
        <v>1368</v>
      </c>
      <c r="I290" s="1">
        <v>1215.1199999999999</v>
      </c>
      <c r="J290" s="30">
        <v>5480.03</v>
      </c>
      <c r="K290" s="1">
        <v>39519.97</v>
      </c>
    </row>
    <row r="291" spans="1:126" x14ac:dyDescent="0.25">
      <c r="A291" s="5" t="s">
        <v>42</v>
      </c>
      <c r="B291" t="s">
        <v>43</v>
      </c>
      <c r="C291" s="32" t="s">
        <v>498</v>
      </c>
      <c r="D291" t="s">
        <v>324</v>
      </c>
      <c r="E291" s="1">
        <v>45000</v>
      </c>
      <c r="F291" s="1">
        <f t="shared" si="126"/>
        <v>1291.5</v>
      </c>
      <c r="G291" s="1">
        <v>1148.33</v>
      </c>
      <c r="H291" s="1">
        <f t="shared" ref="H291:H293" si="127">E291*0.0304</f>
        <v>1368</v>
      </c>
      <c r="I291" s="1">
        <v>1209</v>
      </c>
      <c r="J291" s="30">
        <v>5016.83</v>
      </c>
      <c r="K291" s="1">
        <v>39983</v>
      </c>
    </row>
    <row r="292" spans="1:126" x14ac:dyDescent="0.25">
      <c r="A292" s="5" t="s">
        <v>383</v>
      </c>
      <c r="B292" s="11" t="s">
        <v>402</v>
      </c>
      <c r="C292" s="33" t="s">
        <v>498</v>
      </c>
      <c r="D292" s="16" t="s">
        <v>327</v>
      </c>
      <c r="E292" s="1">
        <v>44000</v>
      </c>
      <c r="F292" s="1">
        <f>E292*0.0287</f>
        <v>1262.8</v>
      </c>
      <c r="G292" s="1">
        <v>0</v>
      </c>
      <c r="H292" s="1">
        <f>E292*0.0304</f>
        <v>1337.6</v>
      </c>
      <c r="I292" s="1">
        <v>1697.4</v>
      </c>
      <c r="J292" s="30">
        <v>5493.79</v>
      </c>
      <c r="K292" s="1">
        <v>38506.21</v>
      </c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</row>
    <row r="293" spans="1:126" s="2" customFormat="1" x14ac:dyDescent="0.25">
      <c r="A293" t="s">
        <v>44</v>
      </c>
      <c r="B293" t="s">
        <v>45</v>
      </c>
      <c r="C293" s="32" t="s">
        <v>498</v>
      </c>
      <c r="D293" t="s">
        <v>327</v>
      </c>
      <c r="E293" s="1">
        <v>45000</v>
      </c>
      <c r="F293" s="1">
        <v>1291.5</v>
      </c>
      <c r="G293" s="1">
        <v>1148.33</v>
      </c>
      <c r="H293" s="1">
        <f t="shared" si="127"/>
        <v>1368</v>
      </c>
      <c r="I293" s="1">
        <v>25</v>
      </c>
      <c r="J293" s="30">
        <f t="shared" ref="J293" si="128">F293+G293+H293+I293</f>
        <v>3832.83</v>
      </c>
      <c r="K293" s="1">
        <f>E293-J293</f>
        <v>41167.17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</row>
    <row r="294" spans="1:126" s="2" customFormat="1" x14ac:dyDescent="0.25">
      <c r="A294" s="3" t="s">
        <v>13</v>
      </c>
      <c r="B294" s="3">
        <v>5</v>
      </c>
      <c r="C294" s="34"/>
      <c r="D294" s="3"/>
      <c r="E294" s="4">
        <f>SUM(E289:E293)</f>
        <v>270000</v>
      </c>
      <c r="F294" s="4">
        <f t="shared" ref="F294:H294" si="129">SUM(F289:F293)</f>
        <v>7749</v>
      </c>
      <c r="G294" s="4">
        <f t="shared" si="129"/>
        <v>6354.56</v>
      </c>
      <c r="H294" s="4">
        <f t="shared" si="129"/>
        <v>8208</v>
      </c>
      <c r="I294" s="4">
        <f>SUM(I289:I293)</f>
        <v>6904.26</v>
      </c>
      <c r="J294" s="4">
        <f>SUM(J289:J293)</f>
        <v>37352.6</v>
      </c>
      <c r="K294" s="4">
        <f>SUM(K289:K293)</f>
        <v>232647.23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</row>
    <row r="295" spans="1:126" s="2" customFormat="1" x14ac:dyDescent="0.25">
      <c r="A295"/>
      <c r="B295"/>
      <c r="C295" s="32"/>
      <c r="D295"/>
      <c r="E295" s="1"/>
      <c r="F295" s="1"/>
      <c r="G295" s="1"/>
      <c r="H295" s="1"/>
      <c r="I295" s="1"/>
      <c r="J295" s="1"/>
      <c r="K295" s="1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</row>
    <row r="296" spans="1:126" s="2" customFormat="1" x14ac:dyDescent="0.25">
      <c r="A296" s="72" t="s">
        <v>479</v>
      </c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</row>
    <row r="297" spans="1:126" s="14" customFormat="1" x14ac:dyDescent="0.25">
      <c r="A297" s="17" t="s">
        <v>51</v>
      </c>
      <c r="B297" s="17" t="s">
        <v>395</v>
      </c>
      <c r="C297" s="37" t="s">
        <v>498</v>
      </c>
      <c r="D297" s="19" t="s">
        <v>327</v>
      </c>
      <c r="E297" s="1">
        <v>81000</v>
      </c>
      <c r="F297" s="1">
        <f>E297*0.0287</f>
        <v>2324.6999999999998</v>
      </c>
      <c r="G297" s="1">
        <v>7041.03</v>
      </c>
      <c r="H297" s="30">
        <f>E297*0.0304</f>
        <v>2462.4</v>
      </c>
      <c r="I297" s="30">
        <v>2575.2399999999998</v>
      </c>
      <c r="J297" s="30">
        <f>F297+G297+H297+I297</f>
        <v>14403.37</v>
      </c>
      <c r="K297" s="30">
        <f>E297-J297</f>
        <v>66596.63</v>
      </c>
    </row>
    <row r="298" spans="1:126" x14ac:dyDescent="0.25">
      <c r="A298" t="s">
        <v>156</v>
      </c>
      <c r="B298" t="s">
        <v>23</v>
      </c>
      <c r="C298" s="32" t="s">
        <v>497</v>
      </c>
      <c r="D298" t="s">
        <v>324</v>
      </c>
      <c r="E298" s="1">
        <v>26250</v>
      </c>
      <c r="F298" s="1">
        <f>E298*0.0287</f>
        <v>753.38</v>
      </c>
      <c r="G298" s="1">
        <v>0</v>
      </c>
      <c r="H298" s="30">
        <f>E298*0.0304</f>
        <v>798</v>
      </c>
      <c r="I298" s="30">
        <v>7685.4</v>
      </c>
      <c r="J298" s="30">
        <v>9236.7800000000007</v>
      </c>
      <c r="K298" s="30">
        <v>17013.22</v>
      </c>
    </row>
    <row r="299" spans="1:126" x14ac:dyDescent="0.25">
      <c r="A299" t="s">
        <v>413</v>
      </c>
      <c r="B299" s="23" t="s">
        <v>15</v>
      </c>
      <c r="C299" s="32" t="s">
        <v>498</v>
      </c>
      <c r="D299" s="20" t="s">
        <v>327</v>
      </c>
      <c r="E299" s="1">
        <v>44000</v>
      </c>
      <c r="F299" s="1">
        <f>E299*0.0287</f>
        <v>1262.8</v>
      </c>
      <c r="G299" s="1">
        <v>1007.19</v>
      </c>
      <c r="H299" s="30">
        <f>E299*0.0304</f>
        <v>1337.6</v>
      </c>
      <c r="I299" s="30">
        <v>4632.6000000000004</v>
      </c>
      <c r="J299" s="30">
        <v>8240.19</v>
      </c>
      <c r="K299" s="30">
        <v>35759.81</v>
      </c>
    </row>
    <row r="300" spans="1:126" s="2" customFormat="1" x14ac:dyDescent="0.25">
      <c r="A300" t="s">
        <v>52</v>
      </c>
      <c r="B300" t="s">
        <v>15</v>
      </c>
      <c r="C300" s="32" t="s">
        <v>497</v>
      </c>
      <c r="D300" t="s">
        <v>324</v>
      </c>
      <c r="E300" s="1">
        <v>46000</v>
      </c>
      <c r="F300" s="1">
        <f t="shared" ref="F300:F305" si="130">E300*0.0287</f>
        <v>1320.2</v>
      </c>
      <c r="G300" s="1">
        <v>1110.94</v>
      </c>
      <c r="H300" s="30">
        <f t="shared" ref="H300:H305" si="131">E300*0.0304</f>
        <v>1398.4</v>
      </c>
      <c r="I300" s="30">
        <v>1607.62</v>
      </c>
      <c r="J300" s="30">
        <f t="shared" ref="J300:J304" si="132">F300+G300+H300+I300</f>
        <v>5437.16</v>
      </c>
      <c r="K300" s="30">
        <v>40562.839999999997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</row>
    <row r="301" spans="1:126" s="2" customFormat="1" x14ac:dyDescent="0.25">
      <c r="A301" t="s">
        <v>53</v>
      </c>
      <c r="B301" t="s">
        <v>23</v>
      </c>
      <c r="C301" s="32" t="s">
        <v>497</v>
      </c>
      <c r="D301" t="s">
        <v>324</v>
      </c>
      <c r="E301" s="1">
        <v>31500</v>
      </c>
      <c r="F301" s="1">
        <f t="shared" si="130"/>
        <v>904.05</v>
      </c>
      <c r="G301" s="1">
        <v>0</v>
      </c>
      <c r="H301" s="30">
        <f t="shared" si="131"/>
        <v>957.6</v>
      </c>
      <c r="I301" s="30">
        <v>572.6</v>
      </c>
      <c r="J301" s="30">
        <v>2434.25</v>
      </c>
      <c r="K301" s="30">
        <v>29065.75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</row>
    <row r="302" spans="1:126" s="2" customFormat="1" x14ac:dyDescent="0.25">
      <c r="A302" t="s">
        <v>54</v>
      </c>
      <c r="B302" t="s">
        <v>23</v>
      </c>
      <c r="C302" s="32" t="s">
        <v>497</v>
      </c>
      <c r="D302" t="s">
        <v>324</v>
      </c>
      <c r="E302" s="1">
        <v>32000</v>
      </c>
      <c r="F302" s="1">
        <f t="shared" si="130"/>
        <v>918.4</v>
      </c>
      <c r="G302" s="1">
        <v>0</v>
      </c>
      <c r="H302" s="30">
        <f t="shared" si="131"/>
        <v>972.8</v>
      </c>
      <c r="I302" s="30">
        <v>3719.89</v>
      </c>
      <c r="J302" s="30">
        <v>5611.09</v>
      </c>
      <c r="K302" s="30">
        <v>26388.91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</row>
    <row r="303" spans="1:126" s="2" customFormat="1" x14ac:dyDescent="0.25">
      <c r="A303" t="s">
        <v>55</v>
      </c>
      <c r="B303" t="s">
        <v>23</v>
      </c>
      <c r="C303" s="32" t="s">
        <v>497</v>
      </c>
      <c r="D303" t="s">
        <v>324</v>
      </c>
      <c r="E303" s="1">
        <v>32000</v>
      </c>
      <c r="F303" s="1">
        <f t="shared" si="130"/>
        <v>918.4</v>
      </c>
      <c r="G303" s="1">
        <v>0</v>
      </c>
      <c r="H303" s="30">
        <f t="shared" si="131"/>
        <v>972.8</v>
      </c>
      <c r="I303" s="30">
        <v>3294.17</v>
      </c>
      <c r="J303" s="30">
        <f t="shared" si="132"/>
        <v>5185.37</v>
      </c>
      <c r="K303" s="30">
        <f t="shared" ref="K303:K304" si="133">E303-J303</f>
        <v>26814.63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</row>
    <row r="304" spans="1:126" s="2" customFormat="1" x14ac:dyDescent="0.25">
      <c r="A304" t="s">
        <v>56</v>
      </c>
      <c r="B304" t="s">
        <v>23</v>
      </c>
      <c r="C304" s="32" t="s">
        <v>497</v>
      </c>
      <c r="D304" t="s">
        <v>324</v>
      </c>
      <c r="E304" s="1">
        <v>32000</v>
      </c>
      <c r="F304" s="1">
        <f t="shared" si="130"/>
        <v>918.4</v>
      </c>
      <c r="G304" s="1">
        <v>0</v>
      </c>
      <c r="H304" s="30">
        <f t="shared" si="131"/>
        <v>972.8</v>
      </c>
      <c r="I304" s="30">
        <v>1315.12</v>
      </c>
      <c r="J304" s="30">
        <f t="shared" si="132"/>
        <v>3206.32</v>
      </c>
      <c r="K304" s="30">
        <f t="shared" si="133"/>
        <v>28793.68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</row>
    <row r="305" spans="1:126" s="2" customFormat="1" x14ac:dyDescent="0.25">
      <c r="A305" t="s">
        <v>536</v>
      </c>
      <c r="B305" t="s">
        <v>17</v>
      </c>
      <c r="C305" s="32" t="s">
        <v>498</v>
      </c>
      <c r="D305" t="s">
        <v>511</v>
      </c>
      <c r="E305" s="1">
        <v>115000</v>
      </c>
      <c r="F305" s="1">
        <f t="shared" si="130"/>
        <v>3300.5</v>
      </c>
      <c r="G305" s="1">
        <v>15038.68</v>
      </c>
      <c r="H305" s="30">
        <f t="shared" si="131"/>
        <v>3496</v>
      </c>
      <c r="I305" s="30">
        <v>2657.74</v>
      </c>
      <c r="J305" s="30">
        <v>24492.92</v>
      </c>
      <c r="K305" s="30">
        <v>90507.08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</row>
    <row r="306" spans="1:126" s="2" customFormat="1" x14ac:dyDescent="0.25">
      <c r="A306" s="3" t="s">
        <v>13</v>
      </c>
      <c r="B306" s="3">
        <v>9</v>
      </c>
      <c r="C306" s="34"/>
      <c r="D306" s="3"/>
      <c r="E306" s="4">
        <f>SUM(E297:E305)</f>
        <v>439750</v>
      </c>
      <c r="F306" s="4">
        <f>SUM(F297:F305)</f>
        <v>12620.83</v>
      </c>
      <c r="G306" s="4">
        <f>SUM(G297:G305)</f>
        <v>24197.84</v>
      </c>
      <c r="H306" s="4">
        <f>SUM(H297:H305)</f>
        <v>13368.4</v>
      </c>
      <c r="I306" s="4">
        <f>SUM(I297:I305)</f>
        <v>28060.38</v>
      </c>
      <c r="J306" s="4">
        <f>SUM(J297:J304)+J305</f>
        <v>78247.45</v>
      </c>
      <c r="K306" s="4">
        <f>SUM(K297:K305)</f>
        <v>361502.55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</row>
    <row r="308" spans="1:126" x14ac:dyDescent="0.25">
      <c r="A308" s="72" t="s">
        <v>107</v>
      </c>
      <c r="B308" s="72"/>
      <c r="C308" s="72"/>
      <c r="D308" s="72"/>
      <c r="E308" s="72"/>
      <c r="F308" s="72"/>
      <c r="G308" s="72"/>
      <c r="H308" s="72"/>
      <c r="I308" s="72"/>
      <c r="J308" s="72"/>
      <c r="K308" s="72"/>
    </row>
    <row r="309" spans="1:126" x14ac:dyDescent="0.25">
      <c r="A309" t="s">
        <v>105</v>
      </c>
      <c r="B309" t="s">
        <v>106</v>
      </c>
      <c r="C309" s="32" t="s">
        <v>498</v>
      </c>
      <c r="D309" t="s">
        <v>324</v>
      </c>
      <c r="E309" s="1">
        <v>165000</v>
      </c>
      <c r="F309" s="1">
        <v>4735.5</v>
      </c>
      <c r="G309" s="1">
        <v>27624.36</v>
      </c>
      <c r="H309" s="1">
        <v>4098.53</v>
      </c>
      <c r="I309" s="1">
        <v>25</v>
      </c>
      <c r="J309" s="1">
        <f>F309+G309+H309+I309</f>
        <v>36483.39</v>
      </c>
      <c r="K309" s="1">
        <v>128033.71</v>
      </c>
    </row>
    <row r="310" spans="1:126" x14ac:dyDescent="0.25">
      <c r="A310" t="s">
        <v>108</v>
      </c>
      <c r="B310" t="s">
        <v>109</v>
      </c>
      <c r="C310" s="32" t="s">
        <v>498</v>
      </c>
      <c r="D310" t="s">
        <v>327</v>
      </c>
      <c r="E310" s="1">
        <v>41000</v>
      </c>
      <c r="F310" s="1">
        <f t="shared" ref="F310:F311" si="134">E310*0.0287</f>
        <v>1176.7</v>
      </c>
      <c r="G310" s="1">
        <v>583.79</v>
      </c>
      <c r="H310" s="1">
        <f t="shared" ref="H310:H311" si="135">E310*0.0304</f>
        <v>1246.4000000000001</v>
      </c>
      <c r="I310" s="1">
        <v>727</v>
      </c>
      <c r="J310" s="1">
        <f>F310+G310+H310+I310</f>
        <v>3733.89</v>
      </c>
      <c r="K310" s="1">
        <f>E310-J310</f>
        <v>37266.11</v>
      </c>
    </row>
    <row r="311" spans="1:126" x14ac:dyDescent="0.25">
      <c r="A311" t="s">
        <v>354</v>
      </c>
      <c r="B311" t="s">
        <v>330</v>
      </c>
      <c r="C311" s="32" t="s">
        <v>497</v>
      </c>
      <c r="D311" t="s">
        <v>327</v>
      </c>
      <c r="E311" s="1">
        <v>33000</v>
      </c>
      <c r="F311" s="1">
        <f t="shared" si="134"/>
        <v>947.1</v>
      </c>
      <c r="G311" s="1">
        <v>0</v>
      </c>
      <c r="H311" s="1">
        <f t="shared" si="135"/>
        <v>1003.2</v>
      </c>
      <c r="I311" s="1">
        <v>1377.12</v>
      </c>
      <c r="J311" s="1">
        <f>F311+G311+H311+I311</f>
        <v>3327.42</v>
      </c>
      <c r="K311" s="1">
        <f>E311-J311</f>
        <v>29672.58</v>
      </c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</row>
    <row r="312" spans="1:126" x14ac:dyDescent="0.25">
      <c r="A312" s="3" t="s">
        <v>13</v>
      </c>
      <c r="B312" s="3">
        <v>3</v>
      </c>
      <c r="C312" s="34"/>
      <c r="D312" s="3"/>
      <c r="E312" s="4">
        <f>SUM(E309:E311)</f>
        <v>239000</v>
      </c>
      <c r="F312" s="4">
        <f t="shared" ref="F312:K312" si="136">SUM(F309:F311)</f>
        <v>6859.3</v>
      </c>
      <c r="G312" s="4">
        <f t="shared" si="136"/>
        <v>28208.15</v>
      </c>
      <c r="H312" s="4">
        <f t="shared" si="136"/>
        <v>6348.13</v>
      </c>
      <c r="I312" s="4">
        <f t="shared" si="136"/>
        <v>2129.12</v>
      </c>
      <c r="J312" s="4">
        <f t="shared" si="136"/>
        <v>43544.7</v>
      </c>
      <c r="K312" s="4">
        <f t="shared" si="136"/>
        <v>194972.4</v>
      </c>
    </row>
    <row r="314" spans="1:126" x14ac:dyDescent="0.25">
      <c r="A314" s="72" t="s">
        <v>110</v>
      </c>
      <c r="B314" s="72"/>
      <c r="C314" s="72"/>
      <c r="D314" s="72"/>
      <c r="E314" s="72"/>
      <c r="F314" s="72"/>
      <c r="G314" s="72"/>
      <c r="H314" s="72"/>
      <c r="I314" s="72"/>
      <c r="J314" s="72"/>
      <c r="K314" s="72"/>
    </row>
    <row r="315" spans="1:126" x14ac:dyDescent="0.25">
      <c r="A315" t="s">
        <v>111</v>
      </c>
      <c r="B315" t="s">
        <v>112</v>
      </c>
      <c r="C315" s="32" t="s">
        <v>498</v>
      </c>
      <c r="D315" t="s">
        <v>327</v>
      </c>
      <c r="E315" s="1">
        <v>32272.44</v>
      </c>
      <c r="F315" s="1">
        <f>E315*0.0287</f>
        <v>926.22</v>
      </c>
      <c r="G315" s="1">
        <v>0</v>
      </c>
      <c r="H315" s="1">
        <f t="shared" ref="H315:H325" si="137">E315*0.0304</f>
        <v>981.08</v>
      </c>
      <c r="I315" s="1">
        <v>25</v>
      </c>
      <c r="J315" s="1">
        <f t="shared" ref="J315:J316" si="138">F315+G315+H315+I315</f>
        <v>1932.3</v>
      </c>
      <c r="K315" s="1">
        <f t="shared" ref="K315:K317" si="139">E315-J315</f>
        <v>30340.14</v>
      </c>
    </row>
    <row r="316" spans="1:126" x14ac:dyDescent="0.25">
      <c r="A316" t="s">
        <v>113</v>
      </c>
      <c r="B316" t="s">
        <v>15</v>
      </c>
      <c r="C316" s="32" t="s">
        <v>498</v>
      </c>
      <c r="D316" t="s">
        <v>327</v>
      </c>
      <c r="E316" s="1">
        <v>21338.85</v>
      </c>
      <c r="F316" s="1">
        <f t="shared" ref="F316:F325" si="140">E316*0.0287</f>
        <v>612.41999999999996</v>
      </c>
      <c r="G316" s="1">
        <v>0</v>
      </c>
      <c r="H316" s="1">
        <f t="shared" si="137"/>
        <v>648.70000000000005</v>
      </c>
      <c r="I316" s="1">
        <v>25</v>
      </c>
      <c r="J316" s="1">
        <f t="shared" si="138"/>
        <v>1286.1199999999999</v>
      </c>
      <c r="K316" s="1">
        <f t="shared" si="139"/>
        <v>20052.73</v>
      </c>
    </row>
    <row r="317" spans="1:126" x14ac:dyDescent="0.25">
      <c r="A317" t="s">
        <v>114</v>
      </c>
      <c r="B317" t="s">
        <v>19</v>
      </c>
      <c r="C317" s="32" t="s">
        <v>497</v>
      </c>
      <c r="D317" t="s">
        <v>327</v>
      </c>
      <c r="E317" s="1">
        <v>41000</v>
      </c>
      <c r="F317" s="1">
        <f t="shared" si="140"/>
        <v>1176.7</v>
      </c>
      <c r="G317" s="1">
        <v>583.79</v>
      </c>
      <c r="H317" s="1">
        <f t="shared" si="137"/>
        <v>1246.4000000000001</v>
      </c>
      <c r="I317" s="1">
        <v>25</v>
      </c>
      <c r="J317" s="1">
        <f>F317+G317+H317+I317</f>
        <v>3031.89</v>
      </c>
      <c r="K317" s="1">
        <f t="shared" si="139"/>
        <v>37968.11</v>
      </c>
    </row>
    <row r="318" spans="1:126" x14ac:dyDescent="0.25">
      <c r="A318" t="s">
        <v>115</v>
      </c>
      <c r="B318" t="s">
        <v>116</v>
      </c>
      <c r="C318" s="32" t="s">
        <v>497</v>
      </c>
      <c r="D318" t="s">
        <v>324</v>
      </c>
      <c r="E318" s="1">
        <v>86000</v>
      </c>
      <c r="F318" s="1">
        <f t="shared" si="140"/>
        <v>2468.1999999999998</v>
      </c>
      <c r="G318" s="1">
        <v>8812.2199999999993</v>
      </c>
      <c r="H318" s="1">
        <f t="shared" si="137"/>
        <v>2614.4</v>
      </c>
      <c r="I318" s="1">
        <v>195</v>
      </c>
      <c r="J318" s="1">
        <f t="shared" ref="J318:J324" si="141">F318+G318+H318+I318</f>
        <v>14089.82</v>
      </c>
      <c r="K318" s="1">
        <f t="shared" ref="K318:K325" si="142">E318-J318</f>
        <v>71910.179999999993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</row>
    <row r="319" spans="1:126" x14ac:dyDescent="0.25">
      <c r="A319" t="s">
        <v>356</v>
      </c>
      <c r="B319" t="s">
        <v>355</v>
      </c>
      <c r="C319" s="32" t="s">
        <v>498</v>
      </c>
      <c r="D319" t="s">
        <v>327</v>
      </c>
      <c r="E319" s="1">
        <v>41000</v>
      </c>
      <c r="F319" s="1">
        <f t="shared" si="140"/>
        <v>1176.7</v>
      </c>
      <c r="G319" s="1">
        <v>583.79</v>
      </c>
      <c r="H319" s="1">
        <f t="shared" si="137"/>
        <v>1246.4000000000001</v>
      </c>
      <c r="I319" s="1">
        <v>3278.33</v>
      </c>
      <c r="J319" s="1">
        <v>6285.22</v>
      </c>
      <c r="K319" s="1">
        <v>34714.78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</row>
    <row r="320" spans="1:126" x14ac:dyDescent="0.25">
      <c r="A320" t="s">
        <v>308</v>
      </c>
      <c r="B320" t="s">
        <v>307</v>
      </c>
      <c r="C320" s="32" t="s">
        <v>497</v>
      </c>
      <c r="D320" t="s">
        <v>327</v>
      </c>
      <c r="E320" s="1">
        <v>41000</v>
      </c>
      <c r="F320" s="1">
        <f t="shared" si="140"/>
        <v>1176.7</v>
      </c>
      <c r="G320" s="1">
        <v>583.79</v>
      </c>
      <c r="H320" s="1">
        <f t="shared" si="137"/>
        <v>1246.4000000000001</v>
      </c>
      <c r="I320" s="1">
        <v>25</v>
      </c>
      <c r="J320" s="1">
        <f t="shared" si="141"/>
        <v>3031.89</v>
      </c>
      <c r="K320" s="1">
        <f t="shared" si="142"/>
        <v>37968.11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</row>
    <row r="321" spans="1:126" x14ac:dyDescent="0.25">
      <c r="A321" t="s">
        <v>333</v>
      </c>
      <c r="B321" t="s">
        <v>118</v>
      </c>
      <c r="C321" s="32" t="s">
        <v>497</v>
      </c>
      <c r="D321" t="s">
        <v>327</v>
      </c>
      <c r="E321" s="1">
        <v>41000</v>
      </c>
      <c r="F321" s="1">
        <f t="shared" si="140"/>
        <v>1176.7</v>
      </c>
      <c r="G321" s="1">
        <v>583.79</v>
      </c>
      <c r="H321" s="1">
        <f t="shared" si="137"/>
        <v>1246.4000000000001</v>
      </c>
      <c r="I321" s="1">
        <v>277.5</v>
      </c>
      <c r="J321" s="1">
        <f t="shared" si="141"/>
        <v>3284.39</v>
      </c>
      <c r="K321" s="1">
        <f t="shared" si="142"/>
        <v>37715.61</v>
      </c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</row>
    <row r="322" spans="1:126" x14ac:dyDescent="0.25">
      <c r="A322" t="s">
        <v>358</v>
      </c>
      <c r="B322" t="s">
        <v>64</v>
      </c>
      <c r="C322" s="32" t="s">
        <v>497</v>
      </c>
      <c r="D322" t="s">
        <v>327</v>
      </c>
      <c r="E322" s="1">
        <v>41000</v>
      </c>
      <c r="F322" s="1">
        <f t="shared" si="140"/>
        <v>1176.7</v>
      </c>
      <c r="G322" s="1">
        <v>583.79</v>
      </c>
      <c r="H322" s="1">
        <f t="shared" si="137"/>
        <v>1246.4000000000001</v>
      </c>
      <c r="I322" s="1">
        <v>125</v>
      </c>
      <c r="J322" s="1">
        <f t="shared" si="141"/>
        <v>3131.89</v>
      </c>
      <c r="K322" s="1">
        <f t="shared" si="142"/>
        <v>37868.11</v>
      </c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</row>
    <row r="323" spans="1:126" x14ac:dyDescent="0.25">
      <c r="A323" t="s">
        <v>357</v>
      </c>
      <c r="B323" t="s">
        <v>64</v>
      </c>
      <c r="C323" s="32" t="s">
        <v>497</v>
      </c>
      <c r="D323" t="s">
        <v>327</v>
      </c>
      <c r="E323" s="15">
        <v>36000</v>
      </c>
      <c r="F323" s="1">
        <f t="shared" si="140"/>
        <v>1033.2</v>
      </c>
      <c r="G323" s="1">
        <v>0</v>
      </c>
      <c r="H323" s="1">
        <f t="shared" si="137"/>
        <v>1094.4000000000001</v>
      </c>
      <c r="I323" s="1">
        <v>25</v>
      </c>
      <c r="J323" s="1">
        <f t="shared" si="141"/>
        <v>2152.6</v>
      </c>
      <c r="K323" s="1">
        <f t="shared" si="142"/>
        <v>33847.4</v>
      </c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</row>
    <row r="324" spans="1:126" x14ac:dyDescent="0.25">
      <c r="A324" t="s">
        <v>284</v>
      </c>
      <c r="B324" t="s">
        <v>293</v>
      </c>
      <c r="C324" s="32" t="s">
        <v>497</v>
      </c>
      <c r="D324" t="s">
        <v>327</v>
      </c>
      <c r="E324" s="1">
        <v>39000</v>
      </c>
      <c r="F324" s="1">
        <f t="shared" si="140"/>
        <v>1119.3</v>
      </c>
      <c r="G324" s="1">
        <v>301.52</v>
      </c>
      <c r="H324" s="1">
        <f t="shared" si="137"/>
        <v>1185.5999999999999</v>
      </c>
      <c r="I324" s="1">
        <v>187</v>
      </c>
      <c r="J324" s="1">
        <f t="shared" si="141"/>
        <v>2793.42</v>
      </c>
      <c r="K324" s="1">
        <f t="shared" si="142"/>
        <v>36206.58</v>
      </c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</row>
    <row r="325" spans="1:126" x14ac:dyDescent="0.25">
      <c r="A325" t="s">
        <v>283</v>
      </c>
      <c r="B325" t="s">
        <v>147</v>
      </c>
      <c r="C325" s="32" t="s">
        <v>497</v>
      </c>
      <c r="D325" t="s">
        <v>327</v>
      </c>
      <c r="E325" s="1">
        <v>41000</v>
      </c>
      <c r="F325" s="1">
        <f t="shared" si="140"/>
        <v>1176.7</v>
      </c>
      <c r="G325" s="1">
        <v>405.27</v>
      </c>
      <c r="H325" s="1">
        <f t="shared" si="137"/>
        <v>1246.4000000000001</v>
      </c>
      <c r="I325" s="1">
        <v>1215.1199999999999</v>
      </c>
      <c r="J325" s="1">
        <f>+F325+G325+H325+I325</f>
        <v>4043.49</v>
      </c>
      <c r="K325" s="1">
        <f t="shared" si="142"/>
        <v>36956.51</v>
      </c>
    </row>
    <row r="326" spans="1:126" x14ac:dyDescent="0.25">
      <c r="A326" s="3" t="s">
        <v>13</v>
      </c>
      <c r="B326" s="3">
        <v>11</v>
      </c>
      <c r="C326" s="34"/>
      <c r="D326" s="3"/>
      <c r="E326" s="4">
        <f t="shared" ref="E326:K326" si="143">SUM(E315:E325)</f>
        <v>460611.29</v>
      </c>
      <c r="F326" s="4">
        <f t="shared" si="143"/>
        <v>13219.54</v>
      </c>
      <c r="G326" s="4">
        <f t="shared" si="143"/>
        <v>12437.96</v>
      </c>
      <c r="H326" s="4">
        <f t="shared" si="143"/>
        <v>14002.58</v>
      </c>
      <c r="I326" s="4">
        <f t="shared" si="143"/>
        <v>5402.95</v>
      </c>
      <c r="J326" s="4">
        <f t="shared" si="143"/>
        <v>45063.03</v>
      </c>
      <c r="K326" s="4">
        <f t="shared" si="143"/>
        <v>415548.26</v>
      </c>
    </row>
    <row r="328" spans="1:126" x14ac:dyDescent="0.25">
      <c r="A328" s="31" t="s">
        <v>119</v>
      </c>
      <c r="B328" s="31"/>
      <c r="C328" s="40"/>
      <c r="D328" s="31"/>
      <c r="E328" s="31"/>
      <c r="F328" s="31"/>
      <c r="G328" s="31"/>
      <c r="H328" s="31"/>
      <c r="I328" s="31"/>
      <c r="J328" s="31"/>
      <c r="K328" s="31"/>
    </row>
    <row r="329" spans="1:126" x14ac:dyDescent="0.25">
      <c r="A329" s="5" t="s">
        <v>120</v>
      </c>
      <c r="B329" s="5" t="s">
        <v>109</v>
      </c>
      <c r="C329" s="39" t="s">
        <v>497</v>
      </c>
      <c r="D329" s="5" t="s">
        <v>324</v>
      </c>
      <c r="E329" s="30">
        <v>66000</v>
      </c>
      <c r="F329" s="30">
        <f>E329*0.0287</f>
        <v>1894.2</v>
      </c>
      <c r="G329" s="30">
        <v>0</v>
      </c>
      <c r="H329" s="30">
        <f>E329*0.0304</f>
        <v>2006.4</v>
      </c>
      <c r="I329" s="30">
        <v>2405.2399999999998</v>
      </c>
      <c r="J329" s="30">
        <v>10445.549999999999</v>
      </c>
      <c r="K329" s="30">
        <f>E329-J329</f>
        <v>55554.45</v>
      </c>
    </row>
    <row r="330" spans="1:126" x14ac:dyDescent="0.25">
      <c r="A330" s="6" t="s">
        <v>13</v>
      </c>
      <c r="B330" s="6">
        <v>1</v>
      </c>
      <c r="C330" s="40"/>
      <c r="D330" s="6"/>
      <c r="E330" s="50">
        <f t="shared" ref="E330:K330" si="144">SUM(E329)</f>
        <v>66000</v>
      </c>
      <c r="F330" s="50">
        <f t="shared" si="144"/>
        <v>1894.2</v>
      </c>
      <c r="G330" s="50">
        <f t="shared" si="144"/>
        <v>0</v>
      </c>
      <c r="H330" s="50">
        <f t="shared" si="144"/>
        <v>2006.4</v>
      </c>
      <c r="I330" s="50">
        <f t="shared" si="144"/>
        <v>2405.2399999999998</v>
      </c>
      <c r="J330" s="50">
        <f t="shared" si="144"/>
        <v>10445.549999999999</v>
      </c>
      <c r="K330" s="50">
        <f t="shared" si="144"/>
        <v>55554.45</v>
      </c>
    </row>
    <row r="332" spans="1:126" x14ac:dyDescent="0.25">
      <c r="A332" s="10" t="s">
        <v>121</v>
      </c>
      <c r="B332" s="10"/>
      <c r="C332" s="36"/>
      <c r="D332" s="12"/>
      <c r="E332" s="10"/>
      <c r="F332" s="10"/>
      <c r="G332" s="10"/>
      <c r="H332" s="10"/>
      <c r="I332" s="10"/>
      <c r="J332" s="10"/>
      <c r="K332" s="10"/>
    </row>
    <row r="333" spans="1:126" x14ac:dyDescent="0.25">
      <c r="A333" t="s">
        <v>285</v>
      </c>
      <c r="B333" t="s">
        <v>133</v>
      </c>
      <c r="C333" s="32" t="s">
        <v>498</v>
      </c>
      <c r="D333" t="s">
        <v>327</v>
      </c>
      <c r="E333" s="1">
        <v>76000</v>
      </c>
      <c r="F333" s="1">
        <f>E333*0.0287</f>
        <v>2181.1999999999998</v>
      </c>
      <c r="G333" s="1">
        <v>6497.56</v>
      </c>
      <c r="H333" s="1">
        <f>E333*0.0304</f>
        <v>2310.4</v>
      </c>
      <c r="I333" s="1">
        <v>195</v>
      </c>
      <c r="J333" s="1">
        <f>F333+G333+H333+I333</f>
        <v>11184.16</v>
      </c>
      <c r="K333" s="1">
        <f>E333-J333</f>
        <v>64815.839999999997</v>
      </c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</row>
    <row r="334" spans="1:126" x14ac:dyDescent="0.25">
      <c r="A334" t="s">
        <v>122</v>
      </c>
      <c r="B334" t="s">
        <v>123</v>
      </c>
      <c r="C334" s="32" t="s">
        <v>497</v>
      </c>
      <c r="D334" t="s">
        <v>324</v>
      </c>
      <c r="E334" s="1">
        <v>81000</v>
      </c>
      <c r="F334" s="1">
        <f t="shared" ref="F334:F341" si="145">E334*0.0287</f>
        <v>2324.6999999999998</v>
      </c>
      <c r="G334" s="1">
        <v>7636.09</v>
      </c>
      <c r="H334" s="1">
        <f t="shared" ref="H334:H339" si="146">E334*0.0304</f>
        <v>2462.4</v>
      </c>
      <c r="I334" s="1">
        <v>187</v>
      </c>
      <c r="J334" s="1">
        <v>12610.19</v>
      </c>
      <c r="K334" s="1">
        <v>68389.81</v>
      </c>
    </row>
    <row r="335" spans="1:126" x14ac:dyDescent="0.25">
      <c r="A335" t="s">
        <v>124</v>
      </c>
      <c r="B335" t="s">
        <v>58</v>
      </c>
      <c r="C335" s="32" t="s">
        <v>498</v>
      </c>
      <c r="D335" t="s">
        <v>327</v>
      </c>
      <c r="E335" s="1">
        <v>24150</v>
      </c>
      <c r="F335" s="1">
        <f t="shared" si="145"/>
        <v>693.11</v>
      </c>
      <c r="G335" s="1">
        <v>0</v>
      </c>
      <c r="H335" s="1">
        <f t="shared" si="146"/>
        <v>734.16</v>
      </c>
      <c r="I335" s="1">
        <v>271</v>
      </c>
      <c r="J335" s="1">
        <f t="shared" ref="J335:J337" si="147">F335+G335+H335+I335</f>
        <v>1698.27</v>
      </c>
      <c r="K335" s="1">
        <f t="shared" ref="K335:K337" si="148">E335-J335</f>
        <v>22451.73</v>
      </c>
    </row>
    <row r="336" spans="1:126" x14ac:dyDescent="0.25">
      <c r="A336" t="s">
        <v>125</v>
      </c>
      <c r="B336" t="s">
        <v>126</v>
      </c>
      <c r="C336" s="32" t="s">
        <v>497</v>
      </c>
      <c r="D336" t="s">
        <v>327</v>
      </c>
      <c r="E336" s="1">
        <v>81000</v>
      </c>
      <c r="F336" s="1">
        <f t="shared" si="145"/>
        <v>2324.6999999999998</v>
      </c>
      <c r="G336" s="1">
        <v>7338.56</v>
      </c>
      <c r="H336" s="1">
        <f t="shared" si="146"/>
        <v>2462.4</v>
      </c>
      <c r="I336" s="1">
        <v>1755.12</v>
      </c>
      <c r="J336" s="1">
        <f t="shared" si="147"/>
        <v>13880.78</v>
      </c>
      <c r="K336" s="1">
        <f t="shared" si="148"/>
        <v>67119.22</v>
      </c>
    </row>
    <row r="337" spans="1:126" x14ac:dyDescent="0.25">
      <c r="A337" t="s">
        <v>127</v>
      </c>
      <c r="B337" t="s">
        <v>277</v>
      </c>
      <c r="C337" s="32" t="s">
        <v>497</v>
      </c>
      <c r="D337" t="s">
        <v>324</v>
      </c>
      <c r="E337" s="1">
        <v>41000</v>
      </c>
      <c r="F337" s="1">
        <f t="shared" si="145"/>
        <v>1176.7</v>
      </c>
      <c r="G337" s="1">
        <v>583.79</v>
      </c>
      <c r="H337" s="1">
        <f t="shared" si="146"/>
        <v>1246.4000000000001</v>
      </c>
      <c r="I337" s="1">
        <v>665</v>
      </c>
      <c r="J337" s="1">
        <f t="shared" si="147"/>
        <v>3671.89</v>
      </c>
      <c r="K337" s="1">
        <f t="shared" si="148"/>
        <v>37328.11</v>
      </c>
    </row>
    <row r="338" spans="1:126" x14ac:dyDescent="0.25">
      <c r="A338" t="s">
        <v>311</v>
      </c>
      <c r="B338" t="s">
        <v>130</v>
      </c>
      <c r="C338" s="32" t="s">
        <v>497</v>
      </c>
      <c r="D338" t="s">
        <v>327</v>
      </c>
      <c r="E338" s="1">
        <v>41000</v>
      </c>
      <c r="F338" s="1">
        <f t="shared" si="145"/>
        <v>1176.7</v>
      </c>
      <c r="G338" s="1">
        <v>583.79</v>
      </c>
      <c r="H338" s="1">
        <f t="shared" si="146"/>
        <v>1246.4000000000001</v>
      </c>
      <c r="I338" s="1">
        <v>925</v>
      </c>
      <c r="J338" s="1">
        <f t="shared" ref="J338:J341" si="149">F338+G338+H338+I338</f>
        <v>3931.89</v>
      </c>
      <c r="K338" s="1">
        <f t="shared" ref="K338:K341" si="150">E338-J338</f>
        <v>37068.11</v>
      </c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</row>
    <row r="339" spans="1:126" x14ac:dyDescent="0.25">
      <c r="A339" t="s">
        <v>310</v>
      </c>
      <c r="B339" t="s">
        <v>309</v>
      </c>
      <c r="C339" s="32" t="s">
        <v>498</v>
      </c>
      <c r="D339" t="s">
        <v>327</v>
      </c>
      <c r="E339" s="1">
        <v>59000</v>
      </c>
      <c r="F339" s="1">
        <f t="shared" si="145"/>
        <v>1693.3</v>
      </c>
      <c r="G339" s="1">
        <v>3298.5</v>
      </c>
      <c r="H339" s="1">
        <f t="shared" si="146"/>
        <v>1793.6</v>
      </c>
      <c r="I339" s="1">
        <v>187</v>
      </c>
      <c r="J339" s="1">
        <f t="shared" si="149"/>
        <v>6972.4</v>
      </c>
      <c r="K339" s="1">
        <f t="shared" si="150"/>
        <v>52027.6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</row>
    <row r="340" spans="1:126" x14ac:dyDescent="0.25">
      <c r="A340" t="s">
        <v>454</v>
      </c>
      <c r="B340" t="s">
        <v>397</v>
      </c>
      <c r="C340" s="32" t="s">
        <v>497</v>
      </c>
      <c r="D340" t="s">
        <v>327</v>
      </c>
      <c r="E340" s="1">
        <v>32000</v>
      </c>
      <c r="F340" s="1">
        <f t="shared" ref="F340" si="151">E340*0.0287</f>
        <v>918.4</v>
      </c>
      <c r="G340" s="1">
        <v>0</v>
      </c>
      <c r="H340" s="1">
        <f t="shared" ref="H340" si="152">E340*0.0304</f>
        <v>972.8</v>
      </c>
      <c r="I340" s="1">
        <v>25</v>
      </c>
      <c r="J340" s="1">
        <f t="shared" ref="J340" si="153">F340+G340+H340+I340</f>
        <v>1916.2</v>
      </c>
      <c r="K340" s="1">
        <f t="shared" ref="K340" si="154">E340-J340</f>
        <v>30083.8</v>
      </c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</row>
    <row r="341" spans="1:126" x14ac:dyDescent="0.25">
      <c r="A341" t="s">
        <v>128</v>
      </c>
      <c r="B341" t="s">
        <v>17</v>
      </c>
      <c r="C341" s="32" t="s">
        <v>498</v>
      </c>
      <c r="D341" t="s">
        <v>327</v>
      </c>
      <c r="E341" s="1">
        <v>125000</v>
      </c>
      <c r="F341" s="1">
        <f t="shared" si="145"/>
        <v>3587.5</v>
      </c>
      <c r="G341" s="1">
        <v>17985.990000000002</v>
      </c>
      <c r="H341" s="1">
        <v>3800</v>
      </c>
      <c r="I341" s="1">
        <v>277.5</v>
      </c>
      <c r="J341" s="1">
        <f t="shared" si="149"/>
        <v>25650.99</v>
      </c>
      <c r="K341" s="1">
        <f t="shared" si="150"/>
        <v>99349.01</v>
      </c>
    </row>
    <row r="342" spans="1:126" x14ac:dyDescent="0.25">
      <c r="A342" s="3" t="s">
        <v>13</v>
      </c>
      <c r="B342" s="3">
        <v>9</v>
      </c>
      <c r="C342" s="34"/>
      <c r="D342" s="3"/>
      <c r="E342" s="4">
        <f t="shared" ref="E342:K342" si="155">SUM(E333:E341)</f>
        <v>560150</v>
      </c>
      <c r="F342" s="4">
        <f t="shared" si="155"/>
        <v>16076.31</v>
      </c>
      <c r="G342" s="4">
        <f t="shared" si="155"/>
        <v>43924.28</v>
      </c>
      <c r="H342" s="4">
        <f t="shared" si="155"/>
        <v>17028.560000000001</v>
      </c>
      <c r="I342" s="4">
        <f t="shared" si="155"/>
        <v>4487.62</v>
      </c>
      <c r="J342" s="4">
        <f t="shared" si="155"/>
        <v>81516.77</v>
      </c>
      <c r="K342" s="4">
        <f t="shared" si="155"/>
        <v>478633.23</v>
      </c>
    </row>
    <row r="344" spans="1:126" x14ac:dyDescent="0.25">
      <c r="A344" s="10" t="s">
        <v>422</v>
      </c>
      <c r="B344" s="10"/>
      <c r="C344" s="36"/>
      <c r="D344" s="12"/>
      <c r="E344" s="10"/>
      <c r="F344" s="10"/>
      <c r="G344" s="10"/>
      <c r="H344" s="10"/>
      <c r="I344" s="10"/>
      <c r="J344" s="10"/>
      <c r="K344" s="10"/>
    </row>
    <row r="345" spans="1:126" x14ac:dyDescent="0.25">
      <c r="A345" t="s">
        <v>129</v>
      </c>
      <c r="B345" t="s">
        <v>130</v>
      </c>
      <c r="C345" s="32" t="s">
        <v>497</v>
      </c>
      <c r="D345" t="s">
        <v>324</v>
      </c>
      <c r="E345" s="1">
        <v>66000</v>
      </c>
      <c r="F345" s="1">
        <f>E345*0.0287</f>
        <v>1894.2</v>
      </c>
      <c r="G345" s="1">
        <v>4615.76</v>
      </c>
      <c r="H345" s="1">
        <f>E345*0.0304</f>
        <v>2006.4</v>
      </c>
      <c r="I345" s="1">
        <v>377.5</v>
      </c>
      <c r="J345" s="1">
        <f t="shared" ref="J345:J351" si="156">F345+G345+H345+I345</f>
        <v>8893.86</v>
      </c>
      <c r="K345" s="1">
        <f t="shared" ref="K345:K351" si="157">E345-J345</f>
        <v>57106.14</v>
      </c>
    </row>
    <row r="346" spans="1:126" x14ac:dyDescent="0.25">
      <c r="A346" t="s">
        <v>131</v>
      </c>
      <c r="B346" t="s">
        <v>286</v>
      </c>
      <c r="C346" s="32" t="s">
        <v>497</v>
      </c>
      <c r="D346" t="s">
        <v>324</v>
      </c>
      <c r="E346" s="1">
        <v>66000</v>
      </c>
      <c r="F346" s="1">
        <f t="shared" ref="F346:F348" si="158">E346*0.0287</f>
        <v>1894.2</v>
      </c>
      <c r="G346" s="1">
        <v>4377.7299999999996</v>
      </c>
      <c r="H346" s="1">
        <f t="shared" ref="H346:H348" si="159">E346*0.0304</f>
        <v>2006.4</v>
      </c>
      <c r="I346" s="1">
        <v>1467.62</v>
      </c>
      <c r="J346" s="1">
        <f t="shared" si="156"/>
        <v>9745.9500000000007</v>
      </c>
      <c r="K346" s="1">
        <f t="shared" si="157"/>
        <v>56254.05</v>
      </c>
    </row>
    <row r="347" spans="1:126" x14ac:dyDescent="0.25">
      <c r="A347" t="s">
        <v>132</v>
      </c>
      <c r="B347" t="s">
        <v>133</v>
      </c>
      <c r="C347" s="32" t="s">
        <v>498</v>
      </c>
      <c r="D347" t="s">
        <v>324</v>
      </c>
      <c r="E347" s="1">
        <v>56000</v>
      </c>
      <c r="F347" s="1">
        <f t="shared" si="158"/>
        <v>1607.2</v>
      </c>
      <c r="G347" s="1">
        <v>0</v>
      </c>
      <c r="H347" s="1">
        <f t="shared" si="159"/>
        <v>1702.4</v>
      </c>
      <c r="I347" s="1">
        <v>195</v>
      </c>
      <c r="J347" s="1">
        <v>6238.56</v>
      </c>
      <c r="K347" s="1">
        <v>49761.440000000002</v>
      </c>
    </row>
    <row r="348" spans="1:126" x14ac:dyDescent="0.25">
      <c r="A348" t="s">
        <v>134</v>
      </c>
      <c r="B348" t="s">
        <v>17</v>
      </c>
      <c r="C348" s="32" t="s">
        <v>497</v>
      </c>
      <c r="D348" t="s">
        <v>324</v>
      </c>
      <c r="E348" s="1">
        <v>81000</v>
      </c>
      <c r="F348" s="1">
        <f t="shared" si="158"/>
        <v>2324.6999999999998</v>
      </c>
      <c r="G348" s="1">
        <v>7636.09</v>
      </c>
      <c r="H348" s="1">
        <f t="shared" si="159"/>
        <v>2462.4</v>
      </c>
      <c r="I348" s="1">
        <v>417.5</v>
      </c>
      <c r="J348" s="1">
        <f t="shared" si="156"/>
        <v>12840.69</v>
      </c>
      <c r="K348" s="1">
        <f t="shared" si="157"/>
        <v>68159.31</v>
      </c>
    </row>
    <row r="349" spans="1:126" x14ac:dyDescent="0.25">
      <c r="A349" t="s">
        <v>426</v>
      </c>
      <c r="B349" s="23" t="s">
        <v>130</v>
      </c>
      <c r="C349" s="32" t="s">
        <v>497</v>
      </c>
      <c r="D349" t="s">
        <v>327</v>
      </c>
      <c r="E349" s="1">
        <v>60000</v>
      </c>
      <c r="F349" s="1">
        <f>E349*0.0287</f>
        <v>1722</v>
      </c>
      <c r="G349" s="1">
        <v>3486.68</v>
      </c>
      <c r="H349" s="1">
        <f>E349*0.0304</f>
        <v>1824</v>
      </c>
      <c r="I349" s="1">
        <v>25</v>
      </c>
      <c r="J349" s="1">
        <f>F349+G349+H349+I349</f>
        <v>7057.68</v>
      </c>
      <c r="K349" s="1">
        <f>E349-J349</f>
        <v>52942.32</v>
      </c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</row>
    <row r="350" spans="1:126" x14ac:dyDescent="0.25">
      <c r="A350" t="s">
        <v>423</v>
      </c>
      <c r="B350" t="s">
        <v>17</v>
      </c>
      <c r="C350" s="32" t="s">
        <v>497</v>
      </c>
      <c r="D350" t="s">
        <v>327</v>
      </c>
      <c r="E350" s="1">
        <v>90000</v>
      </c>
      <c r="F350" s="1">
        <f t="shared" ref="F350" si="160">E350*0.0287</f>
        <v>2583</v>
      </c>
      <c r="G350" s="1">
        <v>9753.1200000000008</v>
      </c>
      <c r="H350" s="1">
        <f t="shared" ref="H350" si="161">E350*0.0304</f>
        <v>2736</v>
      </c>
      <c r="I350" s="1">
        <v>277.5</v>
      </c>
      <c r="J350" s="1">
        <f t="shared" ref="J350" si="162">F350+G350+H350+I350</f>
        <v>15349.62</v>
      </c>
      <c r="K350" s="1">
        <f t="shared" ref="K350" si="163">E350-J350</f>
        <v>74650.38</v>
      </c>
    </row>
    <row r="351" spans="1:126" x14ac:dyDescent="0.25">
      <c r="A351" t="s">
        <v>431</v>
      </c>
      <c r="B351" t="s">
        <v>130</v>
      </c>
      <c r="C351" s="32" t="s">
        <v>497</v>
      </c>
      <c r="D351" t="s">
        <v>327</v>
      </c>
      <c r="E351" s="1">
        <v>45000</v>
      </c>
      <c r="F351" s="1">
        <v>1291.5</v>
      </c>
      <c r="G351" s="1">
        <v>1148.33</v>
      </c>
      <c r="H351" s="1">
        <v>1368</v>
      </c>
      <c r="I351" s="1">
        <v>25</v>
      </c>
      <c r="J351" s="1">
        <f t="shared" si="156"/>
        <v>3832.83</v>
      </c>
      <c r="K351" s="1">
        <f t="shared" si="157"/>
        <v>41167.17</v>
      </c>
    </row>
    <row r="352" spans="1:126" x14ac:dyDescent="0.25">
      <c r="A352" s="3" t="s">
        <v>13</v>
      </c>
      <c r="B352" s="3">
        <v>7</v>
      </c>
      <c r="C352" s="34"/>
      <c r="D352" s="3"/>
      <c r="E352" s="4">
        <f>SUM(E345:E351)</f>
        <v>464000</v>
      </c>
      <c r="F352" s="4">
        <f t="shared" ref="F352:K352" si="164">SUM(F345:F351)</f>
        <v>13316.8</v>
      </c>
      <c r="G352" s="4">
        <f t="shared" si="164"/>
        <v>31017.71</v>
      </c>
      <c r="H352" s="4">
        <f t="shared" si="164"/>
        <v>14105.6</v>
      </c>
      <c r="I352" s="4">
        <f t="shared" si="164"/>
        <v>2785.12</v>
      </c>
      <c r="J352" s="4">
        <f t="shared" si="164"/>
        <v>63959.19</v>
      </c>
      <c r="K352" s="4">
        <f t="shared" si="164"/>
        <v>400040.81</v>
      </c>
    </row>
    <row r="354" spans="1:126" x14ac:dyDescent="0.25">
      <c r="A354" s="10" t="s">
        <v>135</v>
      </c>
      <c r="B354" s="10"/>
      <c r="C354" s="36"/>
      <c r="D354" s="12"/>
      <c r="E354" s="10"/>
      <c r="F354" s="10"/>
      <c r="G354" s="10"/>
      <c r="H354" s="10"/>
      <c r="I354" s="10"/>
      <c r="J354" s="10"/>
      <c r="K354" s="10"/>
    </row>
    <row r="355" spans="1:126" x14ac:dyDescent="0.25">
      <c r="A355" t="s">
        <v>136</v>
      </c>
      <c r="B355" t="s">
        <v>278</v>
      </c>
      <c r="C355" s="32" t="s">
        <v>497</v>
      </c>
      <c r="D355" t="s">
        <v>324</v>
      </c>
      <c r="E355" s="1">
        <v>41000</v>
      </c>
      <c r="F355" s="1">
        <f>E355*0.0287</f>
        <v>1176.7</v>
      </c>
      <c r="G355" s="1">
        <v>583.79</v>
      </c>
      <c r="H355" s="1">
        <f>E355*0.0304</f>
        <v>1246.4000000000001</v>
      </c>
      <c r="I355" s="1">
        <v>377.5</v>
      </c>
      <c r="J355" s="1">
        <f t="shared" ref="J355:J357" si="165">F355+G355+H355+I355</f>
        <v>3384.39</v>
      </c>
      <c r="K355" s="1">
        <f t="shared" ref="K355:K357" si="166">E355-J355</f>
        <v>37615.61</v>
      </c>
    </row>
    <row r="356" spans="1:126" x14ac:dyDescent="0.25">
      <c r="A356" t="s">
        <v>138</v>
      </c>
      <c r="B356" t="s">
        <v>279</v>
      </c>
      <c r="C356" s="32" t="s">
        <v>498</v>
      </c>
      <c r="D356" t="s">
        <v>324</v>
      </c>
      <c r="E356" s="1">
        <v>41000</v>
      </c>
      <c r="F356" s="1">
        <f t="shared" ref="F356:F357" si="167">E356*0.0287</f>
        <v>1176.7</v>
      </c>
      <c r="G356" s="1">
        <v>583.79</v>
      </c>
      <c r="H356" s="1">
        <f t="shared" ref="H356:H357" si="168">E356*0.0304</f>
        <v>1246.4000000000001</v>
      </c>
      <c r="I356" s="1">
        <v>307</v>
      </c>
      <c r="J356" s="1">
        <f t="shared" si="165"/>
        <v>3313.89</v>
      </c>
      <c r="K356" s="1">
        <f t="shared" si="166"/>
        <v>37686.11</v>
      </c>
    </row>
    <row r="357" spans="1:126" x14ac:dyDescent="0.25">
      <c r="A357" t="s">
        <v>139</v>
      </c>
      <c r="B357" t="s">
        <v>279</v>
      </c>
      <c r="C357" s="32" t="s">
        <v>498</v>
      </c>
      <c r="D357" t="s">
        <v>324</v>
      </c>
      <c r="E357" s="1">
        <v>41000</v>
      </c>
      <c r="F357" s="1">
        <f t="shared" si="167"/>
        <v>1176.7</v>
      </c>
      <c r="G357" s="1">
        <v>583.79</v>
      </c>
      <c r="H357" s="1">
        <f t="shared" si="168"/>
        <v>1246.4000000000001</v>
      </c>
      <c r="I357" s="1">
        <v>25</v>
      </c>
      <c r="J357" s="1">
        <f t="shared" si="165"/>
        <v>3031.89</v>
      </c>
      <c r="K357" s="1">
        <f t="shared" si="166"/>
        <v>37968.11</v>
      </c>
    </row>
    <row r="358" spans="1:126" x14ac:dyDescent="0.25">
      <c r="A358" s="3" t="s">
        <v>13</v>
      </c>
      <c r="B358" s="3">
        <v>3</v>
      </c>
      <c r="C358" s="34"/>
      <c r="D358" s="3"/>
      <c r="E358" s="4">
        <f t="shared" ref="E358:K358" si="169">SUM(E355:E357)</f>
        <v>123000</v>
      </c>
      <c r="F358" s="4">
        <f t="shared" si="169"/>
        <v>3530.1</v>
      </c>
      <c r="G358" s="4">
        <f t="shared" si="169"/>
        <v>1751.37</v>
      </c>
      <c r="H358" s="4">
        <f t="shared" si="169"/>
        <v>3739.2</v>
      </c>
      <c r="I358" s="4">
        <f t="shared" si="169"/>
        <v>709.5</v>
      </c>
      <c r="J358" s="4">
        <f t="shared" si="169"/>
        <v>9730.17</v>
      </c>
      <c r="K358" s="4">
        <f t="shared" si="169"/>
        <v>113269.83</v>
      </c>
    </row>
    <row r="360" spans="1:126" x14ac:dyDescent="0.25">
      <c r="A360" s="2" t="s">
        <v>480</v>
      </c>
    </row>
    <row r="361" spans="1:126" s="3" customFormat="1" x14ac:dyDescent="0.25">
      <c r="A361" t="s">
        <v>180</v>
      </c>
      <c r="B361" t="s">
        <v>455</v>
      </c>
      <c r="C361" s="32" t="s">
        <v>498</v>
      </c>
      <c r="D361" t="s">
        <v>324</v>
      </c>
      <c r="E361" s="1">
        <v>44000</v>
      </c>
      <c r="F361" s="1">
        <f t="shared" ref="F361" si="170">E361*0.0287</f>
        <v>1262.8</v>
      </c>
      <c r="G361" s="1">
        <v>1007.19</v>
      </c>
      <c r="H361" s="1">
        <f t="shared" ref="H361" si="171">E361*0.0304</f>
        <v>1337.6</v>
      </c>
      <c r="I361" s="1">
        <v>377.5</v>
      </c>
      <c r="J361" s="1">
        <f t="shared" ref="J361" si="172">F361+G361+H361+I361</f>
        <v>3985.09</v>
      </c>
      <c r="K361" s="1">
        <f t="shared" ref="K361" si="173">E361-J361</f>
        <v>40014.910000000003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</row>
    <row r="362" spans="1:126" x14ac:dyDescent="0.25">
      <c r="A362" t="s">
        <v>191</v>
      </c>
      <c r="B362" t="s">
        <v>21</v>
      </c>
      <c r="C362" s="32" t="s">
        <v>497</v>
      </c>
      <c r="D362" t="s">
        <v>324</v>
      </c>
      <c r="E362" s="1">
        <v>32000</v>
      </c>
      <c r="F362" s="1">
        <f>E362*0.0287</f>
        <v>918.4</v>
      </c>
      <c r="G362" s="1">
        <v>0</v>
      </c>
      <c r="H362" s="1">
        <f>E362*0.0304</f>
        <v>972.8</v>
      </c>
      <c r="I362" s="1">
        <v>125</v>
      </c>
      <c r="J362" s="1">
        <f>F362+G362+H362+I362</f>
        <v>2016.2</v>
      </c>
      <c r="K362" s="1">
        <f>E362-J362</f>
        <v>29983.8</v>
      </c>
    </row>
    <row r="363" spans="1:126" x14ac:dyDescent="0.25">
      <c r="A363" t="s">
        <v>117</v>
      </c>
      <c r="B363" t="s">
        <v>523</v>
      </c>
      <c r="C363" s="32" t="s">
        <v>497</v>
      </c>
      <c r="D363" t="s">
        <v>324</v>
      </c>
      <c r="E363" s="1">
        <v>61000</v>
      </c>
      <c r="F363" s="1">
        <v>1750</v>
      </c>
      <c r="G363" s="1">
        <v>3674.86</v>
      </c>
      <c r="H363" s="1">
        <v>1854.4</v>
      </c>
      <c r="I363" s="1">
        <v>1161.67</v>
      </c>
      <c r="J363" s="1">
        <v>8441.6299999999992</v>
      </c>
      <c r="K363" s="1">
        <v>52558.37</v>
      </c>
    </row>
    <row r="364" spans="1:126" x14ac:dyDescent="0.25">
      <c r="A364" s="3" t="s">
        <v>13</v>
      </c>
      <c r="B364" s="3">
        <v>3</v>
      </c>
      <c r="C364" s="34"/>
      <c r="D364" s="3"/>
      <c r="E364" s="4">
        <f>SUM(E361:E362)</f>
        <v>76000</v>
      </c>
      <c r="F364" s="4">
        <f t="shared" ref="F364:K364" si="174">SUM(F361:F362)+F363</f>
        <v>3931.2</v>
      </c>
      <c r="G364" s="4">
        <f t="shared" si="174"/>
        <v>4682.05</v>
      </c>
      <c r="H364" s="4">
        <f t="shared" si="174"/>
        <v>4164.8</v>
      </c>
      <c r="I364" s="4">
        <f t="shared" si="174"/>
        <v>1664.17</v>
      </c>
      <c r="J364" s="4">
        <f t="shared" si="174"/>
        <v>14442.92</v>
      </c>
      <c r="K364" s="4">
        <f t="shared" si="174"/>
        <v>122557.08</v>
      </c>
    </row>
    <row r="366" spans="1:126" x14ac:dyDescent="0.25">
      <c r="A366" s="2" t="s">
        <v>481</v>
      </c>
    </row>
    <row r="367" spans="1:126" x14ac:dyDescent="0.25">
      <c r="A367" t="s">
        <v>482</v>
      </c>
      <c r="B367" t="s">
        <v>15</v>
      </c>
      <c r="C367" s="32" t="s">
        <v>497</v>
      </c>
      <c r="D367" t="s">
        <v>327</v>
      </c>
      <c r="E367" s="1">
        <v>44000</v>
      </c>
      <c r="F367" s="1">
        <f>E367*0.0287</f>
        <v>1262.8</v>
      </c>
      <c r="G367" s="1">
        <v>0</v>
      </c>
      <c r="H367" s="1">
        <f>E367*0.0304</f>
        <v>1337.6</v>
      </c>
      <c r="I367" s="1">
        <v>187</v>
      </c>
      <c r="J367" s="1">
        <v>3794.59</v>
      </c>
      <c r="K367" s="1">
        <f>E367-J367</f>
        <v>40205.410000000003</v>
      </c>
    </row>
    <row r="368" spans="1:126" x14ac:dyDescent="0.25">
      <c r="A368" s="3" t="s">
        <v>13</v>
      </c>
      <c r="B368" s="3">
        <v>1</v>
      </c>
      <c r="C368" s="34"/>
      <c r="D368" s="3"/>
      <c r="E368" s="4">
        <f t="shared" ref="E368:K368" si="175">SUM(E367:E367)</f>
        <v>44000</v>
      </c>
      <c r="F368" s="4">
        <f t="shared" si="175"/>
        <v>1262.8</v>
      </c>
      <c r="G368" s="4">
        <f t="shared" si="175"/>
        <v>0</v>
      </c>
      <c r="H368" s="4">
        <f t="shared" si="175"/>
        <v>1337.6</v>
      </c>
      <c r="I368" s="4">
        <f t="shared" si="175"/>
        <v>187</v>
      </c>
      <c r="J368" s="4">
        <f t="shared" si="175"/>
        <v>3794.59</v>
      </c>
      <c r="K368" s="4">
        <f t="shared" si="175"/>
        <v>40205.410000000003</v>
      </c>
    </row>
    <row r="370" spans="1:126" x14ac:dyDescent="0.25">
      <c r="A370" s="2" t="s">
        <v>483</v>
      </c>
    </row>
    <row r="371" spans="1:126" x14ac:dyDescent="0.25">
      <c r="A371" t="s">
        <v>169</v>
      </c>
      <c r="B371" t="s">
        <v>17</v>
      </c>
      <c r="C371" s="32" t="s">
        <v>498</v>
      </c>
      <c r="D371" t="s">
        <v>324</v>
      </c>
      <c r="E371" s="1">
        <v>96000</v>
      </c>
      <c r="F371" s="1">
        <f>E371*0.0287</f>
        <v>2755.2</v>
      </c>
      <c r="G371" s="1">
        <v>11164.47</v>
      </c>
      <c r="H371" s="1">
        <f>E371*0.0304</f>
        <v>2918.4</v>
      </c>
      <c r="I371" s="1">
        <v>25</v>
      </c>
      <c r="J371" s="1">
        <f>F371+G371+H371+I371</f>
        <v>16863.07</v>
      </c>
      <c r="K371" s="1">
        <f>E371-J371</f>
        <v>79136.929999999993</v>
      </c>
    </row>
    <row r="372" spans="1:126" x14ac:dyDescent="0.25">
      <c r="A372" t="s">
        <v>524</v>
      </c>
      <c r="B372" t="s">
        <v>525</v>
      </c>
      <c r="C372" s="32" t="s">
        <v>498</v>
      </c>
      <c r="D372" t="s">
        <v>327</v>
      </c>
      <c r="E372" s="1">
        <v>44000</v>
      </c>
      <c r="F372" s="1">
        <v>1262.8</v>
      </c>
      <c r="G372" s="1">
        <v>1007.19</v>
      </c>
      <c r="H372" s="1">
        <v>1337.6</v>
      </c>
      <c r="I372" s="1">
        <v>187</v>
      </c>
      <c r="J372" s="1">
        <v>3794.59</v>
      </c>
      <c r="K372" s="1">
        <v>40205.410000000003</v>
      </c>
    </row>
    <row r="373" spans="1:126" x14ac:dyDescent="0.25">
      <c r="A373" t="s">
        <v>526</v>
      </c>
      <c r="B373" t="s">
        <v>525</v>
      </c>
      <c r="C373" s="32" t="s">
        <v>497</v>
      </c>
      <c r="D373" t="s">
        <v>327</v>
      </c>
      <c r="E373" s="1">
        <v>44000</v>
      </c>
      <c r="F373" s="1">
        <v>1262.8</v>
      </c>
      <c r="G373" s="1">
        <v>1007.19</v>
      </c>
      <c r="H373" s="1">
        <v>1337.6</v>
      </c>
      <c r="I373" s="1">
        <v>25</v>
      </c>
      <c r="J373" s="1">
        <v>3632.59</v>
      </c>
      <c r="K373" s="1">
        <v>40367.410000000003</v>
      </c>
    </row>
    <row r="374" spans="1:126" x14ac:dyDescent="0.25">
      <c r="A374" t="s">
        <v>527</v>
      </c>
      <c r="B374" t="s">
        <v>277</v>
      </c>
      <c r="C374" s="32" t="s">
        <v>497</v>
      </c>
      <c r="D374" t="s">
        <v>327</v>
      </c>
      <c r="E374" s="1">
        <v>56000</v>
      </c>
      <c r="F374" s="1">
        <v>1607.2</v>
      </c>
      <c r="G374" s="1">
        <v>2733.96</v>
      </c>
      <c r="H374" s="1">
        <v>1702.4</v>
      </c>
      <c r="I374" s="1">
        <v>195</v>
      </c>
      <c r="J374" s="1">
        <v>6238.56</v>
      </c>
      <c r="K374" s="1">
        <v>49761.440000000002</v>
      </c>
    </row>
    <row r="375" spans="1:126" x14ac:dyDescent="0.25">
      <c r="A375" s="3" t="s">
        <v>13</v>
      </c>
      <c r="B375" s="3">
        <v>4</v>
      </c>
      <c r="C375" s="34"/>
      <c r="D375" s="3"/>
      <c r="E375" s="4">
        <f t="shared" ref="E375:K375" si="176">SUM(E371)+E372+E373+E374</f>
        <v>240000</v>
      </c>
      <c r="F375" s="4">
        <f t="shared" si="176"/>
        <v>6888</v>
      </c>
      <c r="G375" s="4">
        <f t="shared" si="176"/>
        <v>15912.81</v>
      </c>
      <c r="H375" s="4">
        <f t="shared" si="176"/>
        <v>7296</v>
      </c>
      <c r="I375" s="4">
        <f t="shared" si="176"/>
        <v>432</v>
      </c>
      <c r="J375" s="4">
        <f t="shared" si="176"/>
        <v>30528.81</v>
      </c>
      <c r="K375" s="4">
        <f t="shared" si="176"/>
        <v>209471.19</v>
      </c>
    </row>
    <row r="377" spans="1:126" s="2" customFormat="1" x14ac:dyDescent="0.25">
      <c r="A377" s="25" t="s">
        <v>484</v>
      </c>
      <c r="B377" s="25"/>
      <c r="C377" s="36"/>
      <c r="D377" s="25"/>
      <c r="E377" s="25"/>
      <c r="F377" s="25"/>
      <c r="G377" s="25"/>
      <c r="H377" s="25"/>
      <c r="I377" s="25"/>
      <c r="J377" s="25"/>
      <c r="K377" s="25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</row>
    <row r="378" spans="1:126" s="2" customFormat="1" x14ac:dyDescent="0.25">
      <c r="A378" t="s">
        <v>167</v>
      </c>
      <c r="B378" t="s">
        <v>168</v>
      </c>
      <c r="C378" s="32" t="s">
        <v>497</v>
      </c>
      <c r="D378" t="s">
        <v>327</v>
      </c>
      <c r="E378" s="1">
        <v>11000</v>
      </c>
      <c r="F378" s="1">
        <f>E378*0.0287</f>
        <v>315.7</v>
      </c>
      <c r="G378" s="1">
        <v>0</v>
      </c>
      <c r="H378" s="1">
        <f>E378*0.0304</f>
        <v>334.4</v>
      </c>
      <c r="I378" s="1">
        <v>75</v>
      </c>
      <c r="J378" s="1">
        <f t="shared" ref="J378" si="177">F378+G378+H378+I378</f>
        <v>725.1</v>
      </c>
      <c r="K378" s="1">
        <f t="shared" ref="K378" si="178">E378-J378</f>
        <v>10274.9</v>
      </c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</row>
    <row r="379" spans="1:126" s="3" customFormat="1" x14ac:dyDescent="0.25">
      <c r="A379" t="s">
        <v>172</v>
      </c>
      <c r="B379" t="s">
        <v>173</v>
      </c>
      <c r="C379" s="32" t="s">
        <v>498</v>
      </c>
      <c r="D379" t="s">
        <v>324</v>
      </c>
      <c r="E379" s="1">
        <v>32000</v>
      </c>
      <c r="F379" s="1">
        <f t="shared" ref="F379:F383" si="179">E379*0.0287</f>
        <v>918.4</v>
      </c>
      <c r="G379" s="1">
        <v>0</v>
      </c>
      <c r="H379" s="1">
        <f t="shared" ref="H379:H383" si="180">E379*0.0304</f>
        <v>972.8</v>
      </c>
      <c r="I379" s="1">
        <v>125</v>
      </c>
      <c r="J379" s="1">
        <f t="shared" ref="J379:J382" si="181">F379+G379+H379+I379</f>
        <v>2016.2</v>
      </c>
      <c r="K379" s="1">
        <f t="shared" ref="K379:K382" si="182">E379-J379</f>
        <v>29983.8</v>
      </c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</row>
    <row r="380" spans="1:126" s="3" customFormat="1" x14ac:dyDescent="0.25">
      <c r="A380" t="s">
        <v>263</v>
      </c>
      <c r="B380" t="s">
        <v>280</v>
      </c>
      <c r="C380" s="32" t="s">
        <v>497</v>
      </c>
      <c r="D380" t="s">
        <v>324</v>
      </c>
      <c r="E380" s="1">
        <v>89500</v>
      </c>
      <c r="F380" s="1">
        <f t="shared" si="179"/>
        <v>2568.65</v>
      </c>
      <c r="G380" s="1">
        <v>9040.4500000000007</v>
      </c>
      <c r="H380" s="1">
        <f t="shared" si="180"/>
        <v>2720.8</v>
      </c>
      <c r="I380" s="1">
        <v>2757.74</v>
      </c>
      <c r="J380" s="1">
        <f t="shared" si="181"/>
        <v>17087.64</v>
      </c>
      <c r="K380" s="1">
        <f t="shared" si="182"/>
        <v>72412.36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</row>
    <row r="381" spans="1:126" s="3" customFormat="1" x14ac:dyDescent="0.25">
      <c r="A381" t="s">
        <v>174</v>
      </c>
      <c r="B381" t="s">
        <v>173</v>
      </c>
      <c r="C381" s="32" t="s">
        <v>497</v>
      </c>
      <c r="D381" t="s">
        <v>327</v>
      </c>
      <c r="E381" s="1">
        <v>32000</v>
      </c>
      <c r="F381" s="1">
        <f t="shared" si="179"/>
        <v>918.4</v>
      </c>
      <c r="G381" s="1">
        <v>0</v>
      </c>
      <c r="H381" s="1">
        <f t="shared" si="180"/>
        <v>972.8</v>
      </c>
      <c r="I381" s="1">
        <v>165</v>
      </c>
      <c r="J381" s="1">
        <f t="shared" si="181"/>
        <v>2056.1999999999998</v>
      </c>
      <c r="K381" s="1">
        <f t="shared" si="182"/>
        <v>29943.8</v>
      </c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</row>
    <row r="382" spans="1:126" s="3" customFormat="1" x14ac:dyDescent="0.25">
      <c r="A382" t="s">
        <v>175</v>
      </c>
      <c r="B382" t="s">
        <v>168</v>
      </c>
      <c r="C382" s="32" t="s">
        <v>497</v>
      </c>
      <c r="D382" t="s">
        <v>327</v>
      </c>
      <c r="E382" s="1">
        <v>32000</v>
      </c>
      <c r="F382" s="1">
        <f t="shared" si="179"/>
        <v>918.4</v>
      </c>
      <c r="G382" s="1">
        <v>0</v>
      </c>
      <c r="H382" s="1">
        <f t="shared" si="180"/>
        <v>972.8</v>
      </c>
      <c r="I382" s="1">
        <v>165</v>
      </c>
      <c r="J382" s="1">
        <f t="shared" si="181"/>
        <v>2056.1999999999998</v>
      </c>
      <c r="K382" s="1">
        <f t="shared" si="182"/>
        <v>29943.8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</row>
    <row r="383" spans="1:126" s="3" customFormat="1" x14ac:dyDescent="0.25">
      <c r="A383" t="s">
        <v>176</v>
      </c>
      <c r="B383" t="s">
        <v>168</v>
      </c>
      <c r="C383" s="32" t="s">
        <v>497</v>
      </c>
      <c r="D383" t="s">
        <v>327</v>
      </c>
      <c r="E383" s="1">
        <v>13420</v>
      </c>
      <c r="F383" s="1">
        <f t="shared" si="179"/>
        <v>385.15</v>
      </c>
      <c r="G383" s="1">
        <v>0</v>
      </c>
      <c r="H383" s="1">
        <f t="shared" si="180"/>
        <v>407.97</v>
      </c>
      <c r="I383" s="1">
        <v>125</v>
      </c>
      <c r="J383" s="1">
        <f>F383+G383+H383+I383</f>
        <v>918.12</v>
      </c>
      <c r="K383" s="1">
        <f>E383-J383</f>
        <v>12501.88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</row>
    <row r="384" spans="1:126" s="3" customFormat="1" x14ac:dyDescent="0.25">
      <c r="A384" s="3" t="s">
        <v>13</v>
      </c>
      <c r="B384" s="3">
        <v>6</v>
      </c>
      <c r="C384" s="34"/>
      <c r="E384" s="4">
        <f>SUM(E378:E383)</f>
        <v>209920</v>
      </c>
      <c r="F384" s="4">
        <f t="shared" ref="F384:K384" si="183">SUM(F378:F383)</f>
        <v>6024.7</v>
      </c>
      <c r="G384" s="4">
        <f t="shared" si="183"/>
        <v>9040.4500000000007</v>
      </c>
      <c r="H384" s="4">
        <f t="shared" si="183"/>
        <v>6381.57</v>
      </c>
      <c r="I384" s="4">
        <f t="shared" si="183"/>
        <v>3412.74</v>
      </c>
      <c r="J384" s="4">
        <f t="shared" si="183"/>
        <v>24859.46</v>
      </c>
      <c r="K384" s="4">
        <f t="shared" si="183"/>
        <v>185060.54</v>
      </c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</row>
    <row r="385" spans="1:126" s="3" customFormat="1" x14ac:dyDescent="0.25">
      <c r="A385"/>
      <c r="B385"/>
      <c r="C385" s="32"/>
      <c r="D385"/>
      <c r="E385" s="1"/>
      <c r="F385" s="1"/>
      <c r="G385" s="1"/>
      <c r="H385" s="1"/>
      <c r="I385" s="1"/>
      <c r="J385" s="1"/>
      <c r="K385" s="1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</row>
    <row r="386" spans="1:126" s="3" customFormat="1" x14ac:dyDescent="0.25">
      <c r="A386" s="10" t="s">
        <v>177</v>
      </c>
      <c r="B386" s="10"/>
      <c r="C386" s="36"/>
      <c r="D386" s="12"/>
      <c r="E386" s="10"/>
      <c r="F386" s="10"/>
      <c r="G386" s="10"/>
      <c r="H386" s="10"/>
      <c r="I386" s="10"/>
      <c r="J386" s="10"/>
      <c r="K386" s="10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</row>
    <row r="387" spans="1:126" s="3" customFormat="1" x14ac:dyDescent="0.25">
      <c r="A387" t="s">
        <v>181</v>
      </c>
      <c r="B387" t="s">
        <v>17</v>
      </c>
      <c r="C387" s="32" t="s">
        <v>498</v>
      </c>
      <c r="D387" t="s">
        <v>324</v>
      </c>
      <c r="E387" s="1">
        <v>89500</v>
      </c>
      <c r="F387" s="1">
        <f t="shared" ref="F387" si="184">E387*0.0287</f>
        <v>2568.65</v>
      </c>
      <c r="G387" s="1">
        <v>9337.98</v>
      </c>
      <c r="H387" s="1">
        <f t="shared" ref="H387" si="185">E387*0.0304</f>
        <v>2720.8</v>
      </c>
      <c r="I387" s="1">
        <v>1315.12</v>
      </c>
      <c r="J387" s="1">
        <v>15942.55</v>
      </c>
      <c r="K387" s="1">
        <f>E387-J387</f>
        <v>73557.45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</row>
    <row r="388" spans="1:126" s="3" customFormat="1" x14ac:dyDescent="0.25">
      <c r="A388" t="s">
        <v>178</v>
      </c>
      <c r="B388" t="s">
        <v>182</v>
      </c>
      <c r="C388" s="32" t="s">
        <v>497</v>
      </c>
      <c r="D388" t="s">
        <v>324</v>
      </c>
      <c r="E388" s="1">
        <v>44000</v>
      </c>
      <c r="F388" s="1">
        <f>E388*0.0287</f>
        <v>1262.8</v>
      </c>
      <c r="G388" s="1">
        <v>1007.19</v>
      </c>
      <c r="H388" s="1">
        <f>E388*0.0304</f>
        <v>1337.6</v>
      </c>
      <c r="I388" s="1">
        <v>165</v>
      </c>
      <c r="J388" s="1">
        <f>F388+G388+H388+I388</f>
        <v>3772.59</v>
      </c>
      <c r="K388" s="1">
        <f>E388-J388</f>
        <v>40227.410000000003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</row>
    <row r="389" spans="1:126" x14ac:dyDescent="0.25">
      <c r="A389" t="s">
        <v>170</v>
      </c>
      <c r="B389" t="s">
        <v>118</v>
      </c>
      <c r="C389" s="32" t="s">
        <v>497</v>
      </c>
      <c r="D389" t="s">
        <v>324</v>
      </c>
      <c r="E389" s="1">
        <v>31682.5</v>
      </c>
      <c r="F389" s="1">
        <f>E389*0.0287</f>
        <v>909.29</v>
      </c>
      <c r="G389" s="1">
        <v>0</v>
      </c>
      <c r="H389" s="1">
        <f>E389*0.0304</f>
        <v>963.15</v>
      </c>
      <c r="I389" s="1">
        <v>2797.74</v>
      </c>
      <c r="J389" s="1">
        <f>F389+G389+H389+I389</f>
        <v>4670.18</v>
      </c>
      <c r="K389" s="1">
        <f>E389-J389</f>
        <v>27012.32</v>
      </c>
    </row>
    <row r="390" spans="1:126" x14ac:dyDescent="0.25">
      <c r="A390" t="s">
        <v>171</v>
      </c>
      <c r="B390" t="s">
        <v>280</v>
      </c>
      <c r="C390" s="32" t="s">
        <v>497</v>
      </c>
      <c r="D390" t="s">
        <v>324</v>
      </c>
      <c r="E390" s="1">
        <v>47000</v>
      </c>
      <c r="F390" s="1">
        <f>E390*0.0287</f>
        <v>1348.9</v>
      </c>
      <c r="G390" s="1">
        <v>1430.6</v>
      </c>
      <c r="H390" s="1">
        <f>E390*0.0304</f>
        <v>1428.8</v>
      </c>
      <c r="I390" s="1">
        <v>125</v>
      </c>
      <c r="J390" s="1">
        <f>F390+G390+H390+I390</f>
        <v>4333.3</v>
      </c>
      <c r="K390" s="1">
        <f>E390-J390</f>
        <v>42666.7</v>
      </c>
    </row>
    <row r="391" spans="1:126" s="3" customFormat="1" x14ac:dyDescent="0.25">
      <c r="A391" s="3" t="s">
        <v>13</v>
      </c>
      <c r="B391" s="3">
        <v>4</v>
      </c>
      <c r="C391" s="34"/>
      <c r="E391" s="4">
        <f>SUM(E387:E390)</f>
        <v>212182.5</v>
      </c>
      <c r="F391" s="4">
        <f t="shared" ref="F391:K391" si="186">SUM(F387:F390)</f>
        <v>6089.64</v>
      </c>
      <c r="G391" s="4">
        <f t="shared" si="186"/>
        <v>11775.77</v>
      </c>
      <c r="H391" s="4">
        <f t="shared" si="186"/>
        <v>6450.35</v>
      </c>
      <c r="I391" s="4">
        <f t="shared" si="186"/>
        <v>4402.8599999999997</v>
      </c>
      <c r="J391" s="4">
        <f t="shared" si="186"/>
        <v>28718.62</v>
      </c>
      <c r="K391" s="4">
        <f t="shared" si="186"/>
        <v>183463.88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</row>
    <row r="393" spans="1:126" x14ac:dyDescent="0.25">
      <c r="A393" s="2" t="s">
        <v>294</v>
      </c>
    </row>
    <row r="394" spans="1:126" s="5" customFormat="1" x14ac:dyDescent="0.25">
      <c r="A394" s="67" t="s">
        <v>528</v>
      </c>
      <c r="B394" s="5" t="s">
        <v>529</v>
      </c>
      <c r="C394" s="39" t="s">
        <v>497</v>
      </c>
      <c r="D394" s="5" t="s">
        <v>327</v>
      </c>
      <c r="E394" s="30">
        <v>32000</v>
      </c>
      <c r="F394" s="30">
        <v>918.4</v>
      </c>
      <c r="G394" s="30">
        <v>0</v>
      </c>
      <c r="H394" s="30">
        <v>972.8</v>
      </c>
      <c r="I394" s="30">
        <v>377.5</v>
      </c>
      <c r="J394" s="30">
        <v>2268.6999999999998</v>
      </c>
      <c r="K394" s="30">
        <v>29731.3</v>
      </c>
    </row>
    <row r="395" spans="1:126" s="5" customFormat="1" x14ac:dyDescent="0.25">
      <c r="A395" s="66" t="s">
        <v>437</v>
      </c>
      <c r="B395" s="66" t="s">
        <v>438</v>
      </c>
      <c r="C395" s="68" t="s">
        <v>497</v>
      </c>
      <c r="D395" s="69" t="s">
        <v>327</v>
      </c>
      <c r="E395" s="30">
        <v>23000</v>
      </c>
      <c r="F395" s="30">
        <v>660.1</v>
      </c>
      <c r="G395" s="30">
        <v>0</v>
      </c>
      <c r="H395" s="30">
        <f>E395*0.0304</f>
        <v>699.2</v>
      </c>
      <c r="I395" s="30">
        <v>995</v>
      </c>
      <c r="J395" s="30">
        <v>2354.3000000000002</v>
      </c>
      <c r="K395" s="30">
        <f t="shared" ref="K395" si="187">E395-J395</f>
        <v>20645.7</v>
      </c>
    </row>
    <row r="396" spans="1:126" s="5" customFormat="1" x14ac:dyDescent="0.25">
      <c r="A396" s="66" t="s">
        <v>414</v>
      </c>
      <c r="B396" s="66" t="s">
        <v>415</v>
      </c>
      <c r="C396" s="68" t="s">
        <v>498</v>
      </c>
      <c r="D396" s="70" t="s">
        <v>327</v>
      </c>
      <c r="E396" s="30">
        <v>50000</v>
      </c>
      <c r="F396" s="30">
        <v>1435</v>
      </c>
      <c r="G396" s="30">
        <v>1854</v>
      </c>
      <c r="H396" s="30">
        <f>E396*0.0304</f>
        <v>1520</v>
      </c>
      <c r="I396" s="30">
        <v>399.4</v>
      </c>
      <c r="J396" s="30">
        <v>5208.3999999999996</v>
      </c>
      <c r="K396" s="30">
        <f>+E396-J396</f>
        <v>44791.6</v>
      </c>
    </row>
    <row r="397" spans="1:126" s="5" customFormat="1" x14ac:dyDescent="0.25">
      <c r="A397" s="6" t="s">
        <v>13</v>
      </c>
      <c r="B397" s="6">
        <v>3</v>
      </c>
      <c r="C397" s="40"/>
      <c r="D397" s="6"/>
      <c r="E397" s="50">
        <f>SUM(E395:E396)+E394</f>
        <v>105000</v>
      </c>
      <c r="F397" s="50">
        <f>SUM(F395:F396)+F394</f>
        <v>3013.5</v>
      </c>
      <c r="G397" s="50">
        <f t="shared" ref="G397" si="188">SUM(G395:G396)</f>
        <v>1854</v>
      </c>
      <c r="H397" s="50">
        <f>SUM(H395:H396)+H394</f>
        <v>3192</v>
      </c>
      <c r="I397" s="50">
        <f>SUM(I395:I396)+I394</f>
        <v>1771.9</v>
      </c>
      <c r="J397" s="50">
        <f>SUM(J395:J396)+J394</f>
        <v>9831.4</v>
      </c>
      <c r="K397" s="50">
        <f>SUM(K395:K396)+K394</f>
        <v>95168.6</v>
      </c>
    </row>
    <row r="398" spans="1:126" x14ac:dyDescent="0.25">
      <c r="A398" s="5"/>
    </row>
    <row r="399" spans="1:126" x14ac:dyDescent="0.25">
      <c r="A399" s="10" t="s">
        <v>485</v>
      </c>
      <c r="B399" s="10"/>
      <c r="C399" s="36"/>
      <c r="D399" s="12"/>
      <c r="E399" s="10"/>
      <c r="F399" s="10"/>
      <c r="G399" s="10"/>
      <c r="H399" s="10"/>
      <c r="I399" s="10"/>
      <c r="J399" s="10"/>
      <c r="K399" s="10"/>
    </row>
    <row r="400" spans="1:126" x14ac:dyDescent="0.25">
      <c r="A400" s="5" t="s">
        <v>335</v>
      </c>
      <c r="B400" t="s">
        <v>15</v>
      </c>
      <c r="C400" s="32" t="s">
        <v>498</v>
      </c>
      <c r="D400" s="11" t="s">
        <v>327</v>
      </c>
      <c r="E400" s="1">
        <v>44000</v>
      </c>
      <c r="F400" s="1">
        <f t="shared" ref="F400:F406" si="189">E400*0.0287</f>
        <v>1262.8</v>
      </c>
      <c r="G400" s="1">
        <v>1007.19</v>
      </c>
      <c r="H400" s="1">
        <f t="shared" ref="H400:H406" si="190">E400*0.0304</f>
        <v>1337.6</v>
      </c>
      <c r="I400" s="1">
        <v>195</v>
      </c>
      <c r="J400" s="1">
        <v>3802.59</v>
      </c>
      <c r="K400" s="1">
        <v>40197.410000000003</v>
      </c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</row>
    <row r="401" spans="1:126" x14ac:dyDescent="0.25">
      <c r="A401" s="5" t="s">
        <v>142</v>
      </c>
      <c r="B401" t="s">
        <v>143</v>
      </c>
      <c r="C401" s="32" t="s">
        <v>497</v>
      </c>
      <c r="D401" t="s">
        <v>327</v>
      </c>
      <c r="E401" s="1">
        <v>45000</v>
      </c>
      <c r="F401" s="1">
        <f t="shared" si="189"/>
        <v>1291.5</v>
      </c>
      <c r="G401" s="1">
        <v>1148.33</v>
      </c>
      <c r="H401" s="1">
        <f t="shared" si="190"/>
        <v>1368</v>
      </c>
      <c r="I401" s="1">
        <v>277.5</v>
      </c>
      <c r="J401" s="1">
        <v>4085.33</v>
      </c>
      <c r="K401" s="1">
        <v>40914.67</v>
      </c>
    </row>
    <row r="402" spans="1:126" x14ac:dyDescent="0.25">
      <c r="A402" s="5" t="s">
        <v>158</v>
      </c>
      <c r="B402" t="s">
        <v>17</v>
      </c>
      <c r="C402" s="32" t="s">
        <v>498</v>
      </c>
      <c r="D402" t="s">
        <v>327</v>
      </c>
      <c r="E402" s="1">
        <v>41000</v>
      </c>
      <c r="F402" s="1">
        <f t="shared" si="189"/>
        <v>1176.7</v>
      </c>
      <c r="G402" s="1">
        <v>583.79</v>
      </c>
      <c r="H402" s="1">
        <f t="shared" si="190"/>
        <v>1246.4000000000001</v>
      </c>
      <c r="I402" s="1">
        <v>377.5</v>
      </c>
      <c r="J402" s="1">
        <v>3384.39</v>
      </c>
      <c r="K402" s="1">
        <v>37615.61</v>
      </c>
    </row>
    <row r="403" spans="1:126" x14ac:dyDescent="0.25">
      <c r="A403" s="5" t="s">
        <v>362</v>
      </c>
      <c r="B403" t="s">
        <v>361</v>
      </c>
      <c r="C403" s="32" t="s">
        <v>498</v>
      </c>
      <c r="D403" t="s">
        <v>327</v>
      </c>
      <c r="E403" s="1">
        <v>26000</v>
      </c>
      <c r="F403" s="1">
        <f t="shared" si="189"/>
        <v>746.2</v>
      </c>
      <c r="G403" s="1">
        <v>0</v>
      </c>
      <c r="H403" s="1">
        <f t="shared" si="190"/>
        <v>790.4</v>
      </c>
      <c r="I403" s="1">
        <v>25</v>
      </c>
      <c r="J403" s="1">
        <v>1561.6</v>
      </c>
      <c r="K403" s="1">
        <v>24438.400000000001</v>
      </c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</row>
    <row r="404" spans="1:126" x14ac:dyDescent="0.25">
      <c r="A404" s="5" t="s">
        <v>337</v>
      </c>
      <c r="B404" t="s">
        <v>15</v>
      </c>
      <c r="C404" s="32" t="s">
        <v>498</v>
      </c>
      <c r="D404" t="s">
        <v>327</v>
      </c>
      <c r="E404" s="1">
        <v>28000</v>
      </c>
      <c r="F404" s="1">
        <f t="shared" si="189"/>
        <v>803.6</v>
      </c>
      <c r="G404" s="1">
        <v>0</v>
      </c>
      <c r="H404" s="1">
        <f t="shared" si="190"/>
        <v>851.2</v>
      </c>
      <c r="I404" s="1">
        <v>1215.1199999999999</v>
      </c>
      <c r="J404" s="1">
        <f t="shared" ref="J404:J407" si="191">F404+G404+H404+I404</f>
        <v>2869.92</v>
      </c>
      <c r="K404" s="1">
        <f>E404-J404</f>
        <v>25130.080000000002</v>
      </c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</row>
    <row r="405" spans="1:126" x14ac:dyDescent="0.25">
      <c r="A405" s="5" t="s">
        <v>367</v>
      </c>
      <c r="B405" t="s">
        <v>166</v>
      </c>
      <c r="C405" s="32" t="s">
        <v>497</v>
      </c>
      <c r="D405" s="11" t="s">
        <v>327</v>
      </c>
      <c r="E405" s="1">
        <v>26000</v>
      </c>
      <c r="F405" s="1">
        <f t="shared" si="189"/>
        <v>746.2</v>
      </c>
      <c r="G405" s="1">
        <v>0</v>
      </c>
      <c r="H405" s="1">
        <f t="shared" si="190"/>
        <v>790.4</v>
      </c>
      <c r="I405" s="1">
        <v>187</v>
      </c>
      <c r="J405" s="1">
        <v>1723.6</v>
      </c>
      <c r="K405" s="1">
        <v>24276.400000000001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</row>
    <row r="406" spans="1:126" x14ac:dyDescent="0.25">
      <c r="A406" s="5" t="s">
        <v>396</v>
      </c>
      <c r="B406" s="21" t="s">
        <v>137</v>
      </c>
      <c r="C406" s="32" t="s">
        <v>498</v>
      </c>
      <c r="D406" s="16" t="s">
        <v>327</v>
      </c>
      <c r="E406" s="1">
        <v>26000</v>
      </c>
      <c r="F406" s="1">
        <f t="shared" si="189"/>
        <v>746.2</v>
      </c>
      <c r="G406" s="1">
        <v>0</v>
      </c>
      <c r="H406" s="1">
        <f t="shared" si="190"/>
        <v>790.4</v>
      </c>
      <c r="I406" s="1">
        <v>25</v>
      </c>
      <c r="J406" s="1">
        <v>1561.6</v>
      </c>
      <c r="K406" s="1">
        <f>E406-J406</f>
        <v>24438.400000000001</v>
      </c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</row>
    <row r="407" spans="1:126" x14ac:dyDescent="0.25">
      <c r="A407" s="47" t="s">
        <v>366</v>
      </c>
      <c r="B407" s="13" t="s">
        <v>130</v>
      </c>
      <c r="C407" s="38" t="s">
        <v>497</v>
      </c>
      <c r="D407" t="s">
        <v>327</v>
      </c>
      <c r="E407" s="1">
        <v>76000</v>
      </c>
      <c r="F407" s="1">
        <f t="shared" ref="F407:F410" si="192">E407*0.0287</f>
        <v>2181.1999999999998</v>
      </c>
      <c r="G407" s="1">
        <v>6497.56</v>
      </c>
      <c r="H407" s="1">
        <f t="shared" ref="H407:H410" si="193">E407*0.0304</f>
        <v>2310.4</v>
      </c>
      <c r="I407" s="1">
        <v>195</v>
      </c>
      <c r="J407" s="1">
        <f t="shared" si="191"/>
        <v>11184.16</v>
      </c>
      <c r="K407" s="1">
        <f t="shared" ref="K407" si="194">E407-J407</f>
        <v>64815.839999999997</v>
      </c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</row>
    <row r="408" spans="1:126" x14ac:dyDescent="0.25">
      <c r="A408" s="47" t="s">
        <v>365</v>
      </c>
      <c r="B408" s="13" t="s">
        <v>130</v>
      </c>
      <c r="C408" s="38" t="s">
        <v>497</v>
      </c>
      <c r="D408" t="s">
        <v>327</v>
      </c>
      <c r="E408" s="1">
        <v>39500</v>
      </c>
      <c r="F408" s="1">
        <f t="shared" si="192"/>
        <v>1133.6500000000001</v>
      </c>
      <c r="G408" s="1">
        <v>372.08</v>
      </c>
      <c r="H408" s="1">
        <f t="shared" si="193"/>
        <v>1200.8</v>
      </c>
      <c r="I408" s="1">
        <v>25</v>
      </c>
      <c r="J408" s="1">
        <v>2731.53</v>
      </c>
      <c r="K408" s="1">
        <v>36768.47</v>
      </c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</row>
    <row r="409" spans="1:126" x14ac:dyDescent="0.25">
      <c r="A409" s="5" t="s">
        <v>314</v>
      </c>
      <c r="B409" s="11" t="s">
        <v>15</v>
      </c>
      <c r="C409" s="33" t="s">
        <v>497</v>
      </c>
      <c r="D409" s="11" t="s">
        <v>327</v>
      </c>
      <c r="E409" s="1">
        <v>42000</v>
      </c>
      <c r="F409" s="1">
        <f t="shared" si="192"/>
        <v>1205.4000000000001</v>
      </c>
      <c r="G409" s="1">
        <v>724</v>
      </c>
      <c r="H409" s="1">
        <f t="shared" si="193"/>
        <v>1276.8</v>
      </c>
      <c r="I409" s="1">
        <v>25</v>
      </c>
      <c r="J409" s="1">
        <v>3232.12</v>
      </c>
      <c r="K409" s="1">
        <v>38767.879999999997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</row>
    <row r="410" spans="1:126" x14ac:dyDescent="0.25">
      <c r="A410" s="5" t="s">
        <v>370</v>
      </c>
      <c r="B410" t="s">
        <v>173</v>
      </c>
      <c r="C410" s="32" t="s">
        <v>497</v>
      </c>
      <c r="D410" s="11" t="s">
        <v>327</v>
      </c>
      <c r="E410" s="1">
        <v>44000</v>
      </c>
      <c r="F410" s="1">
        <f t="shared" si="192"/>
        <v>1262.8</v>
      </c>
      <c r="G410" s="1">
        <v>0</v>
      </c>
      <c r="H410" s="1">
        <f t="shared" si="193"/>
        <v>1337.6</v>
      </c>
      <c r="I410" s="1">
        <v>25</v>
      </c>
      <c r="J410" s="1">
        <v>3632.59</v>
      </c>
      <c r="K410" s="1">
        <f t="shared" ref="K410" si="195">E410-J410</f>
        <v>40367.410000000003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</row>
    <row r="411" spans="1:126" x14ac:dyDescent="0.25">
      <c r="A411" s="3" t="s">
        <v>13</v>
      </c>
      <c r="B411" s="3">
        <v>11</v>
      </c>
      <c r="C411" s="34"/>
      <c r="D411" s="3"/>
      <c r="E411" s="4">
        <f t="shared" ref="E411:K411" si="196">SUM(E400:E410)</f>
        <v>437500</v>
      </c>
      <c r="F411" s="4">
        <f t="shared" si="196"/>
        <v>12556.25</v>
      </c>
      <c r="G411" s="4">
        <f t="shared" si="196"/>
        <v>10332.950000000001</v>
      </c>
      <c r="H411" s="4">
        <f t="shared" si="196"/>
        <v>13300</v>
      </c>
      <c r="I411" s="4">
        <f t="shared" si="196"/>
        <v>2572.12</v>
      </c>
      <c r="J411" s="4">
        <f t="shared" si="196"/>
        <v>39769.43</v>
      </c>
      <c r="K411" s="4">
        <f t="shared" si="196"/>
        <v>397730.57</v>
      </c>
    </row>
    <row r="413" spans="1:126" x14ac:dyDescent="0.25">
      <c r="A413" s="25" t="s">
        <v>486</v>
      </c>
      <c r="B413" s="25"/>
      <c r="C413" s="36"/>
      <c r="D413" s="25"/>
      <c r="E413" s="25"/>
      <c r="F413" s="25"/>
      <c r="G413" s="25"/>
      <c r="H413" s="25"/>
      <c r="I413" s="25"/>
      <c r="J413" s="25"/>
      <c r="K413" s="25"/>
    </row>
    <row r="414" spans="1:126" x14ac:dyDescent="0.25">
      <c r="A414" t="s">
        <v>336</v>
      </c>
      <c r="B414" t="s">
        <v>147</v>
      </c>
      <c r="C414" s="32" t="s">
        <v>497</v>
      </c>
      <c r="D414" t="s">
        <v>327</v>
      </c>
      <c r="E414" s="1">
        <v>40000</v>
      </c>
      <c r="F414" s="1">
        <f>E414*0.0287</f>
        <v>1148</v>
      </c>
      <c r="G414" s="1">
        <v>0</v>
      </c>
      <c r="H414" s="1">
        <f>E414*0.0304</f>
        <v>1216</v>
      </c>
      <c r="I414" s="1">
        <v>25</v>
      </c>
      <c r="J414" s="1">
        <v>2831.65</v>
      </c>
      <c r="K414" s="1">
        <f>E414-J414</f>
        <v>37168.35</v>
      </c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</row>
    <row r="415" spans="1:126" s="2" customFormat="1" x14ac:dyDescent="0.25">
      <c r="A415" t="s">
        <v>144</v>
      </c>
      <c r="B415" t="s">
        <v>143</v>
      </c>
      <c r="C415" s="32" t="s">
        <v>497</v>
      </c>
      <c r="D415" t="s">
        <v>327</v>
      </c>
      <c r="E415" s="1">
        <v>40000</v>
      </c>
      <c r="F415" s="1">
        <f>E415*0.0287</f>
        <v>1148</v>
      </c>
      <c r="G415" s="1">
        <v>0</v>
      </c>
      <c r="H415" s="1">
        <f>E415*0.0304</f>
        <v>1216</v>
      </c>
      <c r="I415" s="1">
        <v>1445</v>
      </c>
      <c r="J415" s="1">
        <v>4251.6499999999996</v>
      </c>
      <c r="K415" s="1">
        <v>35748.35</v>
      </c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</row>
    <row r="416" spans="1:126" x14ac:dyDescent="0.25">
      <c r="A416" t="s">
        <v>433</v>
      </c>
      <c r="B416" s="17" t="s">
        <v>415</v>
      </c>
      <c r="C416" s="37" t="s">
        <v>497</v>
      </c>
      <c r="D416" t="s">
        <v>327</v>
      </c>
      <c r="E416" s="1">
        <v>64000</v>
      </c>
      <c r="F416" s="1">
        <v>1291.5</v>
      </c>
      <c r="G416" s="1">
        <v>1148.33</v>
      </c>
      <c r="H416" s="1">
        <v>1368</v>
      </c>
      <c r="I416" s="1">
        <v>25</v>
      </c>
      <c r="J416" s="1">
        <v>8046.8</v>
      </c>
      <c r="K416" s="1">
        <v>55953.2</v>
      </c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</row>
    <row r="417" spans="1:126" x14ac:dyDescent="0.25">
      <c r="A417" s="3" t="s">
        <v>13</v>
      </c>
      <c r="B417" s="3">
        <v>3</v>
      </c>
      <c r="C417" s="34"/>
      <c r="D417" s="3"/>
      <c r="E417" s="4">
        <f>SUM(E414:E416)</f>
        <v>144000</v>
      </c>
      <c r="F417" s="4">
        <f t="shared" ref="F417:K417" si="197">SUM(F414:F416)</f>
        <v>3587.5</v>
      </c>
      <c r="G417" s="4">
        <f t="shared" si="197"/>
        <v>1148.33</v>
      </c>
      <c r="H417" s="4">
        <f t="shared" si="197"/>
        <v>3800</v>
      </c>
      <c r="I417" s="4">
        <f t="shared" si="197"/>
        <v>1495</v>
      </c>
      <c r="J417" s="4">
        <f t="shared" si="197"/>
        <v>15130.1</v>
      </c>
      <c r="K417" s="4">
        <f t="shared" si="197"/>
        <v>128869.9</v>
      </c>
    </row>
    <row r="419" spans="1:126" x14ac:dyDescent="0.25">
      <c r="A419" s="25" t="s">
        <v>487</v>
      </c>
      <c r="B419" s="25"/>
      <c r="C419" s="36"/>
      <c r="D419" s="25"/>
      <c r="E419" s="25"/>
      <c r="F419" s="25"/>
      <c r="G419" s="25"/>
      <c r="H419" s="25"/>
      <c r="I419" s="25"/>
      <c r="J419" s="25"/>
      <c r="K419" s="25"/>
    </row>
    <row r="420" spans="1:126" x14ac:dyDescent="0.25">
      <c r="A420" t="s">
        <v>430</v>
      </c>
      <c r="B420" t="s">
        <v>123</v>
      </c>
      <c r="C420" s="32" t="s">
        <v>498</v>
      </c>
      <c r="D420" t="s">
        <v>327</v>
      </c>
      <c r="E420" s="1">
        <v>85000</v>
      </c>
      <c r="F420" s="1">
        <f>E420*0.0287</f>
        <v>2439.5</v>
      </c>
      <c r="G420" s="1">
        <v>5368.48</v>
      </c>
      <c r="H420" s="1">
        <f>E420*0.0304</f>
        <v>2584</v>
      </c>
      <c r="I420" s="1">
        <v>195</v>
      </c>
      <c r="J420" s="1">
        <v>13795.49</v>
      </c>
      <c r="K420" s="1">
        <v>71204.509999999995</v>
      </c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</row>
    <row r="421" spans="1:126" x14ac:dyDescent="0.25">
      <c r="A421" t="s">
        <v>360</v>
      </c>
      <c r="B421" t="s">
        <v>147</v>
      </c>
      <c r="C421" s="32" t="s">
        <v>497</v>
      </c>
      <c r="D421" t="s">
        <v>327</v>
      </c>
      <c r="E421" s="1">
        <v>26000</v>
      </c>
      <c r="F421" s="1">
        <f>E421*0.0287</f>
        <v>746.2</v>
      </c>
      <c r="G421" s="1">
        <v>0</v>
      </c>
      <c r="H421" s="1">
        <f>E421*0.0304</f>
        <v>790.4</v>
      </c>
      <c r="I421" s="1">
        <v>25</v>
      </c>
      <c r="J421" s="1">
        <v>1561.6</v>
      </c>
      <c r="K421" s="1">
        <v>24438.400000000001</v>
      </c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</row>
    <row r="422" spans="1:126" x14ac:dyDescent="0.25">
      <c r="A422" t="s">
        <v>334</v>
      </c>
      <c r="B422" t="s">
        <v>173</v>
      </c>
      <c r="C422" s="32" t="s">
        <v>497</v>
      </c>
      <c r="D422" t="s">
        <v>327</v>
      </c>
      <c r="E422" s="1">
        <v>27000</v>
      </c>
      <c r="F422" s="1">
        <f>E422*0.0287</f>
        <v>774.9</v>
      </c>
      <c r="G422" s="1">
        <v>0</v>
      </c>
      <c r="H422" s="1">
        <f>E422*0.0304</f>
        <v>820.8</v>
      </c>
      <c r="I422" s="1">
        <v>287</v>
      </c>
      <c r="J422" s="1">
        <v>1882.7</v>
      </c>
      <c r="K422" s="1">
        <v>25117.3</v>
      </c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</row>
    <row r="423" spans="1:126" x14ac:dyDescent="0.25">
      <c r="A423" t="s">
        <v>290</v>
      </c>
      <c r="B423" t="s">
        <v>15</v>
      </c>
      <c r="C423" s="32" t="s">
        <v>497</v>
      </c>
      <c r="D423" t="s">
        <v>327</v>
      </c>
      <c r="E423" s="1">
        <v>33000</v>
      </c>
      <c r="F423" s="1">
        <f t="shared" ref="F423" si="198">E423*0.0287</f>
        <v>947.1</v>
      </c>
      <c r="G423" s="1">
        <v>0</v>
      </c>
      <c r="H423" s="1">
        <f t="shared" ref="H423" si="199">E423*0.0304</f>
        <v>1003.2</v>
      </c>
      <c r="I423" s="1">
        <v>187</v>
      </c>
      <c r="J423" s="1">
        <v>2137.3000000000002</v>
      </c>
      <c r="K423" s="1">
        <v>30862.7</v>
      </c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</row>
    <row r="424" spans="1:126" x14ac:dyDescent="0.25">
      <c r="A424" t="s">
        <v>371</v>
      </c>
      <c r="B424" t="s">
        <v>147</v>
      </c>
      <c r="C424" s="32" t="s">
        <v>497</v>
      </c>
      <c r="D424" s="11" t="s">
        <v>327</v>
      </c>
      <c r="E424" s="1">
        <v>26000</v>
      </c>
      <c r="F424" s="1">
        <f t="shared" ref="F424" si="200">E424*0.0287</f>
        <v>746.2</v>
      </c>
      <c r="G424" s="1">
        <v>0</v>
      </c>
      <c r="H424" s="1">
        <f t="shared" ref="H424" si="201">E424*0.0304</f>
        <v>790.4</v>
      </c>
      <c r="I424" s="1">
        <v>25</v>
      </c>
      <c r="J424" s="1">
        <v>1561.6</v>
      </c>
      <c r="K424" s="1">
        <v>24438.400000000001</v>
      </c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</row>
    <row r="425" spans="1:126" x14ac:dyDescent="0.25">
      <c r="A425" t="s">
        <v>381</v>
      </c>
      <c r="B425" t="s">
        <v>15</v>
      </c>
      <c r="C425" s="32" t="s">
        <v>497</v>
      </c>
      <c r="D425" t="s">
        <v>327</v>
      </c>
      <c r="E425" s="1">
        <v>38500</v>
      </c>
      <c r="F425" s="1">
        <f t="shared" ref="F425:F430" si="202">E425*0.0287</f>
        <v>1104.95</v>
      </c>
      <c r="G425" s="1">
        <v>0</v>
      </c>
      <c r="H425" s="1">
        <f t="shared" ref="H425:H430" si="203">E425*0.0304</f>
        <v>1170.4000000000001</v>
      </c>
      <c r="I425" s="1">
        <v>277.5</v>
      </c>
      <c r="J425" s="1">
        <v>2783.8</v>
      </c>
      <c r="K425" s="1">
        <v>35716.199999999997</v>
      </c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</row>
    <row r="426" spans="1:126" x14ac:dyDescent="0.25">
      <c r="A426" t="s">
        <v>152</v>
      </c>
      <c r="B426" t="s">
        <v>140</v>
      </c>
      <c r="C426" s="32" t="s">
        <v>497</v>
      </c>
      <c r="D426" t="s">
        <v>327</v>
      </c>
      <c r="E426" s="1">
        <v>25000</v>
      </c>
      <c r="F426" s="1">
        <f t="shared" si="202"/>
        <v>717.5</v>
      </c>
      <c r="G426" s="1">
        <v>0</v>
      </c>
      <c r="H426" s="1">
        <v>760</v>
      </c>
      <c r="I426" s="1">
        <v>1517.12</v>
      </c>
      <c r="J426" s="1">
        <v>2994.62</v>
      </c>
      <c r="K426" s="1">
        <v>22118.33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</row>
    <row r="427" spans="1:126" x14ac:dyDescent="0.25">
      <c r="A427" t="s">
        <v>165</v>
      </c>
      <c r="B427" t="s">
        <v>140</v>
      </c>
      <c r="C427" s="32" t="s">
        <v>498</v>
      </c>
      <c r="D427" t="s">
        <v>324</v>
      </c>
      <c r="E427" s="1">
        <v>25000</v>
      </c>
      <c r="F427" s="1">
        <f t="shared" si="202"/>
        <v>717.5</v>
      </c>
      <c r="G427" s="1">
        <v>0</v>
      </c>
      <c r="H427" s="1">
        <f t="shared" si="203"/>
        <v>760</v>
      </c>
      <c r="I427" s="1">
        <v>1404.17</v>
      </c>
      <c r="J427" s="1">
        <v>2881.67</v>
      </c>
      <c r="K427" s="1">
        <v>23337.5</v>
      </c>
    </row>
    <row r="428" spans="1:126" x14ac:dyDescent="0.25">
      <c r="A428" t="s">
        <v>151</v>
      </c>
      <c r="B428" t="s">
        <v>140</v>
      </c>
      <c r="C428" s="32" t="s">
        <v>497</v>
      </c>
      <c r="D428" t="s">
        <v>324</v>
      </c>
      <c r="E428" s="1">
        <v>25000</v>
      </c>
      <c r="F428" s="1">
        <f t="shared" si="202"/>
        <v>717.5</v>
      </c>
      <c r="G428" s="1">
        <v>0</v>
      </c>
      <c r="H428" s="1">
        <f t="shared" si="203"/>
        <v>760</v>
      </c>
      <c r="I428" s="1">
        <v>185</v>
      </c>
      <c r="J428" s="1">
        <v>1662.5</v>
      </c>
      <c r="K428" s="1">
        <v>18277.82</v>
      </c>
    </row>
    <row r="429" spans="1:126" x14ac:dyDescent="0.25">
      <c r="A429" t="s">
        <v>162</v>
      </c>
      <c r="B429" t="s">
        <v>163</v>
      </c>
      <c r="C429" s="32" t="s">
        <v>498</v>
      </c>
      <c r="D429" t="s">
        <v>327</v>
      </c>
      <c r="E429" s="1">
        <v>19580</v>
      </c>
      <c r="F429" s="1">
        <f t="shared" si="202"/>
        <v>561.95000000000005</v>
      </c>
      <c r="G429" s="1">
        <v>0</v>
      </c>
      <c r="H429" s="1">
        <f t="shared" si="203"/>
        <v>595.23</v>
      </c>
      <c r="I429" s="1">
        <v>145</v>
      </c>
      <c r="J429" s="1">
        <f>F429+G429+H429+I429</f>
        <v>1302.18</v>
      </c>
      <c r="K429" s="1">
        <v>18604.82</v>
      </c>
    </row>
    <row r="430" spans="1:126" x14ac:dyDescent="0.25">
      <c r="A430" t="s">
        <v>164</v>
      </c>
      <c r="B430" t="s">
        <v>64</v>
      </c>
      <c r="C430" s="32" t="s">
        <v>497</v>
      </c>
      <c r="D430" t="s">
        <v>327</v>
      </c>
      <c r="E430" s="1">
        <v>19800</v>
      </c>
      <c r="F430" s="1">
        <f t="shared" si="202"/>
        <v>568.26</v>
      </c>
      <c r="G430" s="1">
        <v>0</v>
      </c>
      <c r="H430" s="1">
        <f t="shared" si="203"/>
        <v>601.91999999999996</v>
      </c>
      <c r="I430" s="1">
        <v>25</v>
      </c>
      <c r="J430" s="1">
        <v>1195.18</v>
      </c>
      <c r="K430" s="1">
        <v>22005.360000000001</v>
      </c>
    </row>
    <row r="431" spans="1:126" x14ac:dyDescent="0.25">
      <c r="A431" s="3" t="s">
        <v>13</v>
      </c>
      <c r="B431" s="3">
        <v>11</v>
      </c>
      <c r="C431" s="34"/>
      <c r="D431" s="3"/>
      <c r="E431" s="4">
        <f t="shared" ref="E431:J431" si="204">SUM(E420:E430)</f>
        <v>349880</v>
      </c>
      <c r="F431" s="4">
        <f t="shared" si="204"/>
        <v>10041.56</v>
      </c>
      <c r="G431" s="4">
        <f t="shared" si="204"/>
        <v>5368.48</v>
      </c>
      <c r="H431" s="4">
        <f t="shared" si="204"/>
        <v>10636.35</v>
      </c>
      <c r="I431" s="4">
        <f t="shared" si="204"/>
        <v>4272.79</v>
      </c>
      <c r="J431" s="4">
        <f t="shared" si="204"/>
        <v>33758.639999999999</v>
      </c>
      <c r="K431" s="4">
        <f>SUM(K420:K430)</f>
        <v>316121.34000000003</v>
      </c>
    </row>
    <row r="432" spans="1:126" x14ac:dyDescent="0.25">
      <c r="A432" s="5"/>
      <c r="B432" s="5"/>
      <c r="C432" s="39"/>
      <c r="D432" s="5"/>
      <c r="E432" s="30"/>
      <c r="F432" s="30"/>
      <c r="G432" s="30"/>
      <c r="H432" s="30"/>
      <c r="I432" s="30"/>
      <c r="J432" s="30"/>
      <c r="K432" s="30"/>
    </row>
    <row r="433" spans="1:126" x14ac:dyDescent="0.25">
      <c r="A433" s="31" t="s">
        <v>488</v>
      </c>
      <c r="B433" s="31"/>
      <c r="C433" s="40"/>
      <c r="D433" s="31"/>
      <c r="E433" s="31"/>
      <c r="F433" s="31"/>
      <c r="G433" s="31"/>
      <c r="H433" s="31"/>
      <c r="I433" s="31"/>
      <c r="J433" s="31"/>
      <c r="K433" s="31"/>
    </row>
    <row r="434" spans="1:126" x14ac:dyDescent="0.25">
      <c r="A434" t="s">
        <v>149</v>
      </c>
      <c r="B434" t="s">
        <v>123</v>
      </c>
      <c r="C434" s="32" t="s">
        <v>498</v>
      </c>
      <c r="D434" t="s">
        <v>327</v>
      </c>
      <c r="E434" s="1">
        <v>76000</v>
      </c>
      <c r="F434" s="1">
        <f t="shared" ref="F434:F440" si="205">E434*0.0287</f>
        <v>2181.1999999999998</v>
      </c>
      <c r="G434" s="1">
        <v>6497.56</v>
      </c>
      <c r="H434" s="1">
        <f t="shared" ref="H434:H440" si="206">E434*0.0304</f>
        <v>2310.4</v>
      </c>
      <c r="I434" s="1">
        <v>277.5</v>
      </c>
      <c r="J434" s="1">
        <f t="shared" ref="J434:J435" si="207">F434+G434+H434+I434</f>
        <v>11266.66</v>
      </c>
      <c r="K434" s="1">
        <f t="shared" ref="K434:K435" si="208">E434-J434</f>
        <v>64733.34</v>
      </c>
    </row>
    <row r="435" spans="1:126" x14ac:dyDescent="0.25">
      <c r="A435" t="s">
        <v>150</v>
      </c>
      <c r="B435" t="s">
        <v>143</v>
      </c>
      <c r="C435" s="32" t="s">
        <v>497</v>
      </c>
      <c r="D435" t="s">
        <v>327</v>
      </c>
      <c r="E435" s="1">
        <v>41000</v>
      </c>
      <c r="F435" s="1">
        <f t="shared" si="205"/>
        <v>1176.7</v>
      </c>
      <c r="G435" s="1">
        <v>583.79</v>
      </c>
      <c r="H435" s="1">
        <f t="shared" si="206"/>
        <v>1246.4000000000001</v>
      </c>
      <c r="I435" s="1">
        <v>25</v>
      </c>
      <c r="J435" s="1">
        <f t="shared" si="207"/>
        <v>3031.89</v>
      </c>
      <c r="K435" s="1">
        <f t="shared" si="208"/>
        <v>37968.11</v>
      </c>
    </row>
    <row r="436" spans="1:126" x14ac:dyDescent="0.25">
      <c r="A436" t="s">
        <v>148</v>
      </c>
      <c r="B436" t="s">
        <v>15</v>
      </c>
      <c r="C436" s="32" t="s">
        <v>498</v>
      </c>
      <c r="D436" t="s">
        <v>324</v>
      </c>
      <c r="E436" s="1">
        <v>38500</v>
      </c>
      <c r="F436" s="1">
        <f t="shared" si="205"/>
        <v>1104.95</v>
      </c>
      <c r="G436" s="1">
        <v>230.95</v>
      </c>
      <c r="H436" s="1">
        <f t="shared" si="206"/>
        <v>1170.4000000000001</v>
      </c>
      <c r="I436" s="1">
        <v>377.5</v>
      </c>
      <c r="J436" s="1">
        <v>2883.8</v>
      </c>
      <c r="K436" s="1">
        <v>35616.199999999997</v>
      </c>
    </row>
    <row r="437" spans="1:126" x14ac:dyDescent="0.25">
      <c r="A437" t="s">
        <v>312</v>
      </c>
      <c r="B437" t="s">
        <v>130</v>
      </c>
      <c r="C437" s="32" t="s">
        <v>498</v>
      </c>
      <c r="D437" t="s">
        <v>327</v>
      </c>
      <c r="E437" s="1">
        <v>38000</v>
      </c>
      <c r="F437" s="1">
        <f t="shared" si="205"/>
        <v>1090.5999999999999</v>
      </c>
      <c r="G437" s="1">
        <v>160.38</v>
      </c>
      <c r="H437" s="1">
        <f t="shared" si="206"/>
        <v>1155.2</v>
      </c>
      <c r="I437" s="1">
        <v>2075</v>
      </c>
      <c r="J437" s="1">
        <v>4481.18</v>
      </c>
      <c r="K437" s="1">
        <v>33518.22</v>
      </c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</row>
    <row r="438" spans="1:126" x14ac:dyDescent="0.25">
      <c r="A438" t="s">
        <v>291</v>
      </c>
      <c r="B438" t="s">
        <v>143</v>
      </c>
      <c r="C438" s="32" t="s">
        <v>497</v>
      </c>
      <c r="D438" t="s">
        <v>327</v>
      </c>
      <c r="E438" s="1">
        <v>38000</v>
      </c>
      <c r="F438" s="1">
        <f t="shared" si="205"/>
        <v>1090.5999999999999</v>
      </c>
      <c r="G438" s="1">
        <v>160.38</v>
      </c>
      <c r="H438" s="1">
        <f t="shared" si="206"/>
        <v>1155.2</v>
      </c>
      <c r="I438" s="1">
        <v>25</v>
      </c>
      <c r="J438" s="1">
        <v>2431.1799999999998</v>
      </c>
      <c r="K438" s="1">
        <v>35568.82</v>
      </c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</row>
    <row r="439" spans="1:126" x14ac:dyDescent="0.25">
      <c r="A439" t="s">
        <v>146</v>
      </c>
      <c r="B439" t="s">
        <v>140</v>
      </c>
      <c r="C439" s="32" t="s">
        <v>498</v>
      </c>
      <c r="D439" t="s">
        <v>327</v>
      </c>
      <c r="E439" s="1">
        <v>38000</v>
      </c>
      <c r="F439" s="1">
        <f t="shared" si="205"/>
        <v>1090.5999999999999</v>
      </c>
      <c r="G439" s="1">
        <v>0</v>
      </c>
      <c r="H439" s="1">
        <f t="shared" si="206"/>
        <v>1155.2</v>
      </c>
      <c r="I439" s="1">
        <v>1385.12</v>
      </c>
      <c r="J439" s="1">
        <v>3630.92</v>
      </c>
      <c r="K439" s="1">
        <v>34369.08</v>
      </c>
    </row>
    <row r="440" spans="1:126" x14ac:dyDescent="0.25">
      <c r="A440" t="s">
        <v>153</v>
      </c>
      <c r="B440" t="s">
        <v>140</v>
      </c>
      <c r="C440" s="32" t="s">
        <v>497</v>
      </c>
      <c r="D440" t="s">
        <v>324</v>
      </c>
      <c r="E440" s="1">
        <v>25000</v>
      </c>
      <c r="F440" s="1">
        <f t="shared" si="205"/>
        <v>717.5</v>
      </c>
      <c r="G440" s="1">
        <v>0</v>
      </c>
      <c r="H440" s="1">
        <f t="shared" si="206"/>
        <v>760</v>
      </c>
      <c r="I440" s="1">
        <v>287</v>
      </c>
      <c r="J440" s="1">
        <v>1764.5</v>
      </c>
      <c r="K440" s="1">
        <v>23235.5</v>
      </c>
    </row>
    <row r="441" spans="1:126" s="2" customFormat="1" x14ac:dyDescent="0.25">
      <c r="A441" t="s">
        <v>145</v>
      </c>
      <c r="B441" t="s">
        <v>64</v>
      </c>
      <c r="C441" s="32" t="s">
        <v>497</v>
      </c>
      <c r="D441" t="s">
        <v>324</v>
      </c>
      <c r="E441" s="1">
        <v>31500</v>
      </c>
      <c r="F441" s="1">
        <f t="shared" ref="F441:F445" si="209">E441*0.0287</f>
        <v>904.05</v>
      </c>
      <c r="G441" s="1">
        <v>0</v>
      </c>
      <c r="H441" s="1">
        <f t="shared" ref="H441:H445" si="210">E441*0.0304</f>
        <v>957.6</v>
      </c>
      <c r="I441" s="1">
        <v>377.5</v>
      </c>
      <c r="J441" s="1">
        <f t="shared" ref="J441" si="211">F441+G441+H441+I441</f>
        <v>2239.15</v>
      </c>
      <c r="K441" s="1">
        <f t="shared" ref="K441:K443" si="212">E441-J441</f>
        <v>29260.85</v>
      </c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</row>
    <row r="442" spans="1:126" x14ac:dyDescent="0.25">
      <c r="A442" t="s">
        <v>369</v>
      </c>
      <c r="B442" t="s">
        <v>166</v>
      </c>
      <c r="C442" s="32" t="s">
        <v>497</v>
      </c>
      <c r="D442" s="11" t="s">
        <v>327</v>
      </c>
      <c r="E442" s="1">
        <v>26000</v>
      </c>
      <c r="F442" s="1">
        <f t="shared" si="209"/>
        <v>746.2</v>
      </c>
      <c r="G442" s="1">
        <v>0</v>
      </c>
      <c r="H442" s="1">
        <f t="shared" si="210"/>
        <v>790.4</v>
      </c>
      <c r="I442" s="1">
        <v>25</v>
      </c>
      <c r="J442" s="1">
        <v>1561.6</v>
      </c>
      <c r="K442" s="1">
        <v>24438.400000000001</v>
      </c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</row>
    <row r="443" spans="1:126" x14ac:dyDescent="0.25">
      <c r="A443" t="s">
        <v>363</v>
      </c>
      <c r="B443" t="s">
        <v>166</v>
      </c>
      <c r="C443" s="32" t="s">
        <v>497</v>
      </c>
      <c r="D443" t="s">
        <v>327</v>
      </c>
      <c r="E443" s="1">
        <v>26000</v>
      </c>
      <c r="F443" s="1">
        <f t="shared" si="209"/>
        <v>746.2</v>
      </c>
      <c r="G443" s="1">
        <v>0</v>
      </c>
      <c r="H443" s="1">
        <f t="shared" si="210"/>
        <v>790.4</v>
      </c>
      <c r="I443" s="1">
        <v>287</v>
      </c>
      <c r="J443" s="1">
        <v>1823.6</v>
      </c>
      <c r="K443" s="1">
        <f t="shared" si="212"/>
        <v>24176.400000000001</v>
      </c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</row>
    <row r="444" spans="1:126" x14ac:dyDescent="0.25">
      <c r="A444" t="s">
        <v>368</v>
      </c>
      <c r="B444" t="s">
        <v>23</v>
      </c>
      <c r="C444" s="32" t="s">
        <v>497</v>
      </c>
      <c r="D444" s="11" t="s">
        <v>327</v>
      </c>
      <c r="E444" s="1">
        <v>26000</v>
      </c>
      <c r="F444" s="1">
        <f t="shared" si="209"/>
        <v>746.2</v>
      </c>
      <c r="G444" s="1">
        <v>0</v>
      </c>
      <c r="H444" s="1">
        <f t="shared" si="210"/>
        <v>790.4</v>
      </c>
      <c r="I444" s="1">
        <v>307</v>
      </c>
      <c r="J444" s="1">
        <v>1843.6</v>
      </c>
      <c r="K444" s="1">
        <v>24156.400000000001</v>
      </c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</row>
    <row r="445" spans="1:126" x14ac:dyDescent="0.25">
      <c r="A445" t="s">
        <v>364</v>
      </c>
      <c r="B445" t="s">
        <v>361</v>
      </c>
      <c r="C445" s="32" t="s">
        <v>498</v>
      </c>
      <c r="D445" t="s">
        <v>327</v>
      </c>
      <c r="E445" s="1">
        <v>33000</v>
      </c>
      <c r="F445" s="1">
        <f t="shared" si="209"/>
        <v>947.1</v>
      </c>
      <c r="G445" s="1">
        <v>0</v>
      </c>
      <c r="H445" s="1">
        <f t="shared" si="210"/>
        <v>1003.2</v>
      </c>
      <c r="I445" s="1">
        <v>375.8</v>
      </c>
      <c r="J445" s="1">
        <v>2326.1</v>
      </c>
      <c r="K445" s="1">
        <v>30673.9</v>
      </c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</row>
    <row r="446" spans="1:126" x14ac:dyDescent="0.25">
      <c r="A446" s="3" t="s">
        <v>13</v>
      </c>
      <c r="B446" s="3">
        <v>12</v>
      </c>
      <c r="C446" s="34"/>
      <c r="D446" s="3"/>
      <c r="E446" s="4">
        <f>SUM(E434:E445)</f>
        <v>437000</v>
      </c>
      <c r="F446" s="4">
        <f t="shared" ref="F446:K446" si="213">SUM(F434:F445)</f>
        <v>12541.9</v>
      </c>
      <c r="G446" s="4">
        <f t="shared" si="213"/>
        <v>7633.06</v>
      </c>
      <c r="H446" s="4">
        <f t="shared" si="213"/>
        <v>13284.8</v>
      </c>
      <c r="I446" s="4">
        <f t="shared" si="213"/>
        <v>5824.42</v>
      </c>
      <c r="J446" s="4">
        <f t="shared" si="213"/>
        <v>39284.18</v>
      </c>
      <c r="K446" s="4">
        <f t="shared" si="213"/>
        <v>397715.22</v>
      </c>
    </row>
    <row r="448" spans="1:126" x14ac:dyDescent="0.25">
      <c r="A448" s="2" t="s">
        <v>489</v>
      </c>
    </row>
    <row r="449" spans="1:126" x14ac:dyDescent="0.25">
      <c r="A449" t="s">
        <v>159</v>
      </c>
      <c r="B449" t="s">
        <v>17</v>
      </c>
      <c r="C449" s="32" t="s">
        <v>498</v>
      </c>
      <c r="D449" t="s">
        <v>324</v>
      </c>
      <c r="E449" s="1">
        <v>110000</v>
      </c>
      <c r="F449" s="1">
        <f>E449*0.0287</f>
        <v>3157</v>
      </c>
      <c r="G449" s="1">
        <v>14457.62</v>
      </c>
      <c r="H449" s="1">
        <f>E449*0.0304</f>
        <v>3344</v>
      </c>
      <c r="I449" s="1">
        <v>165</v>
      </c>
      <c r="J449" s="1">
        <f>F449+G449+H449+I449</f>
        <v>21123.62</v>
      </c>
      <c r="K449" s="1">
        <f>E449-J449</f>
        <v>88876.38</v>
      </c>
    </row>
    <row r="450" spans="1:126" x14ac:dyDescent="0.25">
      <c r="A450" s="3" t="s">
        <v>13</v>
      </c>
      <c r="B450" s="3">
        <v>1</v>
      </c>
      <c r="C450" s="34"/>
      <c r="D450" s="3"/>
      <c r="E450" s="4">
        <f t="shared" ref="E450:K450" si="214">SUM(E449:E449)</f>
        <v>110000</v>
      </c>
      <c r="F450" s="4">
        <f t="shared" si="214"/>
        <v>3157</v>
      </c>
      <c r="G450" s="4">
        <f t="shared" si="214"/>
        <v>14457.62</v>
      </c>
      <c r="H450" s="4">
        <f t="shared" si="214"/>
        <v>3344</v>
      </c>
      <c r="I450" s="4">
        <f t="shared" si="214"/>
        <v>165</v>
      </c>
      <c r="J450" s="4">
        <f t="shared" si="214"/>
        <v>21123.62</v>
      </c>
      <c r="K450" s="4">
        <f t="shared" si="214"/>
        <v>88876.38</v>
      </c>
    </row>
    <row r="452" spans="1:126" s="2" customFormat="1" x14ac:dyDescent="0.25">
      <c r="A452" s="10" t="s">
        <v>490</v>
      </c>
      <c r="B452" s="10"/>
      <c r="C452" s="36"/>
      <c r="D452" s="12"/>
      <c r="E452" s="10"/>
      <c r="F452" s="10"/>
      <c r="G452" s="10"/>
      <c r="H452" s="10"/>
      <c r="I452" s="10"/>
      <c r="J452" s="10"/>
      <c r="K452" s="10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</row>
    <row r="453" spans="1:126" x14ac:dyDescent="0.25">
      <c r="A453" t="s">
        <v>264</v>
      </c>
      <c r="B453" t="s">
        <v>123</v>
      </c>
      <c r="C453" s="32" t="s">
        <v>498</v>
      </c>
      <c r="D453" t="s">
        <v>327</v>
      </c>
      <c r="E453" s="1">
        <v>100000</v>
      </c>
      <c r="F453" s="1">
        <f>E453*0.0287</f>
        <v>2870</v>
      </c>
      <c r="G453" s="1">
        <v>12105.37</v>
      </c>
      <c r="H453" s="1">
        <f>E453*0.0304</f>
        <v>3040</v>
      </c>
      <c r="I453" s="1">
        <v>187</v>
      </c>
      <c r="J453" s="1">
        <f>F453+G453+H453+I453</f>
        <v>18202.37</v>
      </c>
      <c r="K453" s="1">
        <f>E453-J453</f>
        <v>81797.63</v>
      </c>
    </row>
    <row r="454" spans="1:126" x14ac:dyDescent="0.25">
      <c r="A454" t="s">
        <v>161</v>
      </c>
      <c r="B454" t="s">
        <v>296</v>
      </c>
      <c r="C454" s="32" t="s">
        <v>497</v>
      </c>
      <c r="D454" t="s">
        <v>324</v>
      </c>
      <c r="E454" s="1">
        <v>38000</v>
      </c>
      <c r="F454" s="1">
        <f>E454*0.0287</f>
        <v>1090.5999999999999</v>
      </c>
      <c r="G454" s="1">
        <v>0</v>
      </c>
      <c r="H454" s="1">
        <f>E454*0.0304</f>
        <v>1155.2</v>
      </c>
      <c r="I454" s="1">
        <v>327</v>
      </c>
      <c r="J454" s="1">
        <v>2733.18</v>
      </c>
      <c r="K454" s="1">
        <v>35266.82</v>
      </c>
    </row>
    <row r="455" spans="1:126" x14ac:dyDescent="0.25">
      <c r="A455" t="s">
        <v>315</v>
      </c>
      <c r="B455" t="s">
        <v>296</v>
      </c>
      <c r="C455" s="32" t="s">
        <v>498</v>
      </c>
      <c r="D455" t="s">
        <v>327</v>
      </c>
      <c r="E455" s="1">
        <v>56000</v>
      </c>
      <c r="F455" s="1">
        <v>1607.2</v>
      </c>
      <c r="G455" s="1">
        <v>2343.77</v>
      </c>
      <c r="H455" s="1">
        <v>1702.4</v>
      </c>
      <c r="I455" s="1">
        <v>2405.2399999999998</v>
      </c>
      <c r="J455" s="1">
        <v>8058.61</v>
      </c>
      <c r="K455" s="1">
        <v>47941.39</v>
      </c>
    </row>
    <row r="456" spans="1:126" s="3" customFormat="1" x14ac:dyDescent="0.25">
      <c r="A456" s="3" t="s">
        <v>13</v>
      </c>
      <c r="B456" s="3">
        <v>3</v>
      </c>
      <c r="C456" s="34"/>
      <c r="E456" s="4">
        <f t="shared" ref="E456:K456" si="215">SUM(E453:E454)+E455</f>
        <v>194000</v>
      </c>
      <c r="F456" s="4">
        <f t="shared" si="215"/>
        <v>5567.8</v>
      </c>
      <c r="G456" s="4">
        <f t="shared" si="215"/>
        <v>14449.14</v>
      </c>
      <c r="H456" s="4">
        <f t="shared" si="215"/>
        <v>5897.6</v>
      </c>
      <c r="I456" s="4">
        <f t="shared" si="215"/>
        <v>2919.24</v>
      </c>
      <c r="J456" s="4">
        <f t="shared" si="215"/>
        <v>28994.16</v>
      </c>
      <c r="K456" s="4">
        <f t="shared" si="215"/>
        <v>165005.84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</row>
    <row r="457" spans="1:126" s="26" customFormat="1" x14ac:dyDescent="0.25">
      <c r="C457" s="35"/>
      <c r="E457" s="27"/>
      <c r="F457" s="27"/>
      <c r="G457" s="27"/>
      <c r="H457" s="27"/>
      <c r="I457" s="27"/>
      <c r="J457" s="27"/>
      <c r="K457" s="27"/>
    </row>
    <row r="458" spans="1:126" s="26" customFormat="1" x14ac:dyDescent="0.25">
      <c r="C458" s="35"/>
      <c r="E458" s="27"/>
      <c r="F458" s="27"/>
      <c r="G458" s="27"/>
      <c r="H458" s="27"/>
      <c r="I458" s="27"/>
      <c r="J458" s="27"/>
      <c r="K458" s="27"/>
    </row>
    <row r="459" spans="1:126" s="26" customFormat="1" x14ac:dyDescent="0.25">
      <c r="A459" s="10" t="s">
        <v>491</v>
      </c>
      <c r="C459" s="35"/>
      <c r="E459" s="27"/>
      <c r="F459" s="27"/>
      <c r="G459" s="27"/>
      <c r="H459" s="27"/>
      <c r="I459" s="27"/>
      <c r="J459" s="27"/>
      <c r="K459" s="27"/>
    </row>
    <row r="460" spans="1:126" x14ac:dyDescent="0.25">
      <c r="A460" t="s">
        <v>492</v>
      </c>
      <c r="B460" s="17" t="s">
        <v>15</v>
      </c>
      <c r="C460" s="37" t="s">
        <v>498</v>
      </c>
      <c r="D460" t="s">
        <v>327</v>
      </c>
      <c r="E460" s="1">
        <v>35000</v>
      </c>
      <c r="F460" s="1">
        <v>1004.5</v>
      </c>
      <c r="G460" s="1">
        <v>0</v>
      </c>
      <c r="H460" s="1">
        <v>1064</v>
      </c>
      <c r="I460" s="1">
        <v>25</v>
      </c>
      <c r="J460" s="1">
        <f>F460+G460+H460+I460</f>
        <v>2093.5</v>
      </c>
      <c r="K460" s="1">
        <f>E460-J460</f>
        <v>32906.5</v>
      </c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</row>
    <row r="461" spans="1:126" x14ac:dyDescent="0.25">
      <c r="A461" t="s">
        <v>141</v>
      </c>
      <c r="B461" t="s">
        <v>123</v>
      </c>
      <c r="C461" s="32" t="s">
        <v>497</v>
      </c>
      <c r="D461" t="s">
        <v>327</v>
      </c>
      <c r="E461" s="1">
        <v>100000</v>
      </c>
      <c r="F461" s="1">
        <f>E461*0.0287</f>
        <v>2870</v>
      </c>
      <c r="G461" s="1">
        <v>12105.37</v>
      </c>
      <c r="H461" s="1">
        <f>E461*0.0304</f>
        <v>3040</v>
      </c>
      <c r="I461" s="1">
        <v>1357.5</v>
      </c>
      <c r="J461" s="1">
        <f>F461+G461+H461+I461</f>
        <v>19372.87</v>
      </c>
      <c r="K461" s="1">
        <f>E461-J461</f>
        <v>80627.13</v>
      </c>
    </row>
    <row r="462" spans="1:126" x14ac:dyDescent="0.25">
      <c r="A462" t="s">
        <v>289</v>
      </c>
      <c r="B462" t="s">
        <v>123</v>
      </c>
      <c r="C462" s="32" t="s">
        <v>498</v>
      </c>
      <c r="D462" t="s">
        <v>327</v>
      </c>
      <c r="E462" s="1">
        <v>65000</v>
      </c>
      <c r="F462" s="1">
        <f>E462*0.0287</f>
        <v>1865.5</v>
      </c>
      <c r="G462" s="1">
        <v>4427.58</v>
      </c>
      <c r="H462" s="1">
        <f>E462*0.0304</f>
        <v>1976</v>
      </c>
      <c r="I462" s="1">
        <v>187</v>
      </c>
      <c r="J462" s="1">
        <f>F462+G462+H462+I462</f>
        <v>8456.08</v>
      </c>
      <c r="K462" s="1">
        <f>E462-J462</f>
        <v>56543.92</v>
      </c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</row>
    <row r="463" spans="1:126" x14ac:dyDescent="0.25">
      <c r="A463" t="s">
        <v>157</v>
      </c>
      <c r="B463" t="s">
        <v>15</v>
      </c>
      <c r="C463" s="32" t="s">
        <v>497</v>
      </c>
      <c r="D463" t="s">
        <v>324</v>
      </c>
      <c r="E463" s="1">
        <v>32500</v>
      </c>
      <c r="F463" s="1">
        <f>E463*0.0287</f>
        <v>932.75</v>
      </c>
      <c r="G463" s="1">
        <v>0</v>
      </c>
      <c r="H463" s="1">
        <f>E463*0.0304</f>
        <v>988</v>
      </c>
      <c r="I463" s="1">
        <v>125</v>
      </c>
      <c r="J463" s="1">
        <f>+F463+G463+H463+I463</f>
        <v>2045.75</v>
      </c>
      <c r="K463" s="1">
        <f>+E463-J463</f>
        <v>30454.25</v>
      </c>
    </row>
    <row r="464" spans="1:126" x14ac:dyDescent="0.25">
      <c r="A464" t="s">
        <v>160</v>
      </c>
      <c r="B464" t="s">
        <v>155</v>
      </c>
      <c r="C464" s="32" t="s">
        <v>497</v>
      </c>
      <c r="D464" t="s">
        <v>327</v>
      </c>
      <c r="E464" s="1">
        <v>32500</v>
      </c>
      <c r="F464" s="1">
        <f>E464*0.0287</f>
        <v>932.75</v>
      </c>
      <c r="G464" s="1">
        <v>0</v>
      </c>
      <c r="H464" s="1">
        <f>E464*0.0304</f>
        <v>988</v>
      </c>
      <c r="I464" s="1">
        <v>327.5</v>
      </c>
      <c r="J464" s="1">
        <f>+F464+G464+H464+I464</f>
        <v>2248.25</v>
      </c>
      <c r="K464" s="1">
        <f>+E464-J464</f>
        <v>30251.75</v>
      </c>
    </row>
    <row r="465" spans="1:126" x14ac:dyDescent="0.25">
      <c r="A465" t="s">
        <v>503</v>
      </c>
      <c r="B465" t="s">
        <v>130</v>
      </c>
      <c r="C465" s="32" t="s">
        <v>498</v>
      </c>
      <c r="D465" t="s">
        <v>327</v>
      </c>
      <c r="E465" s="1">
        <v>58000</v>
      </c>
      <c r="F465" s="1">
        <f>E465*0.0287</f>
        <v>1664.6</v>
      </c>
      <c r="G465" s="1">
        <v>3110.32</v>
      </c>
      <c r="H465" s="1">
        <f>E465*0.0304</f>
        <v>1763.2</v>
      </c>
      <c r="I465" s="1">
        <v>25</v>
      </c>
      <c r="J465" s="1">
        <v>6563.12</v>
      </c>
      <c r="K465" s="1">
        <v>51436.88</v>
      </c>
    </row>
    <row r="466" spans="1:126" x14ac:dyDescent="0.25">
      <c r="A466" s="3" t="s">
        <v>13</v>
      </c>
      <c r="B466" s="3">
        <v>6</v>
      </c>
      <c r="C466" s="34"/>
      <c r="D466" s="3"/>
      <c r="E466" s="4">
        <f>SUM(E460:E465)</f>
        <v>323000</v>
      </c>
      <c r="F466" s="4">
        <f>SUM(F460:F465)</f>
        <v>9270.1</v>
      </c>
      <c r="G466" s="4">
        <f>SUM(G460:G465)</f>
        <v>19643.27</v>
      </c>
      <c r="H466" s="4">
        <f>SUM(H460:H465)</f>
        <v>9819.2000000000007</v>
      </c>
      <c r="I466" s="4">
        <f>SUM(I460:I465)</f>
        <v>2047</v>
      </c>
      <c r="J466" s="4">
        <f>SUM(J460:J464)+J465</f>
        <v>40779.57</v>
      </c>
      <c r="K466" s="4">
        <f>SUM(K460:K464)+K465</f>
        <v>282220.43</v>
      </c>
    </row>
    <row r="468" spans="1:126" s="3" customFormat="1" x14ac:dyDescent="0.25">
      <c r="A468"/>
      <c r="B468"/>
      <c r="C468" s="32"/>
      <c r="D468"/>
      <c r="E468" s="1"/>
      <c r="F468" s="1"/>
      <c r="G468" s="1"/>
      <c r="H468" s="1"/>
      <c r="I468" s="1"/>
      <c r="J468" s="1"/>
      <c r="K468" s="1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</row>
    <row r="469" spans="1:126" s="3" customFormat="1" x14ac:dyDescent="0.25">
      <c r="A469" s="10" t="s">
        <v>183</v>
      </c>
      <c r="B469" s="10"/>
      <c r="C469" s="36"/>
      <c r="D469" s="12"/>
      <c r="E469" s="10"/>
      <c r="F469" s="10"/>
      <c r="G469" s="10"/>
      <c r="H469" s="10"/>
      <c r="I469" s="10"/>
      <c r="J469" s="10"/>
      <c r="K469" s="10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</row>
    <row r="470" spans="1:126" x14ac:dyDescent="0.25">
      <c r="A470" s="5" t="s">
        <v>424</v>
      </c>
      <c r="B470" s="23" t="s">
        <v>15</v>
      </c>
      <c r="C470" s="32" t="s">
        <v>498</v>
      </c>
      <c r="D470" t="s">
        <v>327</v>
      </c>
      <c r="E470" s="1">
        <v>35000</v>
      </c>
      <c r="F470" s="1">
        <f t="shared" ref="F470:F474" si="216">E470*0.0287</f>
        <v>1004.5</v>
      </c>
      <c r="G470" s="1">
        <v>0</v>
      </c>
      <c r="H470" s="1">
        <f t="shared" ref="H470:H474" si="217">E470*0.0304</f>
        <v>1064</v>
      </c>
      <c r="I470" s="1">
        <v>187</v>
      </c>
      <c r="J470" s="1">
        <v>2255.5</v>
      </c>
      <c r="K470" s="1">
        <v>32744.5</v>
      </c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</row>
    <row r="471" spans="1:126" x14ac:dyDescent="0.25">
      <c r="A471" s="5" t="s">
        <v>425</v>
      </c>
      <c r="B471" s="23" t="s">
        <v>15</v>
      </c>
      <c r="C471" s="32" t="s">
        <v>497</v>
      </c>
      <c r="D471" t="s">
        <v>327</v>
      </c>
      <c r="E471" s="1">
        <v>44000</v>
      </c>
      <c r="F471" s="1">
        <f t="shared" si="216"/>
        <v>1262.8</v>
      </c>
      <c r="G471" s="1">
        <v>1007.19</v>
      </c>
      <c r="H471" s="1">
        <f t="shared" si="217"/>
        <v>1337.6</v>
      </c>
      <c r="I471" s="1">
        <v>195</v>
      </c>
      <c r="J471" s="1">
        <v>3802.59</v>
      </c>
      <c r="K471" s="1">
        <v>40197.410000000003</v>
      </c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</row>
    <row r="472" spans="1:126" x14ac:dyDescent="0.25">
      <c r="A472" s="5" t="s">
        <v>427</v>
      </c>
      <c r="B472" s="23" t="s">
        <v>15</v>
      </c>
      <c r="C472" s="32" t="s">
        <v>498</v>
      </c>
      <c r="D472" t="s">
        <v>327</v>
      </c>
      <c r="E472" s="1">
        <v>44000</v>
      </c>
      <c r="F472" s="1">
        <f t="shared" si="216"/>
        <v>1262.8</v>
      </c>
      <c r="G472" s="1">
        <v>1007.19</v>
      </c>
      <c r="H472" s="1">
        <f t="shared" si="217"/>
        <v>1337.6</v>
      </c>
      <c r="I472" s="1">
        <v>25</v>
      </c>
      <c r="J472" s="1">
        <f t="shared" ref="J472:J475" si="218">F472+G472+H472+I472</f>
        <v>3632.59</v>
      </c>
      <c r="K472" s="1">
        <f t="shared" ref="K472" si="219">E472-J472</f>
        <v>40367.410000000003</v>
      </c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</row>
    <row r="473" spans="1:126" x14ac:dyDescent="0.25">
      <c r="A473" s="5" t="s">
        <v>428</v>
      </c>
      <c r="B473" s="23" t="s">
        <v>15</v>
      </c>
      <c r="C473" s="32" t="s">
        <v>497</v>
      </c>
      <c r="D473" t="s">
        <v>327</v>
      </c>
      <c r="E473" s="1">
        <v>35000</v>
      </c>
      <c r="F473" s="1">
        <f t="shared" si="216"/>
        <v>1004.5</v>
      </c>
      <c r="G473" s="1">
        <v>0</v>
      </c>
      <c r="H473" s="1">
        <f t="shared" si="217"/>
        <v>1064</v>
      </c>
      <c r="I473" s="1">
        <v>25</v>
      </c>
      <c r="J473" s="1">
        <f t="shared" si="218"/>
        <v>2093.5</v>
      </c>
      <c r="K473" s="1">
        <v>32906.5</v>
      </c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</row>
    <row r="474" spans="1:126" s="3" customFormat="1" x14ac:dyDescent="0.25">
      <c r="A474" s="5" t="s">
        <v>429</v>
      </c>
      <c r="B474" s="23" t="s">
        <v>15</v>
      </c>
      <c r="C474" s="32" t="s">
        <v>498</v>
      </c>
      <c r="D474" t="s">
        <v>327</v>
      </c>
      <c r="E474" s="1">
        <v>38500</v>
      </c>
      <c r="F474" s="1">
        <f t="shared" si="216"/>
        <v>1104.95</v>
      </c>
      <c r="G474" s="1">
        <v>230.95</v>
      </c>
      <c r="H474" s="1">
        <f t="shared" si="217"/>
        <v>1170.4000000000001</v>
      </c>
      <c r="I474" s="1">
        <v>25</v>
      </c>
      <c r="J474" s="1">
        <v>2531.3000000000002</v>
      </c>
      <c r="K474" s="1">
        <v>35968.699999999997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</row>
    <row r="475" spans="1:126" x14ac:dyDescent="0.25">
      <c r="A475" s="5" t="s">
        <v>434</v>
      </c>
      <c r="B475" t="s">
        <v>313</v>
      </c>
      <c r="C475" s="32" t="s">
        <v>497</v>
      </c>
      <c r="D475" t="s">
        <v>327</v>
      </c>
      <c r="E475" s="1">
        <v>45000</v>
      </c>
      <c r="F475" s="1">
        <v>1291.5</v>
      </c>
      <c r="G475" s="1">
        <v>1148.33</v>
      </c>
      <c r="H475" s="1">
        <v>1368</v>
      </c>
      <c r="I475" s="1">
        <v>195</v>
      </c>
      <c r="J475" s="1">
        <f t="shared" si="218"/>
        <v>4002.83</v>
      </c>
      <c r="K475" s="1">
        <v>40997.17</v>
      </c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</row>
    <row r="476" spans="1:126" s="3" customFormat="1" x14ac:dyDescent="0.25">
      <c r="A476" s="3" t="s">
        <v>13</v>
      </c>
      <c r="B476" s="3">
        <v>6</v>
      </c>
      <c r="C476" s="34"/>
      <c r="E476" s="4">
        <f t="shared" ref="E476:K476" si="220">SUM(E470:E475)</f>
        <v>241500</v>
      </c>
      <c r="F476" s="4">
        <f t="shared" si="220"/>
        <v>6931.05</v>
      </c>
      <c r="G476" s="4">
        <f t="shared" si="220"/>
        <v>3393.66</v>
      </c>
      <c r="H476" s="4">
        <f t="shared" si="220"/>
        <v>7341.6</v>
      </c>
      <c r="I476" s="4">
        <f t="shared" si="220"/>
        <v>652</v>
      </c>
      <c r="J476" s="4">
        <f t="shared" si="220"/>
        <v>18318.310000000001</v>
      </c>
      <c r="K476" s="4">
        <f t="shared" si="220"/>
        <v>223181.69</v>
      </c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</row>
    <row r="477" spans="1:126" s="3" customFormat="1" x14ac:dyDescent="0.25">
      <c r="A477" s="5"/>
      <c r="B477" s="5"/>
      <c r="C477" s="32"/>
      <c r="D477"/>
      <c r="E477" s="1"/>
      <c r="F477" s="1"/>
      <c r="G477" s="1"/>
      <c r="H477" s="1"/>
      <c r="I477" s="1"/>
      <c r="J477" s="1"/>
      <c r="K477" s="1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</row>
    <row r="478" spans="1:126" s="3" customFormat="1" x14ac:dyDescent="0.25">
      <c r="A478" s="10" t="s">
        <v>493</v>
      </c>
      <c r="B478" s="10"/>
      <c r="C478" s="36"/>
      <c r="D478" s="12"/>
      <c r="E478" s="10"/>
      <c r="F478" s="10"/>
      <c r="G478" s="10"/>
      <c r="H478" s="10"/>
      <c r="I478" s="10"/>
      <c r="J478" s="10"/>
      <c r="K478" s="10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</row>
    <row r="479" spans="1:126" s="3" customFormat="1" x14ac:dyDescent="0.25">
      <c r="A479" t="s">
        <v>185</v>
      </c>
      <c r="B479" t="s">
        <v>446</v>
      </c>
      <c r="C479" s="32" t="s">
        <v>497</v>
      </c>
      <c r="D479" t="s">
        <v>326</v>
      </c>
      <c r="E479" s="1">
        <v>45000</v>
      </c>
      <c r="F479" s="1">
        <v>1291.5</v>
      </c>
      <c r="G479" s="1">
        <v>1148.33</v>
      </c>
      <c r="H479" s="1">
        <v>1368</v>
      </c>
      <c r="I479" s="1">
        <v>25</v>
      </c>
      <c r="J479" s="1">
        <f t="shared" ref="J479" si="221">F479+G479+H479+I479</f>
        <v>3832.83</v>
      </c>
      <c r="K479" s="1">
        <f t="shared" ref="K479" si="222">E479-J479</f>
        <v>41167.17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</row>
    <row r="480" spans="1:126" x14ac:dyDescent="0.25">
      <c r="A480" t="s">
        <v>435</v>
      </c>
      <c r="B480" s="21" t="s">
        <v>446</v>
      </c>
      <c r="C480" s="32" t="s">
        <v>498</v>
      </c>
      <c r="D480" s="16" t="s">
        <v>327</v>
      </c>
      <c r="E480" s="1">
        <v>45000</v>
      </c>
      <c r="F480" s="1">
        <v>1291.5</v>
      </c>
      <c r="G480" s="1">
        <v>1148.33</v>
      </c>
      <c r="H480" s="1">
        <v>1368</v>
      </c>
      <c r="I480" s="1">
        <v>25</v>
      </c>
      <c r="J480" s="1">
        <f>+F480+G480+H480+I480</f>
        <v>3832.83</v>
      </c>
      <c r="K480" s="1">
        <f>+E480-J480</f>
        <v>41167.17</v>
      </c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</row>
    <row r="481" spans="1:126" s="3" customFormat="1" x14ac:dyDescent="0.25">
      <c r="A481" s="3" t="s">
        <v>13</v>
      </c>
      <c r="B481" s="3">
        <v>2</v>
      </c>
      <c r="C481" s="34"/>
      <c r="E481" s="4">
        <f t="shared" ref="E481:K481" si="223">SUM(E479:E480)</f>
        <v>90000</v>
      </c>
      <c r="F481" s="4">
        <f t="shared" si="223"/>
        <v>2583</v>
      </c>
      <c r="G481" s="4">
        <f t="shared" si="223"/>
        <v>2296.66</v>
      </c>
      <c r="H481" s="4">
        <f t="shared" si="223"/>
        <v>2736</v>
      </c>
      <c r="I481" s="4">
        <f t="shared" si="223"/>
        <v>50</v>
      </c>
      <c r="J481" s="4">
        <f t="shared" si="223"/>
        <v>7665.66</v>
      </c>
      <c r="K481" s="4">
        <f t="shared" si="223"/>
        <v>82334.34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</row>
    <row r="482" spans="1:126" s="3" customFormat="1" x14ac:dyDescent="0.25">
      <c r="A482"/>
      <c r="B482"/>
      <c r="C482" s="32"/>
      <c r="D482"/>
      <c r="E482" s="1"/>
      <c r="F482" s="1"/>
      <c r="G482" s="1"/>
      <c r="H482" s="1"/>
      <c r="I482" s="1"/>
      <c r="J482" s="1"/>
      <c r="K482" s="1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</row>
    <row r="483" spans="1:126" s="3" customFormat="1" x14ac:dyDescent="0.25">
      <c r="A483" s="10" t="s">
        <v>530</v>
      </c>
      <c r="B483" s="10"/>
      <c r="C483" s="36"/>
      <c r="D483" s="12"/>
      <c r="E483" s="10"/>
      <c r="F483" s="10"/>
      <c r="G483" s="10"/>
      <c r="H483" s="10"/>
      <c r="I483" s="10"/>
      <c r="J483" s="10"/>
      <c r="K483" s="10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</row>
    <row r="484" spans="1:126" s="3" customFormat="1" x14ac:dyDescent="0.25">
      <c r="A484" s="5" t="s">
        <v>186</v>
      </c>
      <c r="B484" t="s">
        <v>187</v>
      </c>
      <c r="C484" s="32" t="s">
        <v>498</v>
      </c>
      <c r="D484" t="s">
        <v>327</v>
      </c>
      <c r="E484" s="1">
        <v>51000</v>
      </c>
      <c r="F484" s="1">
        <f>E484*0.0287</f>
        <v>1463.7</v>
      </c>
      <c r="G484" s="1">
        <v>1995.14</v>
      </c>
      <c r="H484" s="1">
        <f>E484*0.0304</f>
        <v>1550.4</v>
      </c>
      <c r="I484" s="1">
        <v>187</v>
      </c>
      <c r="J484" s="1">
        <f t="shared" ref="J484" si="224">F484+G484+H484+I484</f>
        <v>5196.24</v>
      </c>
      <c r="K484" s="1">
        <f>+E484-J484</f>
        <v>45803.76</v>
      </c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</row>
    <row r="485" spans="1:126" x14ac:dyDescent="0.25">
      <c r="A485" s="5" t="s">
        <v>316</v>
      </c>
      <c r="B485" s="11" t="s">
        <v>313</v>
      </c>
      <c r="C485" s="33" t="s">
        <v>498</v>
      </c>
      <c r="D485" s="11" t="s">
        <v>327</v>
      </c>
      <c r="E485" s="1">
        <v>61000</v>
      </c>
      <c r="F485" s="1">
        <f t="shared" ref="F485:F486" si="225">E485*0.0287</f>
        <v>1750.7</v>
      </c>
      <c r="G485" s="1">
        <v>3674.86</v>
      </c>
      <c r="H485" s="1">
        <f t="shared" ref="H485:H486" si="226">E485*0.0304</f>
        <v>1854.4</v>
      </c>
      <c r="I485" s="1">
        <v>25</v>
      </c>
      <c r="J485" s="1">
        <f>+F485+G485+H485+I485</f>
        <v>7304.96</v>
      </c>
      <c r="K485" s="1">
        <f t="shared" ref="K485:K486" si="227">+E485-J485</f>
        <v>53695.040000000001</v>
      </c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</row>
    <row r="486" spans="1:126" x14ac:dyDescent="0.25">
      <c r="A486" s="5" t="s">
        <v>338</v>
      </c>
      <c r="B486" t="s">
        <v>313</v>
      </c>
      <c r="C486" s="32" t="s">
        <v>497</v>
      </c>
      <c r="D486" s="11" t="s">
        <v>327</v>
      </c>
      <c r="E486" s="1">
        <v>51000</v>
      </c>
      <c r="F486" s="1">
        <f t="shared" si="225"/>
        <v>1463.7</v>
      </c>
      <c r="G486" s="1">
        <v>1995.14</v>
      </c>
      <c r="H486" s="1">
        <f t="shared" si="226"/>
        <v>1550.4</v>
      </c>
      <c r="I486" s="1">
        <v>187</v>
      </c>
      <c r="J486" s="1">
        <f t="shared" ref="J486" si="228">+F486+G486+H486+I486</f>
        <v>5196.24</v>
      </c>
      <c r="K486" s="1">
        <f t="shared" si="227"/>
        <v>45803.76</v>
      </c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</row>
    <row r="487" spans="1:126" x14ac:dyDescent="0.25">
      <c r="A487" s="5" t="s">
        <v>531</v>
      </c>
      <c r="B487" t="s">
        <v>21</v>
      </c>
      <c r="C487" s="32" t="s">
        <v>497</v>
      </c>
      <c r="D487" s="11" t="s">
        <v>327</v>
      </c>
      <c r="E487" s="1">
        <v>36000</v>
      </c>
      <c r="F487" s="1">
        <v>1033.2</v>
      </c>
      <c r="G487" s="1">
        <v>0</v>
      </c>
      <c r="H487" s="1">
        <v>1094.4000000000001</v>
      </c>
      <c r="I487" s="1">
        <v>377.5</v>
      </c>
      <c r="J487" s="1">
        <v>2505.1</v>
      </c>
      <c r="K487" s="1">
        <v>33494.9</v>
      </c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</row>
    <row r="488" spans="1:126" s="3" customFormat="1" x14ac:dyDescent="0.25">
      <c r="A488" s="3" t="s">
        <v>13</v>
      </c>
      <c r="B488" s="3">
        <v>4</v>
      </c>
      <c r="C488" s="34"/>
      <c r="E488" s="4">
        <f>SUM(E484:E487)</f>
        <v>199000</v>
      </c>
      <c r="F488" s="4">
        <f>SUM(F484:F486)+F487</f>
        <v>5711.3</v>
      </c>
      <c r="G488" s="4">
        <f>SUM(G484:G487)</f>
        <v>7665.14</v>
      </c>
      <c r="H488" s="4">
        <f>SUM(H484:H486)+H487</f>
        <v>6049.6</v>
      </c>
      <c r="I488" s="4">
        <f>SUM(I484:I487)</f>
        <v>776.5</v>
      </c>
      <c r="J488" s="4">
        <f>SUM(J484:J486)+J487</f>
        <v>20202.54</v>
      </c>
      <c r="K488" s="4">
        <f>SUM(K484:K486)+K487</f>
        <v>178797.46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</row>
    <row r="489" spans="1:126" s="3" customFormat="1" x14ac:dyDescent="0.25">
      <c r="A489"/>
      <c r="B489"/>
      <c r="C489" s="32"/>
      <c r="D489"/>
      <c r="E489" s="1"/>
      <c r="F489" s="1"/>
      <c r="G489" s="1"/>
      <c r="H489" s="1"/>
      <c r="I489" s="1"/>
      <c r="J489" s="1"/>
      <c r="K489" s="1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</row>
    <row r="490" spans="1:126" s="3" customFormat="1" x14ac:dyDescent="0.25">
      <c r="A490" s="10" t="s">
        <v>494</v>
      </c>
      <c r="B490" s="10"/>
      <c r="C490" s="36"/>
      <c r="D490" s="12"/>
      <c r="E490" s="10"/>
      <c r="F490" s="10"/>
      <c r="G490" s="10"/>
      <c r="H490" s="10"/>
      <c r="I490" s="10"/>
      <c r="J490" s="10"/>
      <c r="K490" s="10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</row>
    <row r="491" spans="1:126" x14ac:dyDescent="0.25">
      <c r="A491" s="5" t="s">
        <v>372</v>
      </c>
      <c r="B491" t="s">
        <v>64</v>
      </c>
      <c r="C491" s="32" t="s">
        <v>497</v>
      </c>
      <c r="D491" t="s">
        <v>327</v>
      </c>
      <c r="E491" s="1">
        <v>25200</v>
      </c>
      <c r="F491" s="1">
        <f t="shared" ref="F491:F498" si="229">E491*0.0287</f>
        <v>723.24</v>
      </c>
      <c r="G491" s="1">
        <v>0</v>
      </c>
      <c r="H491" s="1">
        <f t="shared" ref="H491:H498" si="230">E491*0.0304</f>
        <v>766.08</v>
      </c>
      <c r="I491" s="1">
        <v>25</v>
      </c>
      <c r="J491" s="1">
        <f t="shared" ref="J491:J498" si="231">+F491+G491+H491+I491</f>
        <v>1514.32</v>
      </c>
      <c r="K491" s="1">
        <f t="shared" ref="K491:K498" si="232">+E491-J491</f>
        <v>23685.68</v>
      </c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</row>
    <row r="492" spans="1:126" x14ac:dyDescent="0.25">
      <c r="A492" s="5" t="s">
        <v>317</v>
      </c>
      <c r="B492" t="s">
        <v>281</v>
      </c>
      <c r="C492" s="32" t="s">
        <v>498</v>
      </c>
      <c r="D492" t="s">
        <v>327</v>
      </c>
      <c r="E492" s="1">
        <v>44000</v>
      </c>
      <c r="F492" s="1">
        <f t="shared" si="229"/>
        <v>1262.8</v>
      </c>
      <c r="G492" s="1">
        <v>828.67</v>
      </c>
      <c r="H492" s="1">
        <f t="shared" si="230"/>
        <v>1337.6</v>
      </c>
      <c r="I492" s="1">
        <v>1215.1199999999999</v>
      </c>
      <c r="J492" s="1">
        <f t="shared" si="231"/>
        <v>4644.1899999999996</v>
      </c>
      <c r="K492" s="1">
        <f t="shared" si="232"/>
        <v>39355.81</v>
      </c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</row>
    <row r="493" spans="1:126" s="3" customFormat="1" x14ac:dyDescent="0.25">
      <c r="A493" s="5" t="s">
        <v>189</v>
      </c>
      <c r="B493" t="s">
        <v>64</v>
      </c>
      <c r="C493" s="32" t="s">
        <v>497</v>
      </c>
      <c r="D493" t="s">
        <v>327</v>
      </c>
      <c r="E493" s="1">
        <v>10000</v>
      </c>
      <c r="F493" s="1">
        <f t="shared" si="229"/>
        <v>287</v>
      </c>
      <c r="G493" s="1">
        <v>0</v>
      </c>
      <c r="H493" s="1">
        <f t="shared" si="230"/>
        <v>304</v>
      </c>
      <c r="I493" s="1">
        <v>25</v>
      </c>
      <c r="J493" s="1">
        <f t="shared" si="231"/>
        <v>616</v>
      </c>
      <c r="K493" s="1">
        <f t="shared" si="232"/>
        <v>9384</v>
      </c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</row>
    <row r="494" spans="1:126" x14ac:dyDescent="0.25">
      <c r="A494" s="5" t="s">
        <v>190</v>
      </c>
      <c r="B494" t="s">
        <v>188</v>
      </c>
      <c r="C494" s="32" t="s">
        <v>497</v>
      </c>
      <c r="D494" t="s">
        <v>324</v>
      </c>
      <c r="E494" s="1">
        <v>20900</v>
      </c>
      <c r="F494" s="1">
        <f t="shared" si="229"/>
        <v>599.83000000000004</v>
      </c>
      <c r="G494" s="1">
        <v>0</v>
      </c>
      <c r="H494" s="1">
        <f t="shared" si="230"/>
        <v>635.36</v>
      </c>
      <c r="I494" s="1">
        <v>1315.12</v>
      </c>
      <c r="J494" s="1">
        <f t="shared" si="231"/>
        <v>2550.31</v>
      </c>
      <c r="K494" s="1">
        <f t="shared" si="232"/>
        <v>18349.689999999999</v>
      </c>
    </row>
    <row r="495" spans="1:126" x14ac:dyDescent="0.25">
      <c r="A495" s="5" t="s">
        <v>192</v>
      </c>
      <c r="B495" t="s">
        <v>281</v>
      </c>
      <c r="C495" s="32" t="s">
        <v>497</v>
      </c>
      <c r="D495" t="s">
        <v>324</v>
      </c>
      <c r="E495" s="1">
        <v>35750</v>
      </c>
      <c r="F495" s="1">
        <f t="shared" si="229"/>
        <v>1026.03</v>
      </c>
      <c r="G495" s="1">
        <v>0</v>
      </c>
      <c r="H495" s="1">
        <f t="shared" si="230"/>
        <v>1086.8</v>
      </c>
      <c r="I495" s="1">
        <v>125</v>
      </c>
      <c r="J495" s="1">
        <f t="shared" si="231"/>
        <v>2237.83</v>
      </c>
      <c r="K495" s="1">
        <f t="shared" si="232"/>
        <v>33512.17</v>
      </c>
    </row>
    <row r="496" spans="1:126" x14ac:dyDescent="0.25">
      <c r="A496" s="5" t="s">
        <v>193</v>
      </c>
      <c r="B496" t="s">
        <v>17</v>
      </c>
      <c r="C496" s="32" t="s">
        <v>497</v>
      </c>
      <c r="D496" t="s">
        <v>327</v>
      </c>
      <c r="E496" s="1">
        <v>22000</v>
      </c>
      <c r="F496" s="1">
        <f t="shared" si="229"/>
        <v>631.4</v>
      </c>
      <c r="G496" s="1">
        <v>0</v>
      </c>
      <c r="H496" s="1">
        <f t="shared" si="230"/>
        <v>668.8</v>
      </c>
      <c r="I496" s="1">
        <v>25</v>
      </c>
      <c r="J496" s="1">
        <f t="shared" si="231"/>
        <v>1325.2</v>
      </c>
      <c r="K496" s="1">
        <f t="shared" si="232"/>
        <v>20674.8</v>
      </c>
    </row>
    <row r="497" spans="1:126" x14ac:dyDescent="0.25">
      <c r="A497" s="5" t="s">
        <v>194</v>
      </c>
      <c r="B497" t="s">
        <v>83</v>
      </c>
      <c r="C497" s="32" t="s">
        <v>498</v>
      </c>
      <c r="D497" t="s">
        <v>324</v>
      </c>
      <c r="E497" s="1">
        <v>10000</v>
      </c>
      <c r="F497" s="1">
        <f t="shared" si="229"/>
        <v>287</v>
      </c>
      <c r="G497" s="1">
        <v>0</v>
      </c>
      <c r="H497" s="1">
        <f t="shared" si="230"/>
        <v>304</v>
      </c>
      <c r="I497" s="1">
        <v>25</v>
      </c>
      <c r="J497" s="1">
        <f t="shared" si="231"/>
        <v>616</v>
      </c>
      <c r="K497" s="1">
        <f t="shared" si="232"/>
        <v>9384</v>
      </c>
    </row>
    <row r="498" spans="1:126" x14ac:dyDescent="0.25">
      <c r="A498" s="5" t="s">
        <v>195</v>
      </c>
      <c r="B498" t="s">
        <v>17</v>
      </c>
      <c r="C498" s="32" t="s">
        <v>497</v>
      </c>
      <c r="D498" t="s">
        <v>324</v>
      </c>
      <c r="E498" s="1">
        <v>60000</v>
      </c>
      <c r="F498" s="1">
        <f t="shared" si="229"/>
        <v>1722</v>
      </c>
      <c r="G498" s="1">
        <v>3486.68</v>
      </c>
      <c r="H498" s="1">
        <f t="shared" si="230"/>
        <v>1824</v>
      </c>
      <c r="I498" s="1">
        <v>277.5</v>
      </c>
      <c r="J498" s="1">
        <f t="shared" si="231"/>
        <v>7310.18</v>
      </c>
      <c r="K498" s="1">
        <f t="shared" si="232"/>
        <v>52689.82</v>
      </c>
    </row>
    <row r="499" spans="1:126" x14ac:dyDescent="0.25">
      <c r="A499" s="3" t="s">
        <v>13</v>
      </c>
      <c r="B499" s="3">
        <v>8</v>
      </c>
      <c r="C499" s="34"/>
      <c r="D499" s="3"/>
      <c r="E499" s="4">
        <f t="shared" ref="E499:K499" si="233">SUM(E491:E498)</f>
        <v>227850</v>
      </c>
      <c r="F499" s="4">
        <f t="shared" si="233"/>
        <v>6539.3</v>
      </c>
      <c r="G499" s="4">
        <f t="shared" si="233"/>
        <v>4315.3500000000004</v>
      </c>
      <c r="H499" s="4">
        <f t="shared" si="233"/>
        <v>6926.64</v>
      </c>
      <c r="I499" s="4">
        <f t="shared" si="233"/>
        <v>3032.74</v>
      </c>
      <c r="J499" s="4">
        <f t="shared" si="233"/>
        <v>20814.03</v>
      </c>
      <c r="K499" s="4">
        <f t="shared" si="233"/>
        <v>207035.97</v>
      </c>
    </row>
    <row r="501" spans="1:126" x14ac:dyDescent="0.25">
      <c r="A501" s="71" t="s">
        <v>184</v>
      </c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</row>
    <row r="502" spans="1:126" x14ac:dyDescent="0.25">
      <c r="A502" t="s">
        <v>401</v>
      </c>
      <c r="B502" s="21" t="s">
        <v>130</v>
      </c>
      <c r="C502" s="32" t="s">
        <v>497</v>
      </c>
      <c r="D502" s="16" t="s">
        <v>327</v>
      </c>
      <c r="E502" s="1">
        <v>45000</v>
      </c>
      <c r="F502" s="1">
        <v>1291.5</v>
      </c>
      <c r="G502" s="1">
        <v>1148.33</v>
      </c>
      <c r="H502" s="1">
        <v>1368</v>
      </c>
      <c r="I502" s="1">
        <v>25</v>
      </c>
      <c r="J502" s="1">
        <f>+F502+G502+H502+I502</f>
        <v>3832.83</v>
      </c>
      <c r="K502" s="1">
        <f>+E502-J502</f>
        <v>41167.17</v>
      </c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</row>
    <row r="503" spans="1:126" x14ac:dyDescent="0.25">
      <c r="A503" t="s">
        <v>399</v>
      </c>
      <c r="B503" s="21" t="s">
        <v>130</v>
      </c>
      <c r="C503" s="32" t="s">
        <v>497</v>
      </c>
      <c r="D503" s="16" t="s">
        <v>327</v>
      </c>
      <c r="E503" s="1">
        <v>45000</v>
      </c>
      <c r="F503" s="1">
        <v>1291.5</v>
      </c>
      <c r="G503" s="1">
        <v>1148.33</v>
      </c>
      <c r="H503" s="1">
        <v>1368</v>
      </c>
      <c r="I503" s="1">
        <v>25</v>
      </c>
      <c r="J503" s="1">
        <f>+F503+G503+H503+I503</f>
        <v>3832.83</v>
      </c>
      <c r="K503" s="1">
        <f>+E503-J503</f>
        <v>41167.17</v>
      </c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</row>
    <row r="504" spans="1:126" x14ac:dyDescent="0.25">
      <c r="A504" s="3" t="s">
        <v>13</v>
      </c>
      <c r="B504" s="3">
        <v>2</v>
      </c>
      <c r="C504" s="34"/>
      <c r="D504" s="3"/>
      <c r="E504" s="4">
        <f>SUM(E502:E503)</f>
        <v>90000</v>
      </c>
      <c r="F504" s="4">
        <f t="shared" ref="F504:K504" si="234">SUM(F502:F503)</f>
        <v>2583</v>
      </c>
      <c r="G504" s="4">
        <f t="shared" si="234"/>
        <v>2296.66</v>
      </c>
      <c r="H504" s="4">
        <f t="shared" si="234"/>
        <v>2736</v>
      </c>
      <c r="I504" s="4">
        <f t="shared" si="234"/>
        <v>50</v>
      </c>
      <c r="J504" s="4">
        <f t="shared" si="234"/>
        <v>7665.66</v>
      </c>
      <c r="K504" s="4">
        <f t="shared" si="234"/>
        <v>82334.34</v>
      </c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</row>
    <row r="506" spans="1:126" ht="24.95" customHeight="1" x14ac:dyDescent="0.25">
      <c r="A506" s="7" t="s">
        <v>256</v>
      </c>
      <c r="B506" s="7">
        <f>+B504+B499+B488+B481+B476+B466+B456+B450+B446+B431+B417+B411+B397+B391+B384+B375+B368+B364+B358+B352+B342+B330+B326+B312+B306+B294+B286+B282+B276+B267+B262++B255+B250+B244+B236+B202+B197+B187+B181+B176+B175+B165+B140+B118+B113+B108+B102+B96+B90+B82+B74+B59+B53+B48+B41+B36+B32+B26</f>
        <v>322</v>
      </c>
      <c r="C506" s="41"/>
      <c r="D506" s="7"/>
      <c r="E506" s="24">
        <f>+E504+E499+E488+E481+E476+E466+E456+E450+E446+E431+E417+E411+E397+E391+E384+E375+E368+E364+E358+E352+E342+E330+E326+E312+E306+E294+E286+E282+E276+E267+E262++E255+E250+E244+E236+E202+E197+E187+E181+E175+E165+E140+E118+E113+E108+E102+E96+E90+E82+E74+E59+E53+E48+E41+E36+E32+E26</f>
        <v>15444039.289999999</v>
      </c>
      <c r="F506" s="24">
        <f t="shared" ref="F506:K506" si="235">+F504+F499+F488+F481+F476+F466+F456+F450+F446+F431+F417+F411+F397+F391+F384+F375+F368+F364+F358+F352+F342+F330+F326+F312+F306+F294+F286+F282+F276+F267+F262+F255+F250+F244+F236+F202+F197+F187+F181+F175+F165+F140+F118+F113+F108+F102+F96+F90+F82+F74+F59+F53+F48+F41+F36+F32+F26</f>
        <v>444065.13</v>
      </c>
      <c r="G506" s="24">
        <f t="shared" si="235"/>
        <v>844000.03</v>
      </c>
      <c r="H506" s="24">
        <f t="shared" si="235"/>
        <v>467184.78</v>
      </c>
      <c r="I506" s="24">
        <f t="shared" si="235"/>
        <v>233076.22</v>
      </c>
      <c r="J506" s="24">
        <f t="shared" si="235"/>
        <v>2025229.79</v>
      </c>
      <c r="K506" s="24">
        <f t="shared" si="235"/>
        <v>13479498.07</v>
      </c>
    </row>
    <row r="507" spans="1:126" s="5" customFormat="1" ht="15.75" x14ac:dyDescent="0.25">
      <c r="A507" s="8"/>
      <c r="B507" s="8"/>
      <c r="C507" s="42"/>
      <c r="D507" s="8"/>
      <c r="E507" s="9"/>
      <c r="F507" s="9"/>
      <c r="G507" s="9"/>
      <c r="H507" s="9"/>
      <c r="I507" s="9"/>
      <c r="J507" s="9"/>
      <c r="K507" s="9"/>
    </row>
    <row r="508" spans="1:126" s="5" customFormat="1" ht="15.75" x14ac:dyDescent="0.25">
      <c r="A508" s="8"/>
      <c r="B508" s="8"/>
      <c r="C508" s="42"/>
      <c r="D508" s="8"/>
      <c r="E508" s="9"/>
      <c r="F508" s="9"/>
      <c r="G508" s="9"/>
      <c r="H508" s="9"/>
      <c r="I508" s="9"/>
      <c r="J508" s="9"/>
      <c r="K508" s="9"/>
    </row>
    <row r="509" spans="1:126" s="5" customFormat="1" ht="15.75" x14ac:dyDescent="0.25">
      <c r="A509" s="8"/>
      <c r="B509" s="8"/>
      <c r="C509" s="42"/>
      <c r="D509" s="8"/>
      <c r="E509" s="9"/>
      <c r="F509" s="9"/>
      <c r="G509" s="9"/>
      <c r="H509" s="9"/>
      <c r="I509" s="9"/>
      <c r="J509" s="9"/>
      <c r="K509" s="9"/>
    </row>
    <row r="510" spans="1:126" x14ac:dyDescent="0.25">
      <c r="DV510"/>
    </row>
  </sheetData>
  <mergeCells count="47">
    <mergeCell ref="A10:K10"/>
    <mergeCell ref="A55:K55"/>
    <mergeCell ref="A38:K38"/>
    <mergeCell ref="A43:K43"/>
    <mergeCell ref="A111:K111"/>
    <mergeCell ref="A104:K104"/>
    <mergeCell ref="A28:K28"/>
    <mergeCell ref="A34:K34"/>
    <mergeCell ref="A50:K50"/>
    <mergeCell ref="A92:K92"/>
    <mergeCell ref="A115:K115"/>
    <mergeCell ref="A284:K284"/>
    <mergeCell ref="A238:K238"/>
    <mergeCell ref="A98:K98"/>
    <mergeCell ref="A183:K183"/>
    <mergeCell ref="A189:K189"/>
    <mergeCell ref="A199:K199"/>
    <mergeCell ref="A204:K204"/>
    <mergeCell ref="A177:K177"/>
    <mergeCell ref="A269:K269"/>
    <mergeCell ref="A264:K264"/>
    <mergeCell ref="A1:K1"/>
    <mergeCell ref="A2:K2"/>
    <mergeCell ref="A3:K3"/>
    <mergeCell ref="A4:K4"/>
    <mergeCell ref="A5:K5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501:L501"/>
    <mergeCell ref="A278:K278"/>
    <mergeCell ref="A296:K296"/>
    <mergeCell ref="A246:K246"/>
    <mergeCell ref="A308:K308"/>
    <mergeCell ref="A257:K257"/>
    <mergeCell ref="A252:K252"/>
    <mergeCell ref="A314:K314"/>
    <mergeCell ref="A288:K288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8" manualBreakCount="8">
    <brk id="74" max="9" man="1"/>
    <brk id="27" max="9" man="1"/>
    <brk id="300" max="9" man="1"/>
    <brk id="182" max="9" man="1"/>
    <brk id="229" max="9" man="1"/>
    <brk id="476" max="9" man="1"/>
    <brk id="500" max="9" man="1"/>
    <brk id="529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2021-08-30T13:11:11Z</cp:lastPrinted>
  <dcterms:created xsi:type="dcterms:W3CDTF">2017-02-23T14:23:40Z</dcterms:created>
  <dcterms:modified xsi:type="dcterms:W3CDTF">2022-01-12T15:55:45Z</dcterms:modified>
</cp:coreProperties>
</file>