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NOMINAS SASP 2023\PORTAL DE TRANSPARENCIA 2023\ENERO 2023\"/>
    </mc:Choice>
  </mc:AlternateContent>
  <bookViews>
    <workbookView xWindow="-120" yWindow="-120" windowWidth="29040" windowHeight="15840"/>
  </bookViews>
  <sheets>
    <sheet name="New Text Document" sheetId="1" r:id="rId1"/>
  </sheets>
  <definedNames>
    <definedName name="_xlnm.Print_Area" localSheetId="0">'New Text Document'!$A$1:$K$550</definedName>
    <definedName name="_xlnm.Print_Titles" localSheetId="0">'New Text Document'!$1:$8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7" i="1" l="1"/>
  <c r="G31" i="1" l="1"/>
  <c r="I174" i="1"/>
  <c r="I373" i="1"/>
  <c r="G333" i="1" l="1"/>
  <c r="E218" i="1" l="1"/>
  <c r="E213" i="1"/>
  <c r="E208" i="1"/>
  <c r="E203" i="1"/>
  <c r="E199" i="1"/>
  <c r="E195" i="1"/>
  <c r="K188" i="1"/>
  <c r="E188" i="1"/>
  <c r="F188" i="1"/>
  <c r="G188" i="1"/>
  <c r="H188" i="1"/>
  <c r="I188" i="1"/>
  <c r="J188" i="1"/>
  <c r="E184" i="1"/>
  <c r="E180" i="1"/>
  <c r="E174" i="1"/>
  <c r="E166" i="1"/>
  <c r="E128" i="1"/>
  <c r="E122" i="1"/>
  <c r="E112" i="1"/>
  <c r="E106" i="1"/>
  <c r="E100" i="1"/>
  <c r="E96" i="1"/>
  <c r="K75" i="1"/>
  <c r="K79" i="1"/>
  <c r="K84" i="1"/>
  <c r="J84" i="1"/>
  <c r="I84" i="1"/>
  <c r="G84" i="1"/>
  <c r="E79" i="1"/>
  <c r="E67" i="1"/>
  <c r="E84" i="1"/>
  <c r="F474" i="1"/>
  <c r="G474" i="1"/>
  <c r="E425" i="1"/>
  <c r="E353" i="1"/>
  <c r="E343" i="1"/>
  <c r="F339" i="1"/>
  <c r="E333" i="1"/>
  <c r="I333" i="1"/>
  <c r="J333" i="1"/>
  <c r="K333" i="1"/>
  <c r="H332" i="1"/>
  <c r="I456" i="1" l="1"/>
  <c r="G456" i="1"/>
  <c r="E456" i="1"/>
  <c r="H455" i="1"/>
  <c r="F455" i="1"/>
  <c r="H454" i="1"/>
  <c r="F454" i="1"/>
  <c r="H453" i="1"/>
  <c r="F453" i="1"/>
  <c r="H452" i="1"/>
  <c r="F452" i="1"/>
  <c r="K448" i="1"/>
  <c r="J448" i="1"/>
  <c r="I448" i="1"/>
  <c r="H448" i="1"/>
  <c r="G448" i="1"/>
  <c r="F448" i="1"/>
  <c r="E448" i="1"/>
  <c r="I444" i="1"/>
  <c r="H444" i="1"/>
  <c r="G444" i="1"/>
  <c r="F444" i="1"/>
  <c r="E444" i="1"/>
  <c r="J443" i="1"/>
  <c r="J442" i="1"/>
  <c r="J441" i="1"/>
  <c r="K441" i="1" s="1"/>
  <c r="K444" i="1" s="1"/>
  <c r="E438" i="1"/>
  <c r="G438" i="1"/>
  <c r="I438" i="1"/>
  <c r="H437" i="1"/>
  <c r="H438" i="1" s="1"/>
  <c r="F437" i="1"/>
  <c r="K434" i="1"/>
  <c r="J434" i="1"/>
  <c r="I434" i="1"/>
  <c r="H434" i="1"/>
  <c r="G434" i="1"/>
  <c r="F434" i="1"/>
  <c r="E434" i="1"/>
  <c r="I430" i="1"/>
  <c r="G430" i="1"/>
  <c r="E430" i="1"/>
  <c r="H429" i="1"/>
  <c r="F429" i="1"/>
  <c r="H428" i="1"/>
  <c r="F428" i="1"/>
  <c r="I415" i="1"/>
  <c r="G415" i="1"/>
  <c r="E415" i="1"/>
  <c r="J414" i="1"/>
  <c r="H413" i="1"/>
  <c r="H415" i="1" s="1"/>
  <c r="F413" i="1"/>
  <c r="F415" i="1" s="1"/>
  <c r="I425" i="1"/>
  <c r="G425" i="1"/>
  <c r="H424" i="1"/>
  <c r="F424" i="1"/>
  <c r="H423" i="1"/>
  <c r="F423" i="1"/>
  <c r="F422" i="1"/>
  <c r="H421" i="1"/>
  <c r="F421" i="1"/>
  <c r="F420" i="1"/>
  <c r="H419" i="1"/>
  <c r="F419" i="1"/>
  <c r="H418" i="1"/>
  <c r="F418" i="1"/>
  <c r="I122" i="1"/>
  <c r="G122" i="1"/>
  <c r="F121" i="1"/>
  <c r="J121" i="1" s="1"/>
  <c r="H120" i="1"/>
  <c r="F120" i="1"/>
  <c r="H119" i="1"/>
  <c r="F119" i="1"/>
  <c r="H118" i="1"/>
  <c r="F118" i="1"/>
  <c r="H117" i="1"/>
  <c r="F117" i="1"/>
  <c r="H116" i="1"/>
  <c r="F116" i="1"/>
  <c r="F115" i="1"/>
  <c r="F430" i="1" l="1"/>
  <c r="H456" i="1"/>
  <c r="H430" i="1"/>
  <c r="H122" i="1"/>
  <c r="J452" i="1"/>
  <c r="K452" i="1" s="1"/>
  <c r="J453" i="1"/>
  <c r="K453" i="1" s="1"/>
  <c r="J455" i="1"/>
  <c r="K455" i="1" s="1"/>
  <c r="J437" i="1"/>
  <c r="K437" i="1" s="1"/>
  <c r="K438" i="1" s="1"/>
  <c r="J444" i="1"/>
  <c r="F456" i="1"/>
  <c r="F438" i="1"/>
  <c r="J429" i="1"/>
  <c r="J430" i="1" s="1"/>
  <c r="F122" i="1"/>
  <c r="J419" i="1"/>
  <c r="K419" i="1" s="1"/>
  <c r="J423" i="1"/>
  <c r="K423" i="1" s="1"/>
  <c r="J413" i="1"/>
  <c r="H425" i="1"/>
  <c r="F425" i="1"/>
  <c r="J424" i="1"/>
  <c r="K424" i="1" s="1"/>
  <c r="J421" i="1"/>
  <c r="J116" i="1"/>
  <c r="J117" i="1"/>
  <c r="J118" i="1"/>
  <c r="J119" i="1"/>
  <c r="J120" i="1"/>
  <c r="J115" i="1"/>
  <c r="K429" i="1" l="1"/>
  <c r="K430" i="1" s="1"/>
  <c r="K456" i="1"/>
  <c r="J456" i="1"/>
  <c r="J438" i="1"/>
  <c r="K425" i="1"/>
  <c r="J425" i="1"/>
  <c r="K413" i="1"/>
  <c r="K415" i="1" s="1"/>
  <c r="J415" i="1"/>
  <c r="J122" i="1"/>
  <c r="K122" i="1"/>
  <c r="K89" i="1" l="1"/>
  <c r="J89" i="1"/>
  <c r="I89" i="1"/>
  <c r="H89" i="1"/>
  <c r="G89" i="1"/>
  <c r="E89" i="1"/>
  <c r="F88" i="1"/>
  <c r="F87" i="1"/>
  <c r="F89" i="1" s="1"/>
  <c r="J96" i="1"/>
  <c r="I96" i="1"/>
  <c r="G96" i="1"/>
  <c r="F96" i="1"/>
  <c r="K96" i="1"/>
  <c r="H94" i="1"/>
  <c r="H93" i="1"/>
  <c r="H92" i="1"/>
  <c r="I410" i="1"/>
  <c r="G410" i="1"/>
  <c r="F410" i="1"/>
  <c r="E410" i="1"/>
  <c r="J409" i="1"/>
  <c r="K409" i="1" s="1"/>
  <c r="H408" i="1"/>
  <c r="J408" i="1" s="1"/>
  <c r="K408" i="1" s="1"/>
  <c r="H407" i="1"/>
  <c r="J407" i="1" s="1"/>
  <c r="K407" i="1" s="1"/>
  <c r="J406" i="1"/>
  <c r="K406" i="1" s="1"/>
  <c r="K403" i="1"/>
  <c r="J403" i="1"/>
  <c r="I403" i="1"/>
  <c r="G403" i="1"/>
  <c r="E403" i="1"/>
  <c r="H402" i="1"/>
  <c r="F402" i="1"/>
  <c r="H401" i="1"/>
  <c r="F401" i="1"/>
  <c r="H400" i="1"/>
  <c r="F400" i="1"/>
  <c r="H399" i="1"/>
  <c r="F399" i="1"/>
  <c r="H398" i="1"/>
  <c r="F398" i="1"/>
  <c r="K395" i="1"/>
  <c r="J395" i="1"/>
  <c r="I395" i="1"/>
  <c r="G395" i="1"/>
  <c r="E395" i="1"/>
  <c r="H393" i="1"/>
  <c r="H395" i="1" s="1"/>
  <c r="F393" i="1"/>
  <c r="F395" i="1" s="1"/>
  <c r="K390" i="1"/>
  <c r="J390" i="1"/>
  <c r="I390" i="1"/>
  <c r="H390" i="1"/>
  <c r="G390" i="1"/>
  <c r="F390" i="1"/>
  <c r="E390" i="1"/>
  <c r="K386" i="1"/>
  <c r="J386" i="1"/>
  <c r="I386" i="1"/>
  <c r="G386" i="1"/>
  <c r="E386" i="1"/>
  <c r="H385" i="1"/>
  <c r="F385" i="1"/>
  <c r="H384" i="1"/>
  <c r="F384" i="1"/>
  <c r="H383" i="1"/>
  <c r="F383" i="1"/>
  <c r="H382" i="1"/>
  <c r="F382" i="1"/>
  <c r="H381" i="1"/>
  <c r="F381" i="1"/>
  <c r="H380" i="1"/>
  <c r="F380" i="1"/>
  <c r="H379" i="1"/>
  <c r="F379" i="1"/>
  <c r="H378" i="1"/>
  <c r="F378" i="1"/>
  <c r="H377" i="1"/>
  <c r="F377" i="1"/>
  <c r="F376" i="1"/>
  <c r="K373" i="1"/>
  <c r="J373" i="1"/>
  <c r="G373" i="1"/>
  <c r="E373" i="1"/>
  <c r="F372" i="1"/>
  <c r="H371" i="1"/>
  <c r="F371" i="1"/>
  <c r="H370" i="1"/>
  <c r="F370" i="1"/>
  <c r="H369" i="1"/>
  <c r="F369" i="1"/>
  <c r="H368" i="1"/>
  <c r="F368" i="1"/>
  <c r="H367" i="1"/>
  <c r="F367" i="1"/>
  <c r="H366" i="1"/>
  <c r="F366" i="1"/>
  <c r="F365" i="1"/>
  <c r="K362" i="1"/>
  <c r="J362" i="1"/>
  <c r="I362" i="1"/>
  <c r="H362" i="1"/>
  <c r="G362" i="1"/>
  <c r="E362" i="1"/>
  <c r="F361" i="1"/>
  <c r="F360" i="1"/>
  <c r="K357" i="1"/>
  <c r="J357" i="1"/>
  <c r="I357" i="1"/>
  <c r="H357" i="1"/>
  <c r="G357" i="1"/>
  <c r="F357" i="1"/>
  <c r="E357" i="1"/>
  <c r="K353" i="1"/>
  <c r="J353" i="1"/>
  <c r="I353" i="1"/>
  <c r="G353" i="1"/>
  <c r="H352" i="1"/>
  <c r="F352" i="1"/>
  <c r="H351" i="1"/>
  <c r="F351" i="1"/>
  <c r="H350" i="1"/>
  <c r="F350" i="1"/>
  <c r="H349" i="1"/>
  <c r="F349" i="1"/>
  <c r="H348" i="1"/>
  <c r="F348" i="1"/>
  <c r="H347" i="1"/>
  <c r="F347" i="1"/>
  <c r="H346" i="1"/>
  <c r="F346" i="1"/>
  <c r="I343" i="1"/>
  <c r="H343" i="1"/>
  <c r="G343" i="1"/>
  <c r="F343" i="1"/>
  <c r="J342" i="1"/>
  <c r="J343" i="1" s="1"/>
  <c r="K339" i="1"/>
  <c r="J339" i="1"/>
  <c r="I339" i="1"/>
  <c r="G339" i="1"/>
  <c r="E339" i="1"/>
  <c r="H337" i="1"/>
  <c r="H339" i="1" s="1"/>
  <c r="H331" i="1"/>
  <c r="H330" i="1"/>
  <c r="F330" i="1"/>
  <c r="H329" i="1"/>
  <c r="F329" i="1"/>
  <c r="H328" i="1"/>
  <c r="F328" i="1"/>
  <c r="I325" i="1"/>
  <c r="G325" i="1"/>
  <c r="E325" i="1"/>
  <c r="H324" i="1"/>
  <c r="F324" i="1"/>
  <c r="H322" i="1"/>
  <c r="H321" i="1"/>
  <c r="F321" i="1"/>
  <c r="H320" i="1"/>
  <c r="F320" i="1"/>
  <c r="I317" i="1"/>
  <c r="G317" i="1"/>
  <c r="E317" i="1"/>
  <c r="F316" i="1"/>
  <c r="J316" i="1" s="1"/>
  <c r="K316" i="1" s="1"/>
  <c r="H315" i="1"/>
  <c r="F315" i="1"/>
  <c r="H314" i="1"/>
  <c r="F314" i="1"/>
  <c r="H313" i="1"/>
  <c r="F313" i="1"/>
  <c r="H312" i="1"/>
  <c r="F312" i="1"/>
  <c r="H311" i="1"/>
  <c r="F311" i="1"/>
  <c r="J310" i="1"/>
  <c r="K310" i="1" s="1"/>
  <c r="H309" i="1"/>
  <c r="F309" i="1"/>
  <c r="H308" i="1"/>
  <c r="F308" i="1"/>
  <c r="H307" i="1"/>
  <c r="F307" i="1"/>
  <c r="K304" i="1"/>
  <c r="J304" i="1"/>
  <c r="I304" i="1"/>
  <c r="H304" i="1"/>
  <c r="G304" i="1"/>
  <c r="F304" i="1"/>
  <c r="E304" i="1"/>
  <c r="H373" i="1" l="1"/>
  <c r="F353" i="1"/>
  <c r="H353" i="1"/>
  <c r="H386" i="1"/>
  <c r="F403" i="1"/>
  <c r="F333" i="1"/>
  <c r="H403" i="1"/>
  <c r="H333" i="1"/>
  <c r="H96" i="1"/>
  <c r="J309" i="1"/>
  <c r="K309" i="1" s="1"/>
  <c r="H325" i="1"/>
  <c r="F325" i="1"/>
  <c r="F373" i="1"/>
  <c r="K410" i="1"/>
  <c r="H317" i="1"/>
  <c r="J311" i="1"/>
  <c r="K311" i="1" s="1"/>
  <c r="J312" i="1"/>
  <c r="K312" i="1" s="1"/>
  <c r="J313" i="1"/>
  <c r="K313" i="1" s="1"/>
  <c r="J314" i="1"/>
  <c r="K314" i="1" s="1"/>
  <c r="J315" i="1"/>
  <c r="K315" i="1" s="1"/>
  <c r="K325" i="1"/>
  <c r="F362" i="1"/>
  <c r="F386" i="1"/>
  <c r="H410" i="1"/>
  <c r="J410" i="1"/>
  <c r="F317" i="1"/>
  <c r="J308" i="1"/>
  <c r="K308" i="1" s="1"/>
  <c r="K342" i="1"/>
  <c r="K343" i="1" s="1"/>
  <c r="J307" i="1"/>
  <c r="J325" i="1" l="1"/>
  <c r="K307" i="1"/>
  <c r="K317" i="1" s="1"/>
  <c r="J317" i="1"/>
  <c r="I300" i="1" l="1"/>
  <c r="G300" i="1"/>
  <c r="E300" i="1"/>
  <c r="H299" i="1"/>
  <c r="H300" i="1" s="1"/>
  <c r="F299" i="1"/>
  <c r="K296" i="1"/>
  <c r="J296" i="1"/>
  <c r="I296" i="1"/>
  <c r="G296" i="1"/>
  <c r="E296" i="1"/>
  <c r="H295" i="1"/>
  <c r="F295" i="1"/>
  <c r="H294" i="1"/>
  <c r="F294" i="1"/>
  <c r="H293" i="1"/>
  <c r="F293" i="1"/>
  <c r="H292" i="1"/>
  <c r="F292" i="1"/>
  <c r="H291" i="1"/>
  <c r="F291" i="1"/>
  <c r="K288" i="1"/>
  <c r="J288" i="1"/>
  <c r="I288" i="1"/>
  <c r="H288" i="1"/>
  <c r="G288" i="1"/>
  <c r="F288" i="1"/>
  <c r="E288" i="1"/>
  <c r="K256" i="1"/>
  <c r="J256" i="1"/>
  <c r="I256" i="1"/>
  <c r="H256" i="1"/>
  <c r="G256" i="1"/>
  <c r="F256" i="1"/>
  <c r="E256" i="1"/>
  <c r="F296" i="1" l="1"/>
  <c r="H296" i="1"/>
  <c r="J299" i="1"/>
  <c r="J300" i="1" s="1"/>
  <c r="F300" i="1"/>
  <c r="K299" i="1" l="1"/>
  <c r="K300" i="1" s="1"/>
  <c r="E234" i="1" l="1"/>
  <c r="K234" i="1"/>
  <c r="I234" i="1"/>
  <c r="G234" i="1"/>
  <c r="H233" i="1"/>
  <c r="F233" i="1"/>
  <c r="J232" i="1"/>
  <c r="H231" i="1"/>
  <c r="J231" i="1" s="1"/>
  <c r="J230" i="1"/>
  <c r="J229" i="1"/>
  <c r="H228" i="1"/>
  <c r="F228" i="1"/>
  <c r="K225" i="1"/>
  <c r="J225" i="1"/>
  <c r="I225" i="1"/>
  <c r="H225" i="1"/>
  <c r="G225" i="1"/>
  <c r="E225" i="1"/>
  <c r="F223" i="1"/>
  <c r="F221" i="1"/>
  <c r="J218" i="1"/>
  <c r="I218" i="1"/>
  <c r="G218" i="1"/>
  <c r="K216" i="1"/>
  <c r="K218" i="1" s="1"/>
  <c r="H216" i="1"/>
  <c r="H218" i="1" s="1"/>
  <c r="F216" i="1"/>
  <c r="F218" i="1" s="1"/>
  <c r="K213" i="1"/>
  <c r="J213" i="1"/>
  <c r="I213" i="1"/>
  <c r="H213" i="1"/>
  <c r="G213" i="1"/>
  <c r="F213" i="1"/>
  <c r="J208" i="1"/>
  <c r="I208" i="1"/>
  <c r="G208" i="1"/>
  <c r="K206" i="1"/>
  <c r="K208" i="1" s="1"/>
  <c r="H206" i="1"/>
  <c r="H208" i="1" s="1"/>
  <c r="F206" i="1"/>
  <c r="F208" i="1" s="1"/>
  <c r="K203" i="1"/>
  <c r="I203" i="1"/>
  <c r="G203" i="1"/>
  <c r="H202" i="1"/>
  <c r="H203" i="1" s="1"/>
  <c r="F202" i="1"/>
  <c r="F203" i="1" s="1"/>
  <c r="K199" i="1"/>
  <c r="I199" i="1"/>
  <c r="H199" i="1"/>
  <c r="G199" i="1"/>
  <c r="F199" i="1"/>
  <c r="J198" i="1"/>
  <c r="J199" i="1" s="1"/>
  <c r="J195" i="1"/>
  <c r="I195" i="1"/>
  <c r="H195" i="1"/>
  <c r="G195" i="1"/>
  <c r="F194" i="1"/>
  <c r="K193" i="1"/>
  <c r="F193" i="1"/>
  <c r="F192" i="1"/>
  <c r="K191" i="1"/>
  <c r="F191" i="1"/>
  <c r="I184" i="1"/>
  <c r="H184" i="1"/>
  <c r="G184" i="1"/>
  <c r="F183" i="1"/>
  <c r="J183" i="1" s="1"/>
  <c r="I180" i="1"/>
  <c r="G180" i="1"/>
  <c r="H178" i="1"/>
  <c r="H177" i="1"/>
  <c r="F180" i="1"/>
  <c r="K174" i="1"/>
  <c r="G174" i="1"/>
  <c r="J173" i="1"/>
  <c r="J172" i="1"/>
  <c r="H171" i="1"/>
  <c r="J171" i="1" s="1"/>
  <c r="H170" i="1"/>
  <c r="J170" i="1" s="1"/>
  <c r="H169" i="1"/>
  <c r="F169" i="1"/>
  <c r="F174" i="1" s="1"/>
  <c r="K166" i="1"/>
  <c r="J166" i="1"/>
  <c r="I166" i="1"/>
  <c r="H166" i="1"/>
  <c r="G166" i="1"/>
  <c r="F165" i="1"/>
  <c r="F158" i="1"/>
  <c r="F157" i="1"/>
  <c r="F156" i="1"/>
  <c r="F153" i="1"/>
  <c r="F152" i="1"/>
  <c r="F151" i="1"/>
  <c r="F150" i="1"/>
  <c r="F149" i="1"/>
  <c r="F148" i="1"/>
  <c r="F147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I128" i="1"/>
  <c r="G128" i="1"/>
  <c r="H126" i="1"/>
  <c r="H128" i="1" s="1"/>
  <c r="F126" i="1"/>
  <c r="F128" i="1" s="1"/>
  <c r="I112" i="1"/>
  <c r="G112" i="1"/>
  <c r="H110" i="1"/>
  <c r="F110" i="1"/>
  <c r="H109" i="1"/>
  <c r="H112" i="1" s="1"/>
  <c r="F109" i="1"/>
  <c r="F112" i="1" l="1"/>
  <c r="H180" i="1"/>
  <c r="F195" i="1"/>
  <c r="K195" i="1"/>
  <c r="F225" i="1"/>
  <c r="H234" i="1"/>
  <c r="J233" i="1"/>
  <c r="H174" i="1"/>
  <c r="F234" i="1"/>
  <c r="J126" i="1"/>
  <c r="J128" i="1" s="1"/>
  <c r="F166" i="1"/>
  <c r="J177" i="1"/>
  <c r="J178" i="1"/>
  <c r="K178" i="1" s="1"/>
  <c r="J228" i="1"/>
  <c r="J184" i="1"/>
  <c r="K183" i="1"/>
  <c r="K184" i="1" s="1"/>
  <c r="F184" i="1"/>
  <c r="J202" i="1"/>
  <c r="J203" i="1" s="1"/>
  <c r="J169" i="1"/>
  <c r="J174" i="1" s="1"/>
  <c r="J109" i="1"/>
  <c r="J234" i="1" l="1"/>
  <c r="J180" i="1"/>
  <c r="K177" i="1"/>
  <c r="K180" i="1" s="1"/>
  <c r="K126" i="1"/>
  <c r="K128" i="1" s="1"/>
  <c r="K112" i="1"/>
  <c r="J112" i="1"/>
  <c r="K265" i="1"/>
  <c r="F265" i="1"/>
  <c r="K13" i="1" l="1"/>
  <c r="K16" i="1"/>
  <c r="G465" i="1" l="1"/>
  <c r="G284" i="1"/>
  <c r="G269" i="1"/>
  <c r="G252" i="1"/>
  <c r="G106" i="1"/>
  <c r="G100" i="1"/>
  <c r="G79" i="1"/>
  <c r="G75" i="1"/>
  <c r="G67" i="1"/>
  <c r="G55" i="1"/>
  <c r="G50" i="1"/>
  <c r="G45" i="1"/>
  <c r="G41" i="1"/>
  <c r="G36" i="1"/>
  <c r="G25" i="1"/>
  <c r="F45" i="1"/>
  <c r="E474" i="1"/>
  <c r="E470" i="1"/>
  <c r="E465" i="1"/>
  <c r="E284" i="1"/>
  <c r="E269" i="1"/>
  <c r="E252" i="1"/>
  <c r="E55" i="1"/>
  <c r="E50" i="1"/>
  <c r="E45" i="1"/>
  <c r="E41" i="1"/>
  <c r="E36" i="1"/>
  <c r="E31" i="1"/>
  <c r="E25" i="1"/>
  <c r="E21" i="1"/>
  <c r="E75" i="1" l="1"/>
  <c r="E477" i="1" s="1"/>
  <c r="H83" i="1" l="1"/>
  <c r="F83" i="1"/>
  <c r="H82" i="1"/>
  <c r="F82" i="1"/>
  <c r="F84" i="1" l="1"/>
  <c r="H84" i="1"/>
  <c r="K10" i="1"/>
  <c r="I21" i="1"/>
  <c r="I269" i="1" l="1"/>
  <c r="I31" i="1"/>
  <c r="G21" i="1"/>
  <c r="K20" i="1" l="1"/>
  <c r="K41" i="1" l="1"/>
  <c r="J41" i="1"/>
  <c r="I41" i="1"/>
  <c r="K465" i="1" l="1"/>
  <c r="J465" i="1"/>
  <c r="I465" i="1"/>
  <c r="J469" i="1" l="1"/>
  <c r="K261" i="1"/>
  <c r="K106" i="1"/>
  <c r="K49" i="1"/>
  <c r="K48" i="1"/>
  <c r="K14" i="1"/>
  <c r="K17" i="1"/>
  <c r="K18" i="1"/>
  <c r="K19" i="1"/>
  <c r="I100" i="1" l="1"/>
  <c r="I470" i="1" l="1"/>
  <c r="G470" i="1"/>
  <c r="G477" i="1" s="1"/>
  <c r="I36" i="1" l="1"/>
  <c r="F25" i="1" l="1"/>
  <c r="F79" i="1" l="1"/>
  <c r="H280" i="1" l="1"/>
  <c r="H53" i="1"/>
  <c r="K45" i="1"/>
  <c r="K34" i="1" l="1"/>
  <c r="J45" i="1" l="1"/>
  <c r="I45" i="1"/>
  <c r="H45" i="1"/>
  <c r="K474" i="1"/>
  <c r="J474" i="1"/>
  <c r="I474" i="1"/>
  <c r="H474" i="1"/>
  <c r="I284" i="1" l="1"/>
  <c r="F283" i="1"/>
  <c r="H283" i="1"/>
  <c r="F282" i="1"/>
  <c r="H282" i="1"/>
  <c r="F281" i="1"/>
  <c r="J281" i="1" s="1"/>
  <c r="K281" i="1" s="1"/>
  <c r="F280" i="1"/>
  <c r="J280" i="1" s="1"/>
  <c r="K280" i="1" s="1"/>
  <c r="F279" i="1"/>
  <c r="H279" i="1"/>
  <c r="F278" i="1"/>
  <c r="H278" i="1"/>
  <c r="J278" i="1" l="1"/>
  <c r="K278" i="1" s="1"/>
  <c r="J279" i="1"/>
  <c r="K279" i="1" s="1"/>
  <c r="J282" i="1"/>
  <c r="K282" i="1" s="1"/>
  <c r="J283" i="1"/>
  <c r="K283" i="1" s="1"/>
  <c r="F268" i="1"/>
  <c r="H268" i="1"/>
  <c r="F267" i="1"/>
  <c r="H267" i="1"/>
  <c r="F266" i="1"/>
  <c r="K266" i="1" s="1"/>
  <c r="I252" i="1"/>
  <c r="F244" i="1"/>
  <c r="H244" i="1"/>
  <c r="F243" i="1"/>
  <c r="H243" i="1"/>
  <c r="F242" i="1"/>
  <c r="H242" i="1"/>
  <c r="F240" i="1"/>
  <c r="F251" i="1"/>
  <c r="H251" i="1"/>
  <c r="K267" i="1" l="1"/>
  <c r="K268" i="1"/>
  <c r="J79" i="1" l="1"/>
  <c r="I79" i="1"/>
  <c r="H79" i="1"/>
  <c r="I75" i="1"/>
  <c r="H74" i="1"/>
  <c r="F73" i="1"/>
  <c r="H73" i="1"/>
  <c r="I67" i="1"/>
  <c r="K25" i="1"/>
  <c r="J25" i="1"/>
  <c r="I25" i="1"/>
  <c r="H25" i="1"/>
  <c r="J106" i="1" l="1"/>
  <c r="I106" i="1"/>
  <c r="J50" i="1" l="1"/>
  <c r="I50" i="1"/>
  <c r="F50" i="1"/>
  <c r="F39" i="1" l="1"/>
  <c r="F41" i="1" s="1"/>
  <c r="K66" i="1" l="1"/>
  <c r="H66" i="1"/>
  <c r="F66" i="1"/>
  <c r="K50" i="1"/>
  <c r="H103" i="1" l="1"/>
  <c r="F103" i="1"/>
  <c r="I55" i="1"/>
  <c r="I477" i="1" s="1"/>
  <c r="H48" i="1"/>
  <c r="H50" i="1" s="1"/>
  <c r="K15" i="1"/>
  <c r="F29" i="1" l="1"/>
  <c r="H29" i="1"/>
  <c r="J29" i="1" l="1"/>
  <c r="K29" i="1" l="1"/>
  <c r="J31" i="1"/>
  <c r="F237" i="1" l="1"/>
  <c r="F238" i="1"/>
  <c r="F239" i="1"/>
  <c r="F241" i="1"/>
  <c r="H99" i="1"/>
  <c r="F99" i="1"/>
  <c r="H61" i="1"/>
  <c r="H62" i="1"/>
  <c r="H63" i="1"/>
  <c r="H65" i="1"/>
  <c r="F61" i="1"/>
  <c r="F62" i="1"/>
  <c r="F63" i="1"/>
  <c r="F64" i="1"/>
  <c r="F65" i="1"/>
  <c r="H54" i="1"/>
  <c r="H468" i="1" l="1"/>
  <c r="H470" i="1" s="1"/>
  <c r="F468" i="1"/>
  <c r="F470" i="1" l="1"/>
  <c r="J468" i="1"/>
  <c r="K468" i="1" l="1"/>
  <c r="K470" i="1" s="1"/>
  <c r="J470" i="1"/>
  <c r="F54" i="1"/>
  <c r="K54" i="1" s="1"/>
  <c r="H39" i="1" l="1"/>
  <c r="H41" i="1" s="1"/>
  <c r="H55" i="1"/>
  <c r="F53" i="1"/>
  <c r="F35" i="1"/>
  <c r="H35" i="1"/>
  <c r="H34" i="1"/>
  <c r="F34" i="1"/>
  <c r="F36" i="1" l="1"/>
  <c r="J55" i="1"/>
  <c r="F55" i="1"/>
  <c r="H36" i="1"/>
  <c r="H28" i="1"/>
  <c r="H31" i="1" s="1"/>
  <c r="F28" i="1"/>
  <c r="F31" i="1" s="1"/>
  <c r="K28" i="1" l="1"/>
  <c r="K31" i="1" s="1"/>
  <c r="H464" i="1" l="1"/>
  <c r="H465" i="1" s="1"/>
  <c r="H10" i="1"/>
  <c r="H276" i="1"/>
  <c r="F464" i="1"/>
  <c r="F465" i="1" s="1"/>
  <c r="F276" i="1"/>
  <c r="J276" i="1" l="1"/>
  <c r="H104" i="1" l="1"/>
  <c r="H106" i="1" s="1"/>
  <c r="F104" i="1"/>
  <c r="F106" i="1" s="1"/>
  <c r="H274" i="1"/>
  <c r="H277" i="1"/>
  <c r="H272" i="1"/>
  <c r="F273" i="1"/>
  <c r="J273" i="1" s="1"/>
  <c r="K273" i="1" s="1"/>
  <c r="F274" i="1"/>
  <c r="F275" i="1"/>
  <c r="J275" i="1" s="1"/>
  <c r="K275" i="1" s="1"/>
  <c r="F277" i="1"/>
  <c r="F272" i="1"/>
  <c r="H259" i="1"/>
  <c r="H260" i="1"/>
  <c r="H262" i="1"/>
  <c r="H263" i="1"/>
  <c r="H264" i="1"/>
  <c r="H245" i="1"/>
  <c r="H247" i="1"/>
  <c r="H250" i="1"/>
  <c r="F259" i="1"/>
  <c r="F260" i="1"/>
  <c r="F262" i="1"/>
  <c r="F263" i="1"/>
  <c r="F264" i="1"/>
  <c r="F245" i="1"/>
  <c r="F247" i="1"/>
  <c r="F248" i="1"/>
  <c r="F249" i="1"/>
  <c r="F250" i="1"/>
  <c r="H239" i="1"/>
  <c r="H241" i="1"/>
  <c r="H12" i="1"/>
  <c r="K12" i="1" s="1"/>
  <c r="H11" i="1"/>
  <c r="F21" i="1"/>
  <c r="H71" i="1"/>
  <c r="H72" i="1"/>
  <c r="H70" i="1"/>
  <c r="F71" i="1"/>
  <c r="F72" i="1"/>
  <c r="F70" i="1"/>
  <c r="H58" i="1"/>
  <c r="H67" i="1" s="1"/>
  <c r="F58" i="1"/>
  <c r="F67" i="1" s="1"/>
  <c r="H21" i="1" l="1"/>
  <c r="J274" i="1"/>
  <c r="K11" i="1"/>
  <c r="K264" i="1"/>
  <c r="K262" i="1"/>
  <c r="K259" i="1"/>
  <c r="J272" i="1"/>
  <c r="K272" i="1" s="1"/>
  <c r="K263" i="1"/>
  <c r="K260" i="1"/>
  <c r="J277" i="1"/>
  <c r="K277" i="1" s="1"/>
  <c r="F75" i="1"/>
  <c r="F284" i="1"/>
  <c r="H284" i="1"/>
  <c r="H269" i="1"/>
  <c r="F252" i="1"/>
  <c r="H252" i="1"/>
  <c r="H75" i="1"/>
  <c r="K58" i="1"/>
  <c r="K269" i="1" l="1"/>
  <c r="K21" i="1"/>
  <c r="J21" i="1"/>
  <c r="J67" i="1"/>
  <c r="K63" i="1" l="1"/>
  <c r="J252" i="1" l="1"/>
  <c r="K65" i="1" l="1"/>
  <c r="F269" i="1"/>
  <c r="H100" i="1" l="1"/>
  <c r="H477" i="1" s="1"/>
  <c r="F100" i="1"/>
  <c r="F477" i="1" s="1"/>
  <c r="K64" i="1"/>
  <c r="K62" i="1"/>
  <c r="K276" i="1"/>
  <c r="K274" i="1"/>
  <c r="K100" i="1"/>
  <c r="J35" i="1"/>
  <c r="K35" i="1" s="1"/>
  <c r="K252" i="1"/>
  <c r="K67" i="1" l="1"/>
  <c r="J269" i="1"/>
  <c r="J284" i="1"/>
  <c r="J75" i="1"/>
  <c r="K53" i="1"/>
  <c r="K55" i="1" s="1"/>
  <c r="K36" i="1"/>
  <c r="J36" i="1"/>
  <c r="J100" i="1"/>
  <c r="J477" i="1" l="1"/>
  <c r="K284" i="1"/>
  <c r="K477" i="1" s="1"/>
</calcChain>
</file>

<file path=xl/sharedStrings.xml><?xml version="1.0" encoding="utf-8"?>
<sst xmlns="http://schemas.openxmlformats.org/spreadsheetml/2006/main" count="1233" uniqueCount="491">
  <si>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</si>
  <si>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</si>
  <si>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</si>
  <si>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</si>
  <si>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</si>
  <si>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</si>
  <si>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</si>
  <si>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</si>
  <si>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</si>
  <si>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</si>
  <si>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</si>
  <si>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</si>
  <si>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</si>
  <si>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</si>
  <si>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</si>
  <si>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</si>
  <si>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</si>
  <si>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</si>
  <si>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</si>
  <si>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</si>
  <si>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</si>
  <si>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</si>
  <si>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</si>
  <si>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</si>
  <si>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</si>
  <si>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</si>
  <si>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</si>
  <si>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</si>
  <si>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</si>
  <si>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</si>
  <si>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</si>
  <si>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</si>
  <si>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</si>
  <si>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</si>
  <si>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</si>
  <si>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</si>
  <si>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</si>
  <si>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</si>
  <si>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</si>
  <si>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</si>
  <si>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</si>
  <si>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</si>
  <si>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</si>
  <si>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</si>
  <si>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</si>
  <si>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</si>
  <si>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</si>
  <si>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</si>
  <si>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</si>
  <si>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</si>
  <si>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</si>
  <si>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</si>
  <si>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</si>
  <si>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</si>
  <si>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</si>
  <si>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</si>
  <si>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</si>
  <si>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</si>
  <si>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</si>
  <si>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</si>
  <si>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</si>
  <si>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</si>
  <si>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</si>
  <si>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</si>
  <si>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</si>
  <si>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</si>
  <si>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</si>
  <si>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</si>
  <si>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</si>
  <si>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</si>
  <si>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</si>
  <si>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</si>
  <si>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</si>
  <si>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</si>
  <si>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</si>
  <si>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</si>
  <si>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</si>
  <si>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</si>
  <si>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</si>
  <si>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</si>
  <si>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</si>
  <si>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</si>
  <si>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</si>
  <si>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</si>
  <si>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</si>
  <si>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</si>
  <si>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</si>
  <si>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</si>
  <si>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</si>
  <si>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</si>
  <si>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SHELILA E DEL C DE JESUS RUIZ SILVE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</si>
  <si>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</si>
  <si>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</si>
  <si>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</si>
  <si>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</si>
  <si>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</si>
  <si>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</si>
  <si>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</si>
  <si>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</si>
  <si>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</si>
  <si>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</si>
  <si>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</si>
  <si>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</si>
  <si>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</si>
  <si>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</si>
  <si>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</si>
  <si>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</si>
  <si>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</si>
  <si>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</si>
  <si>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</si>
  <si>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</si>
  <si>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</si>
  <si>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</si>
  <si>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</si>
  <si>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</si>
  <si>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</si>
  <si>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</si>
  <si>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</si>
  <si>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</si>
  <si>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</si>
  <si>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</si>
  <si>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</si>
  <si>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</si>
  <si>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</si>
  <si>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</si>
  <si>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</si>
  <si>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</si>
  <si>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</si>
  <si>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</si>
  <si>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</si>
  <si>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</si>
  <si>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</si>
  <si>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</si>
  <si>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</si>
  <si>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</si>
  <si>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</si>
  <si>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</si>
  <si>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</si>
  <si>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</si>
  <si>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</si>
  <si>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</si>
  <si>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</si>
  <si>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</si>
  <si>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</si>
  <si>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</si>
  <si>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</si>
  <si>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</si>
  <si>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</si>
  <si>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</si>
  <si>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</si>
  <si>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</si>
  <si>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</si>
  <si>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</si>
  <si>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JOSE ELIAS RODRIGUEZ JIMENEZ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</si>
  <si>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</si>
  <si>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</si>
  <si>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</si>
  <si>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</si>
  <si>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</si>
  <si>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</si>
  <si>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</si>
  <si>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</si>
  <si>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</si>
  <si>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</si>
  <si>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</si>
  <si>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</si>
  <si>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</si>
  <si>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</si>
  <si>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</si>
  <si>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</si>
  <si>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</si>
  <si>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</si>
  <si>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</si>
  <si>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</si>
  <si>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</si>
  <si>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</si>
  <si>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</si>
  <si>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</si>
  <si>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</si>
  <si>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</si>
  <si>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</si>
  <si>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</si>
  <si>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</si>
  <si>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</si>
  <si>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</si>
  <si>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</si>
  <si>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</si>
  <si>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</si>
  <si>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</si>
  <si>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</si>
  <si>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</si>
  <si>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</si>
  <si>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</si>
  <si>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</si>
  <si>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</si>
  <si>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</si>
  <si>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</si>
  <si>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</si>
  <si>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</si>
  <si>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</si>
  <si>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</si>
  <si>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</si>
  <si>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</si>
  <si>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</si>
  <si>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FAUSTO ZAPICO LANDIM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</si>
  <si>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</si>
  <si>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</si>
  <si>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</si>
  <si>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</si>
  <si>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</si>
  <si>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</si>
  <si>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</si>
  <si>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</si>
  <si>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</si>
  <si>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</si>
  <si>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</si>
  <si>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</si>
  <si>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</si>
  <si>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</si>
  <si>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</si>
  <si>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</si>
  <si>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</si>
  <si>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</si>
  <si>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</si>
  <si>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</si>
  <si>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</si>
  <si>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</si>
  <si>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</si>
  <si>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</si>
  <si>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</si>
  <si>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</si>
  <si>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</si>
  <si>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</si>
  <si>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</si>
  <si>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</si>
  <si>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</si>
  <si>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</si>
  <si>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</si>
  <si>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</si>
  <si>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</si>
  <si>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</si>
  <si>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</si>
  <si>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</si>
  <si>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</si>
  <si>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</si>
  <si>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</si>
  <si>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</si>
  <si>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</si>
  <si>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</si>
  <si>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</si>
  <si>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</si>
  <si>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</si>
  <si>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</si>
  <si>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</si>
  <si>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</si>
  <si>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</si>
  <si>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</si>
  <si>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</si>
  <si>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</si>
  <si>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</si>
  <si>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</si>
  <si>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</si>
  <si>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</si>
  <si>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</si>
  <si>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</si>
  <si>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</si>
  <si>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</si>
  <si>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</si>
  <si>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</si>
  <si>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</si>
  <si>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</si>
  <si>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</si>
  <si>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</si>
  <si>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</si>
  <si>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</si>
  <si>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</si>
  <si>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</si>
  <si>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</si>
  <si>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</si>
  <si>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</si>
  <si>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</si>
  <si>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</si>
  <si>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</si>
  <si>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</si>
  <si>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</si>
  <si>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</si>
  <si>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</si>
  <si>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</si>
  <si>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</si>
  <si>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</si>
  <si>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</si>
  <si>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</si>
  <si>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</si>
  <si>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</si>
  <si>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</si>
  <si>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</si>
  <si>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</si>
  <si>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</si>
  <si>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</si>
  <si>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</si>
  <si>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</si>
  <si>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</si>
  <si>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</si>
  <si>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</si>
  <si>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</si>
  <si>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</si>
  <si>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</si>
  <si>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</si>
  <si>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</si>
  <si>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</si>
  <si>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</si>
  <si>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</si>
  <si>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</si>
  <si>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</si>
  <si>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</si>
  <si>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</si>
  <si>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</si>
  <si>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</si>
  <si>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</si>
  <si>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</si>
  <si>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</si>
  <si>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</si>
  <si>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</si>
  <si>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</si>
  <si>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</si>
  <si>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</si>
  <si>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</si>
  <si>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</si>
  <si>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</si>
  <si>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</si>
  <si>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</si>
  <si>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</si>
  <si>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</si>
  <si>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</si>
  <si>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</si>
  <si>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</si>
  <si>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</si>
  <si>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</si>
  <si>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</si>
  <si>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</si>
  <si>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</si>
  <si>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</si>
  <si>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</si>
  <si>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</si>
  <si>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</si>
  <si>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</si>
  <si>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</si>
  <si>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</si>
  <si>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</si>
  <si>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</si>
  <si>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</si>
  <si>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</si>
  <si>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</si>
  <si>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</si>
  <si>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</si>
  <si>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</si>
  <si>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</si>
  <si>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</si>
  <si>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</si>
  <si>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</si>
  <si>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</si>
  <si>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</si>
  <si>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</si>
  <si>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</si>
  <si>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</si>
  <si>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</si>
  <si>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</si>
  <si>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</si>
  <si>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</si>
  <si>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</si>
  <si>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</si>
  <si>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</si>
  <si>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</si>
  <si>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</si>
  <si>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</si>
  <si>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</si>
  <si>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</si>
  <si>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</si>
  <si>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</si>
  <si>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</si>
  <si>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</si>
  <si>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</si>
  <si>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</si>
  <si>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</si>
  <si>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</si>
  <si>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</si>
  <si>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</si>
  <si>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</si>
  <si>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</si>
  <si>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</si>
  <si>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</si>
  <si>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</si>
  <si>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</si>
  <si>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</si>
  <si>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</si>
  <si>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</si>
  <si>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</si>
  <si>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</si>
  <si>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</si>
  <si>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</si>
  <si>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</si>
  <si>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</si>
  <si>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</si>
  <si>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</si>
  <si>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</si>
  <si>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</si>
  <si>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</si>
  <si>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</si>
  <si>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</si>
  <si>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</si>
  <si>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</si>
  <si>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</si>
  <si>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</si>
  <si>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</si>
  <si>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</si>
  <si>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</si>
  <si>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</si>
  <si>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</si>
  <si>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</si>
  <si>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</si>
  <si>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</si>
  <si>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</si>
  <si>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</si>
  <si>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</si>
  <si>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</si>
  <si>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</si>
  <si>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</si>
  <si>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</si>
  <si>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</si>
  <si>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</si>
  <si>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</si>
  <si>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</si>
  <si>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</si>
  <si>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</si>
  <si>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</si>
  <si>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</si>
  <si>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</si>
  <si>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</si>
  <si>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</si>
  <si>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</si>
  <si>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</si>
  <si>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</si>
  <si>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</si>
  <si>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</si>
  <si>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</si>
  <si>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</si>
  <si>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</si>
  <si>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</si>
  <si>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</si>
  <si>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</si>
  <si>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</si>
  <si>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</si>
  <si>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</si>
  <si>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</si>
  <si>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</si>
  <si>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</si>
  <si>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</si>
  <si>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>ANALISTA DE RECURSOS HUMANOS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</si>
  <si>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</si>
  <si>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</si>
  <si>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</si>
  <si>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</si>
  <si>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</si>
  <si>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</si>
  <si>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 xml:space="preserve">SUPERVISOR </t>
  </si>
  <si>
    <t>TECNICO ACTUALIZACION CARTOGRAFICO</t>
  </si>
  <si>
    <t>COORDINADOR DE LIMITES Y LINDEROS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</si>
  <si>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</si>
  <si>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</si>
  <si>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</si>
  <si>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</si>
  <si>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</si>
  <si>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</si>
  <si>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</si>
  <si>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</si>
  <si>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</si>
  <si>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</si>
  <si>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TECNICO DE ESTADISTICAS ESTRURALES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</si>
  <si>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</si>
  <si>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</si>
  <si>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</si>
  <si>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</si>
  <si>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Mes de Enero 2023</t>
  </si>
  <si>
    <t>SECCION DE TESORERIA-ONE</t>
  </si>
  <si>
    <t>Subtotal</t>
  </si>
  <si>
    <t>DIVISION DE OPERACIONES DE CAMPO-ONE</t>
  </si>
  <si>
    <t xml:space="preserve">ADRIANA HENRIQUEZ CAMPUSANO </t>
  </si>
  <si>
    <t>DIVISION DE DISEÑO METODOLOGICO Y CONCEPTUAL- ONE</t>
  </si>
  <si>
    <t>TECNICO DE OPERACIONES DE CAMPO</t>
  </si>
  <si>
    <t>TECNICO DE OPERACIONES DE ENCUESTA</t>
  </si>
  <si>
    <t>COORDINADOR DE OFICINA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</si>
</sst>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3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43" fontId="1" fillId="0" borderId="0" xfId="1" applyFont="1" applyAlignment="1"/>
    <xf numFmtId="43" fontId="16" fillId="38" borderId="0" xfId="1" applyFont="1" applyFill="1"/>
    <xf numFmtId="43" fontId="16" fillId="33" borderId="0" xfId="1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/>
    <xf numFmtId="43" fontId="16" fillId="0" borderId="0" xfId="1" applyFont="1"/>
    <xf numFmtId="43" fontId="19" fillId="35" borderId="0" xfId="1" applyFont="1" applyFill="1" applyAlignment="1">
      <alignment vertical="center"/>
    </xf>
    <xf numFmtId="43" fontId="16" fillId="37" borderId="0" xfId="1" applyFont="1" applyFill="1"/>
    <xf numFmtId="43" fontId="16" fillId="0" borderId="0" xfId="1" applyFont="1" applyAlignment="1">
      <alignment horizontal="left" vertical="center"/>
    </xf>
    <xf numFmtId="43" fontId="16" fillId="0" borderId="0" xfId="1" applyFont="1" applyFill="1"/>
    <xf numFmtId="43" fontId="0" fillId="37" borderId="0" xfId="1" applyFont="1" applyFill="1"/>
    <xf numFmtId="43" fontId="22" fillId="37" borderId="0" xfId="1" applyFont="1" applyFill="1"/>
    <xf numFmtId="43" fontId="23" fillId="38" borderId="0" xfId="1" applyFont="1" applyFill="1"/>
    <xf numFmtId="43" fontId="23" fillId="37" borderId="0" xfId="1" applyFont="1" applyFill="1"/>
    <xf numFmtId="43" fontId="23" fillId="0" borderId="0" xfId="1" applyFont="1"/>
    <xf numFmtId="43" fontId="22" fillId="0" borderId="0" xfId="1" applyFont="1"/>
    <xf numFmtId="43" fontId="19" fillId="0" borderId="0" xfId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2866186</xdr:colOff>
      <xdr:row>485</xdr:row>
      <xdr:rowOff>58938</xdr:rowOff>
    </xdr:from>
    <xdr:to>
      <xdr:col>5</xdr:col>
      <xdr:colOff>1121997</xdr:colOff>
      <xdr:row>498</xdr:row>
      <xdr:rowOff>118074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66186" y="93276938"/>
          <a:ext cx="8341728" cy="2535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611"/>
  <sheetViews>
    <sheetView tabSelected="1" topLeftCell="A467" zoomScale="90" zoomScaleNormal="90" zoomScaleSheetLayoutView="75" zoomScalePageLayoutView="40" workbookViewId="0">
      <selection activeCell="D483" sqref="D483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14" customWidth="1"/>
    <col min="4" max="4" width="20.85546875" customWidth="1"/>
    <col min="5" max="5" width="26.140625" style="42" customWidth="1"/>
    <col min="6" max="6" width="23.140625" style="42" customWidth="1"/>
    <col min="7" max="7" width="22.85546875" style="42" customWidth="1"/>
    <col min="8" max="8" width="23.7109375" style="42" customWidth="1"/>
    <col min="9" max="9" width="23" style="42" customWidth="1"/>
    <col min="10" max="10" width="26.7109375" style="42" customWidth="1"/>
    <col min="11" max="11" width="25.42578125" style="42" bestFit="1" customWidth="1"/>
  </cols>
  <sheetData>
    <row r="1" spans="1:1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30" x14ac:dyDescent="0.4">
      <c r="A2" s="71" t="s">
        <v>213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ht="30" x14ac:dyDescent="0.4">
      <c r="A3" s="71" t="s">
        <v>185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23.25" x14ac:dyDescent="0.35">
      <c r="A4" s="74" t="s">
        <v>186</v>
      </c>
      <c r="B4" s="75"/>
      <c r="C4" s="75"/>
      <c r="D4" s="75"/>
      <c r="E4" s="75"/>
      <c r="F4" s="75"/>
      <c r="G4" s="75"/>
      <c r="H4" s="75"/>
      <c r="I4" s="75"/>
      <c r="J4" s="75"/>
      <c r="K4" s="76"/>
    </row>
    <row r="5" spans="1:11" ht="23.25" x14ac:dyDescent="0.35">
      <c r="A5" s="74" t="s">
        <v>372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ht="24" thickBot="1" x14ac:dyDescent="0.4">
      <c r="A6" s="74" t="s">
        <v>482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x14ac:dyDescent="0.25">
      <c r="A7" s="77" t="s">
        <v>274</v>
      </c>
      <c r="B7" s="79" t="s">
        <v>0</v>
      </c>
      <c r="C7" s="79" t="s">
        <v>362</v>
      </c>
      <c r="D7" s="85" t="s">
        <v>273</v>
      </c>
      <c r="E7" s="79" t="s">
        <v>183</v>
      </c>
      <c r="F7" s="81" t="s">
        <v>1</v>
      </c>
      <c r="G7" s="79" t="s">
        <v>2</v>
      </c>
      <c r="H7" s="81" t="s">
        <v>3</v>
      </c>
      <c r="I7" s="79" t="s">
        <v>4</v>
      </c>
      <c r="J7" s="79" t="s">
        <v>5</v>
      </c>
      <c r="K7" s="83" t="s">
        <v>6</v>
      </c>
    </row>
    <row r="8" spans="1:11" ht="15.75" thickBot="1" x14ac:dyDescent="0.3">
      <c r="A8" s="78"/>
      <c r="B8" s="80"/>
      <c r="C8" s="80"/>
      <c r="D8" s="86"/>
      <c r="E8" s="80"/>
      <c r="F8" s="82"/>
      <c r="G8" s="80"/>
      <c r="H8" s="82"/>
      <c r="I8" s="80"/>
      <c r="J8" s="80"/>
      <c r="K8" s="84"/>
    </row>
    <row r="9" spans="1:11" x14ac:dyDescent="0.25">
      <c r="A9" s="66" t="s">
        <v>7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x14ac:dyDescent="0.25">
      <c r="A10" s="12" t="s">
        <v>195</v>
      </c>
      <c r="B10" t="s">
        <v>298</v>
      </c>
      <c r="C10" s="14" t="s">
        <v>342</v>
      </c>
      <c r="D10" t="s">
        <v>228</v>
      </c>
      <c r="E10" s="42">
        <v>110000</v>
      </c>
      <c r="F10" s="42">
        <v>3157</v>
      </c>
      <c r="G10" s="42">
        <v>14457.62</v>
      </c>
      <c r="H10" s="42">
        <f>E10*0.0304</f>
        <v>3344</v>
      </c>
      <c r="I10" s="42">
        <v>25</v>
      </c>
      <c r="J10" s="42">
        <v>20983.62</v>
      </c>
      <c r="K10" s="42">
        <f t="shared" ref="K10:K20" si="0">+E10-J10</f>
        <v>89016.38</v>
      </c>
    </row>
    <row r="11" spans="1:11" x14ac:dyDescent="0.25">
      <c r="A11" s="12" t="s">
        <v>173</v>
      </c>
      <c r="B11" t="s">
        <v>174</v>
      </c>
      <c r="C11" s="14" t="s">
        <v>342</v>
      </c>
      <c r="D11" t="s">
        <v>228</v>
      </c>
      <c r="E11" s="42">
        <v>60000</v>
      </c>
      <c r="F11" s="42">
        <v>1722</v>
      </c>
      <c r="G11" s="42">
        <v>3486.68</v>
      </c>
      <c r="H11" s="42">
        <f>E11*0.0304</f>
        <v>1824</v>
      </c>
      <c r="I11" s="42">
        <v>3535</v>
      </c>
      <c r="J11" s="42">
        <v>10567.68</v>
      </c>
      <c r="K11" s="42">
        <f t="shared" si="0"/>
        <v>49432.32</v>
      </c>
    </row>
    <row r="12" spans="1:11" x14ac:dyDescent="0.25">
      <c r="A12" s="12" t="s">
        <v>10</v>
      </c>
      <c r="B12" t="s">
        <v>9</v>
      </c>
      <c r="C12" s="14" t="s">
        <v>342</v>
      </c>
      <c r="D12" t="s">
        <v>226</v>
      </c>
      <c r="E12" s="42">
        <v>85000</v>
      </c>
      <c r="F12" s="42">
        <v>2439.5</v>
      </c>
      <c r="G12" s="42">
        <v>7820.77</v>
      </c>
      <c r="H12" s="42">
        <f>E12*0.0304</f>
        <v>2584</v>
      </c>
      <c r="I12" s="42">
        <v>3339.9</v>
      </c>
      <c r="J12" s="42">
        <v>16184.17</v>
      </c>
      <c r="K12" s="42">
        <f t="shared" si="0"/>
        <v>68815.83</v>
      </c>
    </row>
    <row r="13" spans="1:11" x14ac:dyDescent="0.25">
      <c r="A13" s="12" t="s">
        <v>303</v>
      </c>
      <c r="B13" t="s">
        <v>11</v>
      </c>
      <c r="C13" s="14" t="s">
        <v>342</v>
      </c>
      <c r="D13" t="s">
        <v>228</v>
      </c>
      <c r="E13" s="42">
        <v>240000</v>
      </c>
      <c r="F13" s="42">
        <v>6888</v>
      </c>
      <c r="G13" s="42">
        <v>45624.92</v>
      </c>
      <c r="H13" s="42">
        <v>4943.8</v>
      </c>
      <c r="I13" s="42">
        <v>25</v>
      </c>
      <c r="J13" s="42">
        <v>57481.72</v>
      </c>
      <c r="K13" s="42">
        <f t="shared" si="0"/>
        <v>182518.28</v>
      </c>
    </row>
    <row r="14" spans="1:11" x14ac:dyDescent="0.25">
      <c r="A14" s="12" t="s">
        <v>306</v>
      </c>
      <c r="B14" t="s">
        <v>298</v>
      </c>
      <c r="C14" s="14" t="s">
        <v>342</v>
      </c>
      <c r="D14" t="s">
        <v>228</v>
      </c>
      <c r="E14" s="42">
        <v>80000</v>
      </c>
      <c r="F14" s="42">
        <v>2296</v>
      </c>
      <c r="G14" s="42">
        <v>7400.87</v>
      </c>
      <c r="H14" s="42">
        <v>2432</v>
      </c>
      <c r="I14" s="42">
        <v>25</v>
      </c>
      <c r="J14" s="42">
        <v>12153.87</v>
      </c>
      <c r="K14" s="42">
        <f t="shared" si="0"/>
        <v>67846.13</v>
      </c>
    </row>
    <row r="15" spans="1:11" x14ac:dyDescent="0.25">
      <c r="A15" s="12" t="s">
        <v>29</v>
      </c>
      <c r="B15" t="s">
        <v>298</v>
      </c>
      <c r="C15" s="14" t="s">
        <v>343</v>
      </c>
      <c r="D15" t="s">
        <v>228</v>
      </c>
      <c r="E15" s="42">
        <v>165000</v>
      </c>
      <c r="F15" s="42">
        <v>4735.5</v>
      </c>
      <c r="G15" s="42">
        <v>27413.040000000001</v>
      </c>
      <c r="H15" s="42">
        <v>4943.8</v>
      </c>
      <c r="I15" s="42">
        <v>25</v>
      </c>
      <c r="J15" s="42">
        <v>37117.339999999997</v>
      </c>
      <c r="K15" s="42">
        <f t="shared" si="0"/>
        <v>127882.66</v>
      </c>
    </row>
    <row r="16" spans="1:11" x14ac:dyDescent="0.25">
      <c r="A16" s="12" t="s">
        <v>313</v>
      </c>
      <c r="B16" t="s">
        <v>298</v>
      </c>
      <c r="C16" s="14" t="s">
        <v>343</v>
      </c>
      <c r="D16" t="s">
        <v>228</v>
      </c>
      <c r="E16" s="42">
        <v>165000</v>
      </c>
      <c r="F16" s="42">
        <v>4735.5</v>
      </c>
      <c r="G16" s="42">
        <v>27413.040000000001</v>
      </c>
      <c r="H16" s="42">
        <v>4943.8</v>
      </c>
      <c r="I16" s="42">
        <v>25</v>
      </c>
      <c r="J16" s="42">
        <v>37117.339999999997</v>
      </c>
      <c r="K16" s="42">
        <f t="shared" si="0"/>
        <v>127882.66</v>
      </c>
    </row>
    <row r="17" spans="1:11" x14ac:dyDescent="0.25">
      <c r="A17" s="12" t="s">
        <v>314</v>
      </c>
      <c r="B17" t="s">
        <v>298</v>
      </c>
      <c r="C17" s="14" t="s">
        <v>343</v>
      </c>
      <c r="D17" t="s">
        <v>228</v>
      </c>
      <c r="E17" s="42">
        <v>125000</v>
      </c>
      <c r="F17" s="42">
        <v>3587.5</v>
      </c>
      <c r="G17" s="42">
        <v>17985.990000000002</v>
      </c>
      <c r="H17" s="42">
        <v>3800</v>
      </c>
      <c r="I17" s="42">
        <v>25</v>
      </c>
      <c r="J17" s="42">
        <v>25398.49</v>
      </c>
      <c r="K17" s="42">
        <f t="shared" si="0"/>
        <v>99601.51</v>
      </c>
    </row>
    <row r="18" spans="1:11" x14ac:dyDescent="0.25">
      <c r="A18" s="12" t="s">
        <v>344</v>
      </c>
      <c r="B18" t="s">
        <v>298</v>
      </c>
      <c r="C18" s="14" t="s">
        <v>343</v>
      </c>
      <c r="D18" t="s">
        <v>228</v>
      </c>
      <c r="E18" s="42">
        <v>91000</v>
      </c>
      <c r="F18" s="42">
        <v>2611.6999999999998</v>
      </c>
      <c r="G18" s="42">
        <v>9988.34</v>
      </c>
      <c r="H18" s="42">
        <v>2766.4</v>
      </c>
      <c r="I18" s="42">
        <v>1390</v>
      </c>
      <c r="J18" s="42">
        <v>16756.439999999999</v>
      </c>
      <c r="K18" s="42">
        <f t="shared" si="0"/>
        <v>74243.56</v>
      </c>
    </row>
    <row r="19" spans="1:11" x14ac:dyDescent="0.25">
      <c r="A19" s="12" t="s">
        <v>37</v>
      </c>
      <c r="B19" t="s">
        <v>298</v>
      </c>
      <c r="C19" s="14" t="s">
        <v>342</v>
      </c>
      <c r="D19" t="s">
        <v>228</v>
      </c>
      <c r="E19" s="42">
        <v>105000</v>
      </c>
      <c r="F19" s="42">
        <v>3013.5</v>
      </c>
      <c r="G19" s="42">
        <v>12903.38</v>
      </c>
      <c r="H19" s="42">
        <v>3192</v>
      </c>
      <c r="I19" s="42">
        <v>1787.45</v>
      </c>
      <c r="J19" s="42">
        <v>20896.330000000002</v>
      </c>
      <c r="K19" s="42">
        <f t="shared" si="0"/>
        <v>84103.67</v>
      </c>
    </row>
    <row r="20" spans="1:11" x14ac:dyDescent="0.25">
      <c r="A20" s="12" t="s">
        <v>284</v>
      </c>
      <c r="B20" t="s">
        <v>439</v>
      </c>
      <c r="C20" s="14" t="s">
        <v>342</v>
      </c>
      <c r="D20" t="s">
        <v>228</v>
      </c>
      <c r="E20" s="42">
        <v>133000</v>
      </c>
      <c r="F20" s="42">
        <v>3817.1</v>
      </c>
      <c r="G20" s="42">
        <v>19867.79</v>
      </c>
      <c r="H20" s="42">
        <v>4043.2</v>
      </c>
      <c r="I20" s="42">
        <v>175</v>
      </c>
      <c r="J20" s="42">
        <v>27903.09</v>
      </c>
      <c r="K20" s="42">
        <f t="shared" si="0"/>
        <v>105096.91</v>
      </c>
    </row>
    <row r="21" spans="1:11" x14ac:dyDescent="0.25">
      <c r="A21" s="2" t="s">
        <v>12</v>
      </c>
      <c r="B21" s="2">
        <v>11</v>
      </c>
      <c r="C21" s="15"/>
      <c r="D21" s="2"/>
      <c r="E21" s="50">
        <f t="shared" ref="E21:K21" si="1">SUM(E10:E20)</f>
        <v>1359000</v>
      </c>
      <c r="F21" s="50">
        <f t="shared" si="1"/>
        <v>39003.300000000003</v>
      </c>
      <c r="G21" s="50">
        <f t="shared" si="1"/>
        <v>194362.44</v>
      </c>
      <c r="H21" s="50">
        <f t="shared" si="1"/>
        <v>38817</v>
      </c>
      <c r="I21" s="50">
        <f t="shared" si="1"/>
        <v>10377.35</v>
      </c>
      <c r="J21" s="50">
        <f t="shared" si="1"/>
        <v>282560.09000000003</v>
      </c>
      <c r="K21" s="50">
        <f t="shared" si="1"/>
        <v>1076439.9099999999</v>
      </c>
    </row>
    <row r="22" spans="1:11" x14ac:dyDescent="0.25">
      <c r="A22" s="1"/>
      <c r="B22" s="1"/>
      <c r="C22" s="17"/>
      <c r="D22" s="1"/>
      <c r="E22" s="54"/>
      <c r="F22" s="54"/>
      <c r="G22" s="54"/>
      <c r="H22" s="54"/>
      <c r="I22" s="54"/>
      <c r="J22" s="54"/>
      <c r="K22" s="54"/>
    </row>
    <row r="23" spans="1:11" s="12" customFormat="1" x14ac:dyDescent="0.25">
      <c r="A23" s="1" t="s">
        <v>373</v>
      </c>
      <c r="B23" s="1"/>
      <c r="C23" s="17"/>
      <c r="D23" s="1"/>
      <c r="E23" s="54"/>
      <c r="F23" s="54"/>
      <c r="G23" s="54"/>
      <c r="H23" s="54"/>
      <c r="I23" s="54"/>
      <c r="J23" s="54"/>
      <c r="K23" s="54"/>
    </row>
    <row r="24" spans="1:11" x14ac:dyDescent="0.25">
      <c r="A24" t="s">
        <v>27</v>
      </c>
      <c r="B24" t="s">
        <v>440</v>
      </c>
      <c r="C24" s="14" t="s">
        <v>342</v>
      </c>
      <c r="D24" t="s">
        <v>226</v>
      </c>
      <c r="E24" s="42">
        <v>56000</v>
      </c>
      <c r="F24" s="42">
        <v>1607.2</v>
      </c>
      <c r="G24" s="42">
        <v>2473.94</v>
      </c>
      <c r="H24" s="42">
        <v>1702.4</v>
      </c>
      <c r="I24" s="42">
        <v>1787.45</v>
      </c>
      <c r="J24" s="42">
        <v>7570.99</v>
      </c>
      <c r="K24" s="42">
        <v>48429.01</v>
      </c>
    </row>
    <row r="25" spans="1:11" s="12" customFormat="1" x14ac:dyDescent="0.25">
      <c r="A25" s="26" t="s">
        <v>12</v>
      </c>
      <c r="B25" s="26">
        <v>1</v>
      </c>
      <c r="C25" s="30"/>
      <c r="D25" s="26"/>
      <c r="E25" s="49">
        <f>E24</f>
        <v>56000</v>
      </c>
      <c r="F25" s="49">
        <f>SUM(F24)</f>
        <v>1607.2</v>
      </c>
      <c r="G25" s="49">
        <f>G24</f>
        <v>2473.94</v>
      </c>
      <c r="H25" s="49">
        <f>H24</f>
        <v>1702.4</v>
      </c>
      <c r="I25" s="49">
        <f>I24</f>
        <v>1787.45</v>
      </c>
      <c r="J25" s="49">
        <f>J24</f>
        <v>7570.99</v>
      </c>
      <c r="K25" s="49">
        <f>K24</f>
        <v>48429.01</v>
      </c>
    </row>
    <row r="27" spans="1:11" x14ac:dyDescent="0.25">
      <c r="A27" s="66" t="s">
        <v>28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x14ac:dyDescent="0.25">
      <c r="A28" t="s">
        <v>21</v>
      </c>
      <c r="B28" t="s">
        <v>351</v>
      </c>
      <c r="C28" s="14" t="s">
        <v>342</v>
      </c>
      <c r="D28" t="s">
        <v>226</v>
      </c>
      <c r="E28" s="42">
        <v>45000</v>
      </c>
      <c r="F28" s="42">
        <f>E28*0.0287</f>
        <v>1291.5</v>
      </c>
      <c r="G28" s="42">
        <v>921.46</v>
      </c>
      <c r="H28" s="42">
        <f>E28*0.0304</f>
        <v>1368</v>
      </c>
      <c r="I28" s="42">
        <v>1537.45</v>
      </c>
      <c r="J28" s="42">
        <v>5118.41</v>
      </c>
      <c r="K28" s="42">
        <f>E28-J28</f>
        <v>39881.589999999997</v>
      </c>
    </row>
    <row r="29" spans="1:11" x14ac:dyDescent="0.25">
      <c r="A29" t="s">
        <v>302</v>
      </c>
      <c r="B29" t="s">
        <v>301</v>
      </c>
      <c r="C29" s="14" t="s">
        <v>342</v>
      </c>
      <c r="D29" t="s">
        <v>228</v>
      </c>
      <c r="E29" s="42">
        <v>44000</v>
      </c>
      <c r="F29" s="42">
        <f>E29*0.0287</f>
        <v>1262.8</v>
      </c>
      <c r="G29" s="42">
        <v>1007.19</v>
      </c>
      <c r="H29" s="42">
        <f>E29*0.0304</f>
        <v>1337.6</v>
      </c>
      <c r="I29" s="42">
        <v>1730</v>
      </c>
      <c r="J29" s="42">
        <f>F29+G29+H29+I29</f>
        <v>5337.59</v>
      </c>
      <c r="K29" s="42">
        <f>E29-J29</f>
        <v>38662.410000000003</v>
      </c>
    </row>
    <row r="30" spans="1:11" x14ac:dyDescent="0.25">
      <c r="A30" t="s">
        <v>437</v>
      </c>
      <c r="B30" t="s">
        <v>438</v>
      </c>
      <c r="C30" s="14" t="s">
        <v>342</v>
      </c>
      <c r="D30" t="s">
        <v>431</v>
      </c>
      <c r="E30" s="42">
        <v>56000</v>
      </c>
      <c r="F30" s="42">
        <v>1607.2</v>
      </c>
      <c r="G30" s="42">
        <v>2733.96</v>
      </c>
      <c r="H30" s="42">
        <v>1702.4</v>
      </c>
      <c r="I30" s="42">
        <v>25</v>
      </c>
      <c r="J30" s="42">
        <v>6068.56</v>
      </c>
      <c r="K30" s="42">
        <v>49931.44</v>
      </c>
    </row>
    <row r="31" spans="1:11" x14ac:dyDescent="0.25">
      <c r="A31" s="2" t="s">
        <v>12</v>
      </c>
      <c r="B31" s="2">
        <v>3</v>
      </c>
      <c r="C31" s="15"/>
      <c r="D31" s="2"/>
      <c r="E31" s="50">
        <f t="shared" ref="E31:K31" si="2">SUM(E28:E29)+E30</f>
        <v>145000</v>
      </c>
      <c r="F31" s="50">
        <f>SUM(F28:F29)+F30</f>
        <v>4161.5</v>
      </c>
      <c r="G31" s="50">
        <f>SUM(G28:G29)+G30</f>
        <v>4662.6099999999997</v>
      </c>
      <c r="H31" s="50">
        <f t="shared" si="2"/>
        <v>4408</v>
      </c>
      <c r="I31" s="50">
        <f t="shared" si="2"/>
        <v>3292.45</v>
      </c>
      <c r="J31" s="50">
        <f t="shared" si="2"/>
        <v>16524.560000000001</v>
      </c>
      <c r="K31" s="50">
        <f t="shared" si="2"/>
        <v>128475.44</v>
      </c>
    </row>
    <row r="32" spans="1:11" x14ac:dyDescent="0.25">
      <c r="A32" s="11"/>
      <c r="B32" s="11"/>
      <c r="C32" s="16"/>
      <c r="D32" s="11"/>
      <c r="E32" s="56"/>
      <c r="F32" s="56"/>
      <c r="G32" s="56"/>
      <c r="H32" s="56"/>
      <c r="I32" s="56"/>
      <c r="J32" s="56"/>
      <c r="K32" s="56"/>
    </row>
    <row r="33" spans="1:84" x14ac:dyDescent="0.25">
      <c r="A33" s="66" t="s">
        <v>17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84" x14ac:dyDescent="0.25">
      <c r="A34" t="s">
        <v>19</v>
      </c>
      <c r="B34" t="s">
        <v>18</v>
      </c>
      <c r="C34" s="14" t="s">
        <v>342</v>
      </c>
      <c r="D34" t="s">
        <v>226</v>
      </c>
      <c r="E34" s="42">
        <v>36000</v>
      </c>
      <c r="F34" s="42">
        <f>E34*0.0287</f>
        <v>1033.2</v>
      </c>
      <c r="G34" s="42">
        <v>0</v>
      </c>
      <c r="H34" s="42">
        <f>E34*0.0304</f>
        <v>1094.4000000000001</v>
      </c>
      <c r="I34" s="42">
        <v>3199.9</v>
      </c>
      <c r="J34" s="42">
        <v>5327.5</v>
      </c>
      <c r="K34" s="42">
        <f>E34-J34</f>
        <v>30672.5</v>
      </c>
    </row>
    <row r="35" spans="1:84" s="12" customFormat="1" x14ac:dyDescent="0.25">
      <c r="A35" t="s">
        <v>187</v>
      </c>
      <c r="B35" t="s">
        <v>429</v>
      </c>
      <c r="C35" s="14" t="s">
        <v>342</v>
      </c>
      <c r="D35" t="s">
        <v>226</v>
      </c>
      <c r="E35" s="42">
        <v>41000</v>
      </c>
      <c r="F35" s="42">
        <f>E35*0.0287</f>
        <v>1176.7</v>
      </c>
      <c r="G35" s="42">
        <v>583.79</v>
      </c>
      <c r="H35" s="42">
        <f>E35*0.0304</f>
        <v>1246.4000000000001</v>
      </c>
      <c r="I35" s="42">
        <v>175</v>
      </c>
      <c r="J35" s="42">
        <f>F35+G35+H35+I35</f>
        <v>3181.89</v>
      </c>
      <c r="K35" s="42">
        <f>E35-J35</f>
        <v>37818.11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x14ac:dyDescent="0.25">
      <c r="A36" s="2" t="s">
        <v>12</v>
      </c>
      <c r="B36" s="2">
        <v>2</v>
      </c>
      <c r="C36" s="15"/>
      <c r="D36" s="2"/>
      <c r="E36" s="50">
        <f t="shared" ref="E36:K36" si="3">SUM(E34:E35)</f>
        <v>77000</v>
      </c>
      <c r="F36" s="50">
        <f t="shared" si="3"/>
        <v>2209.9</v>
      </c>
      <c r="G36" s="50">
        <f t="shared" si="3"/>
        <v>583.79</v>
      </c>
      <c r="H36" s="50">
        <f t="shared" si="3"/>
        <v>2340.8000000000002</v>
      </c>
      <c r="I36" s="50">
        <f t="shared" si="3"/>
        <v>3374.9</v>
      </c>
      <c r="J36" s="50">
        <f t="shared" si="3"/>
        <v>8509.39</v>
      </c>
      <c r="K36" s="50">
        <f t="shared" si="3"/>
        <v>68490.61</v>
      </c>
    </row>
    <row r="37" spans="1:84" x14ac:dyDescent="0.25">
      <c r="A37" s="11"/>
      <c r="B37" s="11"/>
      <c r="C37" s="16"/>
      <c r="D37" s="11"/>
      <c r="E37" s="56"/>
      <c r="F37" s="56"/>
      <c r="G37" s="56"/>
      <c r="H37" s="56"/>
      <c r="I37" s="56"/>
      <c r="J37" s="56"/>
      <c r="K37" s="56"/>
    </row>
    <row r="38" spans="1:84" x14ac:dyDescent="0.25">
      <c r="A38" s="66" t="s">
        <v>430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84" x14ac:dyDescent="0.25">
      <c r="A39" s="13" t="s">
        <v>23</v>
      </c>
      <c r="B39" t="s">
        <v>441</v>
      </c>
      <c r="C39" s="14" t="s">
        <v>342</v>
      </c>
      <c r="D39" t="s">
        <v>228</v>
      </c>
      <c r="E39" s="42">
        <v>56000</v>
      </c>
      <c r="F39" s="42">
        <f>E39*0.0287</f>
        <v>1607.2</v>
      </c>
      <c r="G39" s="42">
        <v>2733.96</v>
      </c>
      <c r="H39" s="42">
        <f>E39*0.0304</f>
        <v>1702.4</v>
      </c>
      <c r="I39" s="42">
        <v>25</v>
      </c>
      <c r="J39" s="42">
        <v>6068.56</v>
      </c>
      <c r="K39" s="42">
        <v>49931.44</v>
      </c>
    </row>
    <row r="40" spans="1:84" x14ac:dyDescent="0.25">
      <c r="A40" s="13" t="s">
        <v>455</v>
      </c>
      <c r="B40" t="s">
        <v>16</v>
      </c>
      <c r="C40" s="14" t="s">
        <v>342</v>
      </c>
      <c r="D40" t="s">
        <v>226</v>
      </c>
      <c r="E40" s="42">
        <v>89500</v>
      </c>
      <c r="F40" s="42">
        <v>2568.65</v>
      </c>
      <c r="G40" s="42">
        <v>8879.2800000000007</v>
      </c>
      <c r="H40" s="42">
        <v>2720.8</v>
      </c>
      <c r="I40" s="42">
        <v>3049.9</v>
      </c>
      <c r="J40" s="42">
        <v>17218.63</v>
      </c>
      <c r="K40" s="42">
        <v>72281.37</v>
      </c>
    </row>
    <row r="41" spans="1:84" x14ac:dyDescent="0.25">
      <c r="A41" s="2" t="s">
        <v>12</v>
      </c>
      <c r="B41" s="2">
        <v>2</v>
      </c>
      <c r="C41" s="15"/>
      <c r="D41" s="2"/>
      <c r="E41" s="50">
        <f t="shared" ref="E41:K41" si="4">+E39+E40</f>
        <v>145500</v>
      </c>
      <c r="F41" s="50">
        <f t="shared" si="4"/>
        <v>4175.8500000000004</v>
      </c>
      <c r="G41" s="50">
        <f t="shared" si="4"/>
        <v>11613.24</v>
      </c>
      <c r="H41" s="50">
        <f t="shared" si="4"/>
        <v>4423.2</v>
      </c>
      <c r="I41" s="50">
        <f t="shared" si="4"/>
        <v>3074.9</v>
      </c>
      <c r="J41" s="50">
        <f t="shared" si="4"/>
        <v>23287.19</v>
      </c>
      <c r="K41" s="50">
        <f t="shared" si="4"/>
        <v>122212.81</v>
      </c>
    </row>
    <row r="43" spans="1:84" x14ac:dyDescent="0.25">
      <c r="A43" s="1" t="s">
        <v>408</v>
      </c>
      <c r="B43" s="1"/>
      <c r="C43" s="17"/>
      <c r="D43" s="1"/>
      <c r="E43" s="54"/>
      <c r="F43" s="54"/>
      <c r="G43" s="54"/>
      <c r="H43" s="54"/>
      <c r="I43" s="54"/>
      <c r="J43" s="54"/>
      <c r="K43" s="54"/>
    </row>
    <row r="44" spans="1:84" x14ac:dyDescent="0.25">
      <c r="A44" s="22" t="s">
        <v>348</v>
      </c>
      <c r="B44" s="6" t="s">
        <v>16</v>
      </c>
      <c r="C44" s="6" t="s">
        <v>350</v>
      </c>
      <c r="D44" s="39" t="s">
        <v>226</v>
      </c>
      <c r="E44" s="23">
        <v>89500</v>
      </c>
      <c r="F44" s="48">
        <v>2568.65</v>
      </c>
      <c r="G44" s="23">
        <v>9635.51</v>
      </c>
      <c r="H44" s="38">
        <v>2720.8</v>
      </c>
      <c r="I44" s="42">
        <v>25</v>
      </c>
      <c r="J44" s="23">
        <v>14949.96</v>
      </c>
      <c r="K44" s="23">
        <v>74550.039999999994</v>
      </c>
    </row>
    <row r="45" spans="1:84" s="28" customFormat="1" x14ac:dyDescent="0.25">
      <c r="A45" s="26" t="s">
        <v>12</v>
      </c>
      <c r="B45" s="26">
        <v>1</v>
      </c>
      <c r="C45" s="27"/>
      <c r="D45" s="26"/>
      <c r="E45" s="49">
        <f>E44</f>
        <v>89500</v>
      </c>
      <c r="F45" s="49">
        <f>SUM(F44)</f>
        <v>2568.65</v>
      </c>
      <c r="G45" s="49">
        <f>G44</f>
        <v>9635.51</v>
      </c>
      <c r="H45" s="49">
        <f>H44</f>
        <v>2720.8</v>
      </c>
      <c r="I45" s="49">
        <f>I44</f>
        <v>25</v>
      </c>
      <c r="J45" s="49">
        <f>J44</f>
        <v>14949.96</v>
      </c>
      <c r="K45" s="49">
        <f>K44</f>
        <v>74550.039999999994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84" x14ac:dyDescent="0.25">
      <c r="A46" s="11"/>
      <c r="B46" s="11"/>
      <c r="C46" s="16"/>
      <c r="D46" s="11"/>
      <c r="E46" s="56"/>
      <c r="F46" s="56"/>
      <c r="G46" s="56"/>
      <c r="H46" s="56"/>
      <c r="I46" s="56"/>
      <c r="J46" s="56"/>
      <c r="K46" s="56"/>
    </row>
    <row r="47" spans="1:84" x14ac:dyDescent="0.25">
      <c r="A47" s="66" t="s">
        <v>315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84" s="2" customFormat="1" x14ac:dyDescent="0.25">
      <c r="A48" t="s">
        <v>15</v>
      </c>
      <c r="B48" t="s">
        <v>16</v>
      </c>
      <c r="C48" s="14" t="s">
        <v>342</v>
      </c>
      <c r="D48" t="s">
        <v>228</v>
      </c>
      <c r="E48" s="42">
        <v>133000</v>
      </c>
      <c r="F48" s="42">
        <v>3817.1</v>
      </c>
      <c r="G48" s="42">
        <v>19867.79</v>
      </c>
      <c r="H48" s="42">
        <f>E48*0.0304</f>
        <v>4043.2</v>
      </c>
      <c r="I48" s="42">
        <v>175</v>
      </c>
      <c r="J48" s="42">
        <v>27903.09</v>
      </c>
      <c r="K48" s="42">
        <f>+E48-J48</f>
        <v>105096.91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s="12" customFormat="1" x14ac:dyDescent="0.25">
      <c r="A49" t="s">
        <v>252</v>
      </c>
      <c r="B49" t="s">
        <v>231</v>
      </c>
      <c r="C49" s="14" t="s">
        <v>342</v>
      </c>
      <c r="D49" t="s">
        <v>228</v>
      </c>
      <c r="E49" s="42">
        <v>32000</v>
      </c>
      <c r="F49" s="42">
        <v>918.4</v>
      </c>
      <c r="G49" s="42">
        <v>0</v>
      </c>
      <c r="H49" s="42">
        <v>972.8</v>
      </c>
      <c r="I49" s="42">
        <v>3750.92</v>
      </c>
      <c r="J49" s="42">
        <v>5642.12</v>
      </c>
      <c r="K49" s="42">
        <f>+E49-J49</f>
        <v>26357.88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x14ac:dyDescent="0.25">
      <c r="A50" s="2" t="s">
        <v>12</v>
      </c>
      <c r="B50" s="2">
        <v>2</v>
      </c>
      <c r="C50" s="15"/>
      <c r="D50" s="2"/>
      <c r="E50" s="50">
        <f>SUM(E48:E48)+E49</f>
        <v>165000</v>
      </c>
      <c r="F50" s="50">
        <f>SUM(F48:F48)+F49</f>
        <v>4735.5</v>
      </c>
      <c r="G50" s="50">
        <f>SUM(G48:G49)</f>
        <v>19867.79</v>
      </c>
      <c r="H50" s="50">
        <f>SUM(H48:H48)+H49</f>
        <v>5016</v>
      </c>
      <c r="I50" s="50">
        <f>SUM(I48:I48)+I49</f>
        <v>3925.92</v>
      </c>
      <c r="J50" s="50">
        <f>SUM(J48:J48)+J49</f>
        <v>33545.21</v>
      </c>
      <c r="K50" s="50">
        <f>SUM(K48:K48)+K49</f>
        <v>131454.79</v>
      </c>
    </row>
    <row r="51" spans="1:84" x14ac:dyDescent="0.25">
      <c r="A51" s="11"/>
      <c r="B51" s="11"/>
      <c r="C51" s="16"/>
      <c r="D51" s="11"/>
      <c r="E51" s="56"/>
      <c r="F51" s="56"/>
      <c r="G51" s="56"/>
      <c r="H51" s="56"/>
      <c r="I51" s="56"/>
      <c r="J51" s="56"/>
      <c r="K51" s="56"/>
    </row>
    <row r="52" spans="1:84" x14ac:dyDescent="0.25">
      <c r="A52" s="66" t="s">
        <v>13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84" x14ac:dyDescent="0.25">
      <c r="A53" t="s">
        <v>24</v>
      </c>
      <c r="B53" t="s">
        <v>16</v>
      </c>
      <c r="C53" s="14" t="s">
        <v>342</v>
      </c>
      <c r="D53" t="s">
        <v>228</v>
      </c>
      <c r="E53" s="42">
        <v>90000</v>
      </c>
      <c r="F53" s="42">
        <f>E53*0.0287</f>
        <v>2583</v>
      </c>
      <c r="G53" s="42">
        <v>9375.01</v>
      </c>
      <c r="H53" s="42">
        <f>E53*0.0304</f>
        <v>2736</v>
      </c>
      <c r="I53" s="42">
        <v>3007.45</v>
      </c>
      <c r="J53" s="42">
        <v>17701.46</v>
      </c>
      <c r="K53" s="42">
        <f>E53-J53</f>
        <v>72298.539999999994</v>
      </c>
    </row>
    <row r="54" spans="1:84" s="12" customFormat="1" x14ac:dyDescent="0.25">
      <c r="A54" t="s">
        <v>285</v>
      </c>
      <c r="B54" t="s">
        <v>101</v>
      </c>
      <c r="C54" s="14" t="s">
        <v>342</v>
      </c>
      <c r="D54" t="s">
        <v>228</v>
      </c>
      <c r="E54" s="42">
        <v>60000</v>
      </c>
      <c r="F54" s="42">
        <f>E54*0.0287</f>
        <v>1722</v>
      </c>
      <c r="G54" s="42">
        <v>2881.7</v>
      </c>
      <c r="H54" s="42">
        <f>E54*0.0304</f>
        <v>1824</v>
      </c>
      <c r="I54" s="42">
        <v>4499.8999999999996</v>
      </c>
      <c r="J54" s="42">
        <v>10927.6</v>
      </c>
      <c r="K54" s="42">
        <f>E54-J54</f>
        <v>49072.4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x14ac:dyDescent="0.25">
      <c r="A55" s="2" t="s">
        <v>12</v>
      </c>
      <c r="B55" s="2">
        <v>2</v>
      </c>
      <c r="C55" s="15"/>
      <c r="D55" s="2"/>
      <c r="E55" s="50">
        <f t="shared" ref="E55:K55" si="5">SUM(E53:E54)</f>
        <v>150000</v>
      </c>
      <c r="F55" s="50">
        <f t="shared" si="5"/>
        <v>4305</v>
      </c>
      <c r="G55" s="50">
        <f t="shared" si="5"/>
        <v>12256.71</v>
      </c>
      <c r="H55" s="50">
        <f t="shared" si="5"/>
        <v>4560</v>
      </c>
      <c r="I55" s="50">
        <f t="shared" si="5"/>
        <v>7507.35</v>
      </c>
      <c r="J55" s="50">
        <f t="shared" si="5"/>
        <v>28629.06</v>
      </c>
      <c r="K55" s="50">
        <f t="shared" si="5"/>
        <v>121370.94</v>
      </c>
    </row>
    <row r="56" spans="1:84" x14ac:dyDescent="0.25">
      <c r="A56" s="1"/>
      <c r="B56" s="1"/>
      <c r="C56" s="17"/>
      <c r="D56" s="1"/>
      <c r="E56" s="54"/>
      <c r="F56" s="54"/>
      <c r="G56" s="54"/>
      <c r="H56" s="54"/>
      <c r="I56" s="54"/>
      <c r="J56" s="54"/>
      <c r="K56" s="54"/>
    </row>
    <row r="57" spans="1:84" x14ac:dyDescent="0.25">
      <c r="A57" s="5" t="s">
        <v>172</v>
      </c>
      <c r="B57" s="5"/>
      <c r="D57" s="5"/>
      <c r="E57" s="57"/>
      <c r="F57" s="57"/>
      <c r="G57" s="57"/>
      <c r="H57" s="57"/>
      <c r="I57" s="57"/>
      <c r="J57" s="57"/>
      <c r="K57" s="57"/>
    </row>
    <row r="58" spans="1:84" s="1" customFormat="1" x14ac:dyDescent="0.25">
      <c r="A58" t="s">
        <v>230</v>
      </c>
      <c r="B58" t="s">
        <v>304</v>
      </c>
      <c r="C58" s="14" t="s">
        <v>343</v>
      </c>
      <c r="D58" t="s">
        <v>228</v>
      </c>
      <c r="E58" s="42">
        <v>35000</v>
      </c>
      <c r="F58" s="42">
        <f>E58*0.0287</f>
        <v>1004.5</v>
      </c>
      <c r="G58" s="42">
        <v>0</v>
      </c>
      <c r="H58" s="42">
        <f>E58*0.0304</f>
        <v>1064</v>
      </c>
      <c r="I58" s="42">
        <v>175</v>
      </c>
      <c r="J58" s="42">
        <v>2243.5</v>
      </c>
      <c r="K58" s="42">
        <f>E58-J58</f>
        <v>32756.5</v>
      </c>
    </row>
    <row r="59" spans="1:84" x14ac:dyDescent="0.25">
      <c r="A59" t="s">
        <v>352</v>
      </c>
      <c r="B59" t="s">
        <v>353</v>
      </c>
      <c r="C59" s="14" t="s">
        <v>342</v>
      </c>
      <c r="D59" t="s">
        <v>226</v>
      </c>
      <c r="E59" s="42">
        <v>44000</v>
      </c>
      <c r="F59" s="42">
        <v>1262.8</v>
      </c>
      <c r="G59" s="42">
        <v>553.46</v>
      </c>
      <c r="H59" s="42">
        <v>1337.6</v>
      </c>
      <c r="I59" s="42">
        <v>3319.9</v>
      </c>
      <c r="J59" s="42">
        <v>6473.76</v>
      </c>
      <c r="K59" s="42">
        <v>37526.239999999998</v>
      </c>
    </row>
    <row r="60" spans="1:84" s="1" customFormat="1" x14ac:dyDescent="0.25">
      <c r="A60" t="s">
        <v>8</v>
      </c>
      <c r="B60" t="s">
        <v>9</v>
      </c>
      <c r="C60" s="14" t="s">
        <v>342</v>
      </c>
      <c r="D60" t="s">
        <v>226</v>
      </c>
      <c r="E60" s="42">
        <v>32000</v>
      </c>
      <c r="F60" s="42">
        <v>918.4</v>
      </c>
      <c r="G60" s="42">
        <v>0</v>
      </c>
      <c r="H60" s="42">
        <v>972.8</v>
      </c>
      <c r="I60" s="42">
        <v>1687.45</v>
      </c>
      <c r="J60" s="42">
        <v>3578.65</v>
      </c>
      <c r="K60" s="42">
        <v>28421.35</v>
      </c>
    </row>
    <row r="61" spans="1:84" x14ac:dyDescent="0.25">
      <c r="A61" s="12" t="s">
        <v>175</v>
      </c>
      <c r="B61" s="12" t="s">
        <v>202</v>
      </c>
      <c r="C61" s="14" t="s">
        <v>343</v>
      </c>
      <c r="D61" t="s">
        <v>226</v>
      </c>
      <c r="E61" s="42">
        <v>40000</v>
      </c>
      <c r="F61" s="42">
        <f t="shared" ref="F61:F66" si="6">E61*0.0287</f>
        <v>1148</v>
      </c>
      <c r="G61" s="42">
        <v>442.65</v>
      </c>
      <c r="H61" s="42">
        <f>E61*0.0304</f>
        <v>1216</v>
      </c>
      <c r="I61" s="42">
        <v>6243.2</v>
      </c>
      <c r="J61" s="42">
        <v>9049.85</v>
      </c>
      <c r="K61" s="42">
        <v>30950.15</v>
      </c>
    </row>
    <row r="62" spans="1:84" x14ac:dyDescent="0.25">
      <c r="A62" t="s">
        <v>176</v>
      </c>
      <c r="B62" t="s">
        <v>177</v>
      </c>
      <c r="C62" s="14" t="s">
        <v>342</v>
      </c>
      <c r="D62" t="s">
        <v>226</v>
      </c>
      <c r="E62" s="42">
        <v>58000</v>
      </c>
      <c r="F62" s="42">
        <f t="shared" si="6"/>
        <v>1664.6</v>
      </c>
      <c r="G62" s="42">
        <v>2529.35</v>
      </c>
      <c r="H62" s="42">
        <f>E62*0.0304</f>
        <v>1763.2</v>
      </c>
      <c r="I62" s="42">
        <v>3739.9</v>
      </c>
      <c r="J62" s="42">
        <v>9697.0499999999993</v>
      </c>
      <c r="K62" s="42">
        <f>E62-J62</f>
        <v>48302.95</v>
      </c>
    </row>
    <row r="63" spans="1:84" x14ac:dyDescent="0.25">
      <c r="A63" t="s">
        <v>281</v>
      </c>
      <c r="B63" s="8" t="s">
        <v>62</v>
      </c>
      <c r="C63" s="14" t="s">
        <v>343</v>
      </c>
      <c r="D63" s="7" t="s">
        <v>228</v>
      </c>
      <c r="E63" s="42">
        <v>36000</v>
      </c>
      <c r="F63" s="42">
        <f t="shared" si="6"/>
        <v>1033.2</v>
      </c>
      <c r="G63" s="42">
        <v>0</v>
      </c>
      <c r="H63" s="42">
        <f>E63*0.0304</f>
        <v>1094.4000000000001</v>
      </c>
      <c r="I63" s="42">
        <v>175</v>
      </c>
      <c r="J63" s="42">
        <v>2302.6</v>
      </c>
      <c r="K63" s="42">
        <f>+E63-J63</f>
        <v>33697.4</v>
      </c>
    </row>
    <row r="64" spans="1:84" x14ac:dyDescent="0.25">
      <c r="A64" t="s">
        <v>229</v>
      </c>
      <c r="B64" t="s">
        <v>178</v>
      </c>
      <c r="C64" s="14" t="s">
        <v>343</v>
      </c>
      <c r="D64" t="s">
        <v>228</v>
      </c>
      <c r="E64" s="42">
        <v>28350</v>
      </c>
      <c r="F64" s="42">
        <f t="shared" si="6"/>
        <v>813.65</v>
      </c>
      <c r="G64" s="42">
        <v>0</v>
      </c>
      <c r="H64" s="42">
        <v>861.84</v>
      </c>
      <c r="I64" s="42">
        <v>3323.5</v>
      </c>
      <c r="J64" s="42">
        <v>4998.99</v>
      </c>
      <c r="K64" s="42">
        <f>E64-J64</f>
        <v>23351.01</v>
      </c>
    </row>
    <row r="65" spans="1:11" x14ac:dyDescent="0.25">
      <c r="A65" t="s">
        <v>241</v>
      </c>
      <c r="B65" t="s">
        <v>240</v>
      </c>
      <c r="C65" s="14" t="s">
        <v>342</v>
      </c>
      <c r="D65" t="s">
        <v>228</v>
      </c>
      <c r="E65" s="42">
        <v>61000</v>
      </c>
      <c r="F65" s="42">
        <f t="shared" si="6"/>
        <v>1750.7</v>
      </c>
      <c r="G65" s="42">
        <v>3674.86</v>
      </c>
      <c r="H65" s="42">
        <f>E65*0.0304</f>
        <v>1854.4</v>
      </c>
      <c r="I65" s="42">
        <v>175</v>
      </c>
      <c r="J65" s="42">
        <v>7454.96</v>
      </c>
      <c r="K65" s="42">
        <f>E65-J65</f>
        <v>53545.04</v>
      </c>
    </row>
    <row r="66" spans="1:11" x14ac:dyDescent="0.25">
      <c r="A66" t="s">
        <v>349</v>
      </c>
      <c r="B66" t="s">
        <v>115</v>
      </c>
      <c r="C66" s="14" t="s">
        <v>342</v>
      </c>
      <c r="D66" t="s">
        <v>228</v>
      </c>
      <c r="E66" s="42">
        <v>49000</v>
      </c>
      <c r="F66" s="42">
        <f t="shared" si="6"/>
        <v>1406.3</v>
      </c>
      <c r="G66" s="42">
        <v>1712.87</v>
      </c>
      <c r="H66" s="42">
        <f>E66*0.0304</f>
        <v>1489.6</v>
      </c>
      <c r="I66" s="42">
        <v>175</v>
      </c>
      <c r="J66" s="42">
        <v>4783.7700000000004</v>
      </c>
      <c r="K66" s="42">
        <f>E66-J66</f>
        <v>44216.23</v>
      </c>
    </row>
    <row r="67" spans="1:11" x14ac:dyDescent="0.25">
      <c r="A67" s="2" t="s">
        <v>12</v>
      </c>
      <c r="B67" s="2">
        <v>9</v>
      </c>
      <c r="C67" s="15"/>
      <c r="D67" s="2"/>
      <c r="E67" s="50">
        <f t="shared" ref="E67:K67" si="7">SUM(E58:E66)</f>
        <v>383350</v>
      </c>
      <c r="F67" s="50">
        <f t="shared" si="7"/>
        <v>11002.15</v>
      </c>
      <c r="G67" s="50">
        <f t="shared" si="7"/>
        <v>8913.19</v>
      </c>
      <c r="H67" s="50">
        <f t="shared" si="7"/>
        <v>11653.84</v>
      </c>
      <c r="I67" s="50">
        <f t="shared" si="7"/>
        <v>19013.95</v>
      </c>
      <c r="J67" s="50">
        <f t="shared" si="7"/>
        <v>50583.13</v>
      </c>
      <c r="K67" s="50">
        <f t="shared" si="7"/>
        <v>332766.87</v>
      </c>
    </row>
    <row r="69" spans="1:11" ht="17.25" customHeight="1" x14ac:dyDescent="0.25">
      <c r="A69" s="5" t="s">
        <v>317</v>
      </c>
      <c r="B69" s="5"/>
      <c r="C69" s="17"/>
      <c r="D69" s="5"/>
      <c r="E69" s="57"/>
      <c r="F69" s="57"/>
      <c r="G69" s="57"/>
      <c r="H69" s="57"/>
      <c r="I69" s="57"/>
      <c r="J69" s="57"/>
      <c r="K69" s="57"/>
    </row>
    <row r="70" spans="1:11" x14ac:dyDescent="0.25">
      <c r="A70" t="s">
        <v>179</v>
      </c>
      <c r="B70" t="s">
        <v>375</v>
      </c>
      <c r="C70" s="14" t="s">
        <v>342</v>
      </c>
      <c r="D70" t="s">
        <v>228</v>
      </c>
      <c r="E70" s="42">
        <v>44000</v>
      </c>
      <c r="F70" s="42">
        <f>E70*0.0287</f>
        <v>1262.8</v>
      </c>
      <c r="G70" s="42">
        <v>1007.19</v>
      </c>
      <c r="H70" s="42">
        <f>E70*0.0304</f>
        <v>1337.6</v>
      </c>
      <c r="I70" s="42">
        <v>1395</v>
      </c>
      <c r="J70" s="42">
        <v>5002.59</v>
      </c>
      <c r="K70" s="42">
        <v>38997.410000000003</v>
      </c>
    </row>
    <row r="71" spans="1:11" x14ac:dyDescent="0.25">
      <c r="A71" t="s">
        <v>181</v>
      </c>
      <c r="B71" t="s">
        <v>375</v>
      </c>
      <c r="C71" s="14" t="s">
        <v>343</v>
      </c>
      <c r="D71" t="s">
        <v>226</v>
      </c>
      <c r="E71" s="42">
        <v>45000</v>
      </c>
      <c r="F71" s="42">
        <f>E71*0.0287</f>
        <v>1291.5</v>
      </c>
      <c r="G71" s="42">
        <v>1148.33</v>
      </c>
      <c r="H71" s="42">
        <f>E71*0.0304</f>
        <v>1368</v>
      </c>
      <c r="I71" s="42">
        <v>175</v>
      </c>
      <c r="J71" s="42">
        <v>3982.83</v>
      </c>
      <c r="K71" s="42">
        <v>41017.17</v>
      </c>
    </row>
    <row r="72" spans="1:11" x14ac:dyDescent="0.25">
      <c r="A72" t="s">
        <v>182</v>
      </c>
      <c r="B72" t="s">
        <v>16</v>
      </c>
      <c r="C72" s="14" t="s">
        <v>342</v>
      </c>
      <c r="D72" t="s">
        <v>226</v>
      </c>
      <c r="E72" s="42">
        <v>89500</v>
      </c>
      <c r="F72" s="42">
        <f>E72*0.0287</f>
        <v>2568.65</v>
      </c>
      <c r="G72" s="42">
        <v>9635.51</v>
      </c>
      <c r="H72" s="42">
        <f>E72*0.0304</f>
        <v>2720.8</v>
      </c>
      <c r="I72" s="42">
        <v>1617.5</v>
      </c>
      <c r="J72" s="42">
        <v>16542.46</v>
      </c>
      <c r="K72" s="42">
        <v>72957.539999999994</v>
      </c>
    </row>
    <row r="73" spans="1:11" x14ac:dyDescent="0.25">
      <c r="A73" s="6" t="s">
        <v>374</v>
      </c>
      <c r="B73" s="6" t="s">
        <v>375</v>
      </c>
      <c r="C73" s="14" t="s">
        <v>343</v>
      </c>
      <c r="D73" s="9" t="s">
        <v>228</v>
      </c>
      <c r="E73" s="42">
        <v>44000</v>
      </c>
      <c r="F73" s="42">
        <f>E73*0.0287</f>
        <v>1262.8</v>
      </c>
      <c r="G73" s="42">
        <v>782.45</v>
      </c>
      <c r="H73" s="42">
        <f>E73*0.0304</f>
        <v>1337.6</v>
      </c>
      <c r="I73" s="42">
        <v>175</v>
      </c>
      <c r="J73" s="42">
        <v>3557.85</v>
      </c>
      <c r="K73" s="42">
        <v>40442.15</v>
      </c>
    </row>
    <row r="74" spans="1:11" x14ac:dyDescent="0.25">
      <c r="A74" s="6" t="s">
        <v>376</v>
      </c>
      <c r="B74" s="6" t="s">
        <v>375</v>
      </c>
      <c r="C74" s="14" t="s">
        <v>343</v>
      </c>
      <c r="D74" s="9" t="s">
        <v>228</v>
      </c>
      <c r="E74" s="42">
        <v>44000</v>
      </c>
      <c r="F74" s="42">
        <v>1262.8</v>
      </c>
      <c r="G74" s="42">
        <v>1007.19</v>
      </c>
      <c r="H74" s="42">
        <f>E74*0.0304</f>
        <v>1337.6</v>
      </c>
      <c r="I74" s="42">
        <v>175</v>
      </c>
      <c r="J74" s="42">
        <v>3782.52</v>
      </c>
      <c r="K74" s="42">
        <v>40217.410000000003</v>
      </c>
    </row>
    <row r="75" spans="1:11" x14ac:dyDescent="0.25">
      <c r="A75" s="2" t="s">
        <v>12</v>
      </c>
      <c r="B75" s="2">
        <v>5</v>
      </c>
      <c r="C75" s="15"/>
      <c r="D75" s="2"/>
      <c r="E75" s="50">
        <f>SUM(E70:E72)+E73+E74</f>
        <v>266500</v>
      </c>
      <c r="F75" s="50">
        <f t="shared" ref="F75:K75" si="8">SUM(F70:F74)</f>
        <v>7648.55</v>
      </c>
      <c r="G75" s="50">
        <f t="shared" si="8"/>
        <v>13580.67</v>
      </c>
      <c r="H75" s="50">
        <f t="shared" si="8"/>
        <v>8101.6</v>
      </c>
      <c r="I75" s="50">
        <f t="shared" si="8"/>
        <v>3537.5</v>
      </c>
      <c r="J75" s="50">
        <f t="shared" si="8"/>
        <v>32868.25</v>
      </c>
      <c r="K75" s="50">
        <f t="shared" si="8"/>
        <v>233631.68</v>
      </c>
    </row>
    <row r="77" spans="1:11" x14ac:dyDescent="0.25">
      <c r="A77" s="5" t="s">
        <v>316</v>
      </c>
      <c r="B77" s="5"/>
      <c r="C77" s="17"/>
      <c r="D77" s="5"/>
      <c r="E77" s="57"/>
      <c r="F77" s="57"/>
      <c r="G77" s="57"/>
      <c r="H77" s="57"/>
      <c r="I77" s="57"/>
      <c r="J77" s="57"/>
      <c r="K77" s="57"/>
    </row>
    <row r="78" spans="1:11" x14ac:dyDescent="0.25">
      <c r="A78" s="6" t="s">
        <v>180</v>
      </c>
      <c r="B78" s="6" t="s">
        <v>96</v>
      </c>
      <c r="C78" s="14" t="s">
        <v>342</v>
      </c>
      <c r="D78" s="6" t="s">
        <v>228</v>
      </c>
      <c r="E78" s="40">
        <v>51000</v>
      </c>
      <c r="F78" s="40">
        <v>1463.7</v>
      </c>
      <c r="G78" s="24">
        <v>1995.14</v>
      </c>
      <c r="H78" s="25">
        <v>1550.4</v>
      </c>
      <c r="I78" s="25">
        <v>175</v>
      </c>
      <c r="J78" s="25">
        <v>5184.24</v>
      </c>
      <c r="K78" s="25">
        <v>45815.76</v>
      </c>
    </row>
    <row r="79" spans="1:11" x14ac:dyDescent="0.25">
      <c r="A79" s="2" t="s">
        <v>12</v>
      </c>
      <c r="B79" s="2">
        <v>1</v>
      </c>
      <c r="C79" s="15"/>
      <c r="D79" s="2"/>
      <c r="E79" s="50">
        <f>E78</f>
        <v>51000</v>
      </c>
      <c r="F79" s="50">
        <f>+F78</f>
        <v>1463.7</v>
      </c>
      <c r="G79" s="50">
        <f>G78</f>
        <v>1995.14</v>
      </c>
      <c r="H79" s="50">
        <f>H78</f>
        <v>1550.4</v>
      </c>
      <c r="I79" s="50">
        <f>I78</f>
        <v>175</v>
      </c>
      <c r="J79" s="50">
        <f>J78</f>
        <v>5184.24</v>
      </c>
      <c r="K79" s="50">
        <f>K78</f>
        <v>45815.76</v>
      </c>
    </row>
    <row r="80" spans="1:11" x14ac:dyDescent="0.25">
      <c r="C80"/>
    </row>
    <row r="81" spans="1:11" x14ac:dyDescent="0.25">
      <c r="A81" s="66" t="s">
        <v>188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x14ac:dyDescent="0.25">
      <c r="A82" t="s">
        <v>291</v>
      </c>
      <c r="B82" s="8" t="s">
        <v>20</v>
      </c>
      <c r="C82" s="14" t="s">
        <v>342</v>
      </c>
      <c r="D82" t="s">
        <v>228</v>
      </c>
      <c r="E82" s="42">
        <v>27500</v>
      </c>
      <c r="F82" s="40">
        <f>E82*0.0287</f>
        <v>789.25</v>
      </c>
      <c r="G82" s="42">
        <v>0</v>
      </c>
      <c r="H82" s="42">
        <f>E82*0.0304</f>
        <v>836</v>
      </c>
      <c r="I82" s="42">
        <v>1715</v>
      </c>
      <c r="J82" s="42">
        <v>3340.25</v>
      </c>
      <c r="K82" s="42">
        <v>24159.75</v>
      </c>
    </row>
    <row r="83" spans="1:11" x14ac:dyDescent="0.25">
      <c r="A83" t="s">
        <v>459</v>
      </c>
      <c r="B83" t="s">
        <v>457</v>
      </c>
      <c r="C83" s="14" t="s">
        <v>342</v>
      </c>
      <c r="D83" t="s">
        <v>424</v>
      </c>
      <c r="E83" s="42">
        <v>76000</v>
      </c>
      <c r="F83" s="42">
        <f>E83*0.0287</f>
        <v>2181.1999999999998</v>
      </c>
      <c r="G83" s="42">
        <v>6497.56</v>
      </c>
      <c r="H83" s="42">
        <f>E83*0.0304</f>
        <v>2310.4</v>
      </c>
      <c r="I83" s="42">
        <v>25</v>
      </c>
      <c r="J83" s="42">
        <v>11014.16</v>
      </c>
      <c r="K83" s="42">
        <v>64985.84</v>
      </c>
    </row>
    <row r="84" spans="1:11" x14ac:dyDescent="0.25">
      <c r="A84" s="26" t="s">
        <v>12</v>
      </c>
      <c r="B84" s="26">
        <v>2</v>
      </c>
      <c r="C84" s="27"/>
      <c r="D84" s="26"/>
      <c r="E84" s="49">
        <f t="shared" ref="E84:K84" si="9">SUM(E82:E83)</f>
        <v>103500</v>
      </c>
      <c r="F84" s="49">
        <f t="shared" si="9"/>
        <v>2970.45</v>
      </c>
      <c r="G84" s="49">
        <f t="shared" si="9"/>
        <v>6497.56</v>
      </c>
      <c r="H84" s="49">
        <f t="shared" si="9"/>
        <v>3146.4</v>
      </c>
      <c r="I84" s="49">
        <f t="shared" si="9"/>
        <v>1740</v>
      </c>
      <c r="J84" s="49">
        <f t="shared" si="9"/>
        <v>14354.41</v>
      </c>
      <c r="K84" s="49">
        <f t="shared" si="9"/>
        <v>89145.59</v>
      </c>
    </row>
    <row r="85" spans="1:11" s="53" customFormat="1" x14ac:dyDescent="0.25">
      <c r="A85" s="51"/>
      <c r="B85" s="51"/>
      <c r="C85" s="52"/>
      <c r="D85" s="51"/>
      <c r="E85" s="58"/>
      <c r="F85" s="58"/>
      <c r="G85" s="58"/>
      <c r="H85" s="58"/>
      <c r="I85" s="58"/>
      <c r="J85" s="58"/>
      <c r="K85" s="58"/>
    </row>
    <row r="86" spans="1:11" x14ac:dyDescent="0.25">
      <c r="A86" s="66" t="s">
        <v>418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1" x14ac:dyDescent="0.25">
      <c r="A87" t="s">
        <v>53</v>
      </c>
      <c r="B87" t="s">
        <v>354</v>
      </c>
      <c r="C87" s="14" t="s">
        <v>342</v>
      </c>
      <c r="D87" t="s">
        <v>226</v>
      </c>
      <c r="E87" s="42">
        <v>45000</v>
      </c>
      <c r="F87" s="42">
        <f>E87*0.0287</f>
        <v>1291.5</v>
      </c>
      <c r="G87" s="42">
        <v>694.59</v>
      </c>
      <c r="H87" s="42">
        <v>1368</v>
      </c>
      <c r="I87" s="42">
        <v>3169.9</v>
      </c>
      <c r="J87" s="42">
        <v>6523.99</v>
      </c>
      <c r="K87" s="42">
        <v>38476.01</v>
      </c>
    </row>
    <row r="88" spans="1:11" x14ac:dyDescent="0.25">
      <c r="A88" t="s">
        <v>54</v>
      </c>
      <c r="B88" t="s">
        <v>354</v>
      </c>
      <c r="C88" s="14" t="s">
        <v>342</v>
      </c>
      <c r="D88" t="s">
        <v>226</v>
      </c>
      <c r="E88" s="42">
        <v>76000</v>
      </c>
      <c r="F88" s="42">
        <f>E88*0.0287</f>
        <v>2181.1999999999998</v>
      </c>
      <c r="G88" s="42">
        <v>6497.56</v>
      </c>
      <c r="H88" s="42">
        <v>2310.4</v>
      </c>
      <c r="I88" s="42">
        <v>145</v>
      </c>
      <c r="J88" s="42">
        <v>11134.16</v>
      </c>
      <c r="K88" s="42">
        <v>64865.84</v>
      </c>
    </row>
    <row r="89" spans="1:11" x14ac:dyDescent="0.25">
      <c r="A89" s="26" t="s">
        <v>12</v>
      </c>
      <c r="B89" s="26">
        <v>2</v>
      </c>
      <c r="C89" s="27"/>
      <c r="D89" s="26"/>
      <c r="E89" s="49">
        <f t="shared" ref="E89:K89" si="10">SUM(E87:E88)</f>
        <v>121000</v>
      </c>
      <c r="F89" s="49">
        <f t="shared" si="10"/>
        <v>3472.7</v>
      </c>
      <c r="G89" s="49">
        <f t="shared" si="10"/>
        <v>7192.15</v>
      </c>
      <c r="H89" s="49">
        <f t="shared" si="10"/>
        <v>3678.4</v>
      </c>
      <c r="I89" s="49">
        <f t="shared" si="10"/>
        <v>3314.9</v>
      </c>
      <c r="J89" s="49">
        <f t="shared" si="10"/>
        <v>17658.150000000001</v>
      </c>
      <c r="K89" s="49">
        <f t="shared" si="10"/>
        <v>103341.85</v>
      </c>
    </row>
    <row r="91" spans="1:11" x14ac:dyDescent="0.25">
      <c r="A91" s="66" t="s">
        <v>318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1" x14ac:dyDescent="0.25">
      <c r="A92" t="s">
        <v>26</v>
      </c>
      <c r="B92" t="s">
        <v>268</v>
      </c>
      <c r="C92" s="14" t="s">
        <v>342</v>
      </c>
      <c r="D92" t="s">
        <v>226</v>
      </c>
      <c r="E92" s="42">
        <v>89500</v>
      </c>
      <c r="F92" s="42">
        <v>2568.65</v>
      </c>
      <c r="G92" s="42">
        <v>9257.39</v>
      </c>
      <c r="H92" s="42">
        <f>E92*0.0304</f>
        <v>2720.8</v>
      </c>
      <c r="I92" s="42">
        <v>12154.25</v>
      </c>
      <c r="J92" s="42">
        <v>26701.09</v>
      </c>
      <c r="K92" s="42">
        <v>62798.91</v>
      </c>
    </row>
    <row r="93" spans="1:11" x14ac:dyDescent="0.25">
      <c r="A93" t="s">
        <v>215</v>
      </c>
      <c r="B93" t="s">
        <v>96</v>
      </c>
      <c r="C93" s="14" t="s">
        <v>342</v>
      </c>
      <c r="D93" t="s">
        <v>228</v>
      </c>
      <c r="E93" s="42">
        <v>66000</v>
      </c>
      <c r="F93" s="42">
        <v>1894.2</v>
      </c>
      <c r="G93" s="42">
        <v>4615.76</v>
      </c>
      <c r="H93" s="42">
        <f>E93*0.0304</f>
        <v>2006.4</v>
      </c>
      <c r="I93" s="42">
        <v>5762.17</v>
      </c>
      <c r="J93" s="42">
        <v>14278.53</v>
      </c>
      <c r="K93" s="42">
        <v>51721.47</v>
      </c>
    </row>
    <row r="94" spans="1:11" x14ac:dyDescent="0.25">
      <c r="A94" s="6" t="s">
        <v>283</v>
      </c>
      <c r="B94" s="6" t="s">
        <v>305</v>
      </c>
      <c r="C94" s="14" t="s">
        <v>342</v>
      </c>
      <c r="D94" s="9" t="s">
        <v>228</v>
      </c>
      <c r="E94" s="42">
        <v>44000</v>
      </c>
      <c r="F94" s="42">
        <v>1262.8</v>
      </c>
      <c r="G94" s="42">
        <v>1007.19</v>
      </c>
      <c r="H94" s="42">
        <f>E94*0.0304</f>
        <v>1337.6</v>
      </c>
      <c r="I94" s="42">
        <v>1375</v>
      </c>
      <c r="J94" s="42">
        <v>4982.59</v>
      </c>
      <c r="K94" s="42">
        <v>39017.410000000003</v>
      </c>
    </row>
    <row r="95" spans="1:11" s="12" customFormat="1" x14ac:dyDescent="0.25">
      <c r="A95" s="12" t="s">
        <v>458</v>
      </c>
      <c r="B95" s="12" t="s">
        <v>101</v>
      </c>
      <c r="C95" s="41" t="s">
        <v>342</v>
      </c>
      <c r="D95" s="12" t="s">
        <v>226</v>
      </c>
      <c r="E95" s="59">
        <v>56000</v>
      </c>
      <c r="F95" s="59">
        <v>1607.2</v>
      </c>
      <c r="G95" s="59">
        <v>2733.96</v>
      </c>
      <c r="H95" s="59">
        <v>1702.4</v>
      </c>
      <c r="I95" s="42">
        <v>2295</v>
      </c>
      <c r="J95" s="42">
        <v>8338.56</v>
      </c>
      <c r="K95" s="42">
        <v>47661.440000000002</v>
      </c>
    </row>
    <row r="96" spans="1:11" x14ac:dyDescent="0.25">
      <c r="A96" s="26" t="s">
        <v>12</v>
      </c>
      <c r="B96" s="26">
        <v>4</v>
      </c>
      <c r="C96" s="27"/>
      <c r="D96" s="26"/>
      <c r="E96" s="49">
        <f>SUM(E92:E95)</f>
        <v>255500</v>
      </c>
      <c r="F96" s="49">
        <f>+F94+F92+F93+F95</f>
        <v>7332.85</v>
      </c>
      <c r="G96" s="49">
        <f>SUM(G91:G95)</f>
        <v>17614.3</v>
      </c>
      <c r="H96" s="49">
        <f>SUM(H91:H95)</f>
        <v>7767.2</v>
      </c>
      <c r="I96" s="49">
        <f>SUM(I91:I95)</f>
        <v>21586.42</v>
      </c>
      <c r="J96" s="49">
        <f>SUM(J92:J95)</f>
        <v>54300.77</v>
      </c>
      <c r="K96" s="49">
        <f>SUM(K92:K95)</f>
        <v>201199.23</v>
      </c>
    </row>
    <row r="98" spans="1:11" x14ac:dyDescent="0.25">
      <c r="A98" s="66" t="s">
        <v>319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1:11" x14ac:dyDescent="0.25">
      <c r="A99" t="s">
        <v>25</v>
      </c>
      <c r="B99" s="13" t="s">
        <v>442</v>
      </c>
      <c r="C99" s="14" t="s">
        <v>342</v>
      </c>
      <c r="D99" t="s">
        <v>226</v>
      </c>
      <c r="E99" s="42">
        <v>89500</v>
      </c>
      <c r="F99" s="42">
        <f>E99*0.0287</f>
        <v>2568.65</v>
      </c>
      <c r="G99" s="42">
        <v>9257.39</v>
      </c>
      <c r="H99" s="42">
        <f>E99*0.0304</f>
        <v>2720.8</v>
      </c>
      <c r="I99" s="42">
        <v>11073.85</v>
      </c>
      <c r="J99" s="42">
        <v>25620.69</v>
      </c>
      <c r="K99" s="42">
        <v>63879.31</v>
      </c>
    </row>
    <row r="100" spans="1:11" x14ac:dyDescent="0.25">
      <c r="A100" s="26" t="s">
        <v>12</v>
      </c>
      <c r="B100" s="26">
        <v>1</v>
      </c>
      <c r="C100" s="27"/>
      <c r="D100" s="26"/>
      <c r="E100" s="49">
        <f>SUM(E99)</f>
        <v>89500</v>
      </c>
      <c r="F100" s="49">
        <f>SUM(F99)</f>
        <v>2568.65</v>
      </c>
      <c r="G100" s="49">
        <f>SUM(G99)</f>
        <v>9257.39</v>
      </c>
      <c r="H100" s="49">
        <f>SUM(H99)</f>
        <v>2720.8</v>
      </c>
      <c r="I100" s="49">
        <f>I99</f>
        <v>11073.85</v>
      </c>
      <c r="J100" s="49">
        <f>SUM(J99)</f>
        <v>25620.69</v>
      </c>
      <c r="K100" s="49">
        <f>SUM(K99)</f>
        <v>63879.31</v>
      </c>
    </row>
    <row r="102" spans="1:11" x14ac:dyDescent="0.25">
      <c r="A102" s="66" t="s">
        <v>320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x14ac:dyDescent="0.25">
      <c r="A103" t="s">
        <v>214</v>
      </c>
      <c r="B103" t="s">
        <v>101</v>
      </c>
      <c r="C103" s="14" t="s">
        <v>342</v>
      </c>
      <c r="D103" t="s">
        <v>228</v>
      </c>
      <c r="E103" s="42">
        <v>76000</v>
      </c>
      <c r="F103" s="42">
        <f>E103*0.0287</f>
        <v>2181.1999999999998</v>
      </c>
      <c r="G103" s="42">
        <v>6497.56</v>
      </c>
      <c r="H103" s="42">
        <f>E103*0.0304</f>
        <v>2310.4</v>
      </c>
      <c r="I103" s="42">
        <v>18444.72</v>
      </c>
      <c r="J103" s="42">
        <v>29433.88</v>
      </c>
      <c r="K103" s="42">
        <v>46566.12</v>
      </c>
    </row>
    <row r="104" spans="1:11" x14ac:dyDescent="0.25">
      <c r="A104" t="s">
        <v>121</v>
      </c>
      <c r="B104" t="s">
        <v>305</v>
      </c>
      <c r="C104" s="14" t="s">
        <v>342</v>
      </c>
      <c r="D104" t="s">
        <v>226</v>
      </c>
      <c r="E104" s="42">
        <v>44000</v>
      </c>
      <c r="F104" s="42">
        <f>E104*0.0287</f>
        <v>1262.8</v>
      </c>
      <c r="G104" s="42">
        <v>1007.19</v>
      </c>
      <c r="H104" s="42">
        <f>E104*0.0304</f>
        <v>1337.6</v>
      </c>
      <c r="I104" s="42">
        <v>5072.17</v>
      </c>
      <c r="J104" s="42">
        <v>8679.76</v>
      </c>
      <c r="K104" s="42">
        <v>35320.239999999998</v>
      </c>
    </row>
    <row r="105" spans="1:11" x14ac:dyDescent="0.25">
      <c r="A105" t="s">
        <v>371</v>
      </c>
      <c r="B105" t="s">
        <v>101</v>
      </c>
      <c r="C105" s="14" t="s">
        <v>342</v>
      </c>
      <c r="D105" t="s">
        <v>226</v>
      </c>
      <c r="E105" s="42">
        <v>56000</v>
      </c>
      <c r="F105" s="42">
        <v>1607.2</v>
      </c>
      <c r="G105" s="42">
        <v>2733.96</v>
      </c>
      <c r="H105" s="42">
        <v>1702.4</v>
      </c>
      <c r="I105" s="42">
        <v>12266.48</v>
      </c>
      <c r="J105" s="42">
        <v>18310.04</v>
      </c>
      <c r="K105" s="42">
        <v>37689.96</v>
      </c>
    </row>
    <row r="106" spans="1:11" x14ac:dyDescent="0.25">
      <c r="A106" s="26" t="s">
        <v>12</v>
      </c>
      <c r="B106" s="26">
        <v>3</v>
      </c>
      <c r="C106" s="27"/>
      <c r="D106" s="26"/>
      <c r="E106" s="49">
        <f>E103+E104+E105</f>
        <v>176000</v>
      </c>
      <c r="F106" s="49">
        <f>SUM(F103:F105)</f>
        <v>5051.2</v>
      </c>
      <c r="G106" s="49">
        <f>SUM(G102:G104)+G105</f>
        <v>10238.709999999999</v>
      </c>
      <c r="H106" s="49">
        <f>SUM(H102:H104)+H105</f>
        <v>5350.4</v>
      </c>
      <c r="I106" s="49">
        <f>SUM(I102:I104)+I105</f>
        <v>35783.370000000003</v>
      </c>
      <c r="J106" s="49">
        <f>SUM(J102:J104)+J105</f>
        <v>56423.68</v>
      </c>
      <c r="K106" s="49">
        <f>SUM(K102:K104)+K105</f>
        <v>119576.32000000001</v>
      </c>
    </row>
    <row r="107" spans="1:11" x14ac:dyDescent="0.25">
      <c r="A107" s="1"/>
      <c r="B107" s="1"/>
      <c r="C107" s="17"/>
      <c r="D107" s="1"/>
      <c r="E107" s="54"/>
      <c r="F107" s="54"/>
      <c r="G107" s="54"/>
      <c r="H107" s="54"/>
      <c r="I107" s="54"/>
      <c r="J107" s="54"/>
      <c r="K107" s="54"/>
    </row>
    <row r="108" spans="1:11" x14ac:dyDescent="0.25">
      <c r="A108" s="66" t="s">
        <v>323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x14ac:dyDescent="0.25">
      <c r="A109" t="s">
        <v>232</v>
      </c>
      <c r="B109" t="s">
        <v>63</v>
      </c>
      <c r="C109" s="14" t="s">
        <v>342</v>
      </c>
      <c r="D109" t="s">
        <v>228</v>
      </c>
      <c r="E109" s="42">
        <v>19800</v>
      </c>
      <c r="F109" s="42">
        <f>E109*0.0287</f>
        <v>568.26</v>
      </c>
      <c r="G109" s="42">
        <v>0</v>
      </c>
      <c r="H109" s="42">
        <f>E109*0.0304</f>
        <v>601.91999999999996</v>
      </c>
      <c r="I109" s="42">
        <v>175</v>
      </c>
      <c r="J109" s="42">
        <f>F109+G109+H109+I109</f>
        <v>1345.18</v>
      </c>
      <c r="K109" s="42">
        <v>18454.82</v>
      </c>
    </row>
    <row r="110" spans="1:11" x14ac:dyDescent="0.25">
      <c r="A110" s="12" t="s">
        <v>324</v>
      </c>
      <c r="B110" s="12" t="s">
        <v>63</v>
      </c>
      <c r="C110" s="41" t="s">
        <v>342</v>
      </c>
      <c r="D110" s="12" t="s">
        <v>228</v>
      </c>
      <c r="E110" s="59">
        <v>25000</v>
      </c>
      <c r="F110" s="59">
        <f>E110*0.0287</f>
        <v>717.5</v>
      </c>
      <c r="G110" s="59">
        <v>0</v>
      </c>
      <c r="H110" s="59">
        <f>E110*0.0304</f>
        <v>760</v>
      </c>
      <c r="I110" s="42">
        <v>5175</v>
      </c>
      <c r="J110" s="59">
        <v>6652.5</v>
      </c>
      <c r="K110" s="42">
        <v>18347.5</v>
      </c>
    </row>
    <row r="111" spans="1:11" x14ac:dyDescent="0.25">
      <c r="A111" t="s">
        <v>270</v>
      </c>
      <c r="B111" t="s">
        <v>14</v>
      </c>
      <c r="C111" s="41" t="s">
        <v>343</v>
      </c>
      <c r="D111" s="12" t="s">
        <v>228</v>
      </c>
      <c r="E111" s="42">
        <v>35000</v>
      </c>
      <c r="F111" s="42">
        <v>1004.5</v>
      </c>
      <c r="G111" s="42">
        <v>0</v>
      </c>
      <c r="H111" s="42">
        <v>1064</v>
      </c>
      <c r="I111" s="42">
        <v>175</v>
      </c>
      <c r="J111" s="42">
        <v>2243.5</v>
      </c>
      <c r="K111" s="42">
        <v>32756.5</v>
      </c>
    </row>
    <row r="112" spans="1:11" x14ac:dyDescent="0.25">
      <c r="A112" s="26" t="s">
        <v>12</v>
      </c>
      <c r="B112" s="26">
        <v>3</v>
      </c>
      <c r="C112" s="27"/>
      <c r="D112" s="26"/>
      <c r="E112" s="49">
        <f t="shared" ref="E112:K112" si="11">SUM(E109:E111)</f>
        <v>79800</v>
      </c>
      <c r="F112" s="49">
        <f t="shared" si="11"/>
        <v>2290.2600000000002</v>
      </c>
      <c r="G112" s="49">
        <f t="shared" si="11"/>
        <v>0</v>
      </c>
      <c r="H112" s="49">
        <f t="shared" si="11"/>
        <v>2425.92</v>
      </c>
      <c r="I112" s="49">
        <f t="shared" si="11"/>
        <v>5525</v>
      </c>
      <c r="J112" s="49">
        <f t="shared" si="11"/>
        <v>10241.18</v>
      </c>
      <c r="K112" s="49">
        <f t="shared" si="11"/>
        <v>69558.820000000007</v>
      </c>
    </row>
    <row r="113" spans="1:11" s="53" customFormat="1" x14ac:dyDescent="0.25">
      <c r="A113" s="51"/>
      <c r="B113" s="51"/>
      <c r="C113" s="52"/>
      <c r="D113" s="51"/>
      <c r="E113" s="58"/>
      <c r="F113" s="58"/>
      <c r="G113" s="58"/>
      <c r="H113" s="58"/>
      <c r="I113" s="58"/>
      <c r="J113" s="58"/>
      <c r="K113" s="58"/>
    </row>
    <row r="114" spans="1:11" x14ac:dyDescent="0.25">
      <c r="A114" s="66" t="s">
        <v>55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1:11" x14ac:dyDescent="0.25">
      <c r="A115" t="s">
        <v>56</v>
      </c>
      <c r="B115" t="s">
        <v>57</v>
      </c>
      <c r="C115" s="14" t="s">
        <v>342</v>
      </c>
      <c r="D115" t="s">
        <v>228</v>
      </c>
      <c r="E115" s="42">
        <v>23000</v>
      </c>
      <c r="F115" s="42">
        <f t="shared" ref="F115:F121" si="12">E115*0.0287</f>
        <v>660.1</v>
      </c>
      <c r="G115" s="42">
        <v>0</v>
      </c>
      <c r="H115" s="42">
        <v>699.2</v>
      </c>
      <c r="I115" s="42">
        <v>6188.01</v>
      </c>
      <c r="J115" s="42">
        <f t="shared" ref="J115:J121" si="13">+F115+G115+H115+I115</f>
        <v>7547.31</v>
      </c>
      <c r="K115" s="42">
        <v>15452.69</v>
      </c>
    </row>
    <row r="116" spans="1:11" x14ac:dyDescent="0.25">
      <c r="A116" t="s">
        <v>44</v>
      </c>
      <c r="B116" t="s">
        <v>45</v>
      </c>
      <c r="C116" s="14" t="s">
        <v>343</v>
      </c>
      <c r="D116" t="s">
        <v>227</v>
      </c>
      <c r="E116" s="42">
        <v>24150</v>
      </c>
      <c r="F116" s="42">
        <f t="shared" si="12"/>
        <v>693.11</v>
      </c>
      <c r="G116" s="42">
        <v>0</v>
      </c>
      <c r="H116" s="42">
        <f>E116*0.0304</f>
        <v>734.16</v>
      </c>
      <c r="I116" s="42">
        <v>225</v>
      </c>
      <c r="J116" s="42">
        <f t="shared" si="13"/>
        <v>1652.27</v>
      </c>
      <c r="K116" s="42">
        <v>22497.73</v>
      </c>
    </row>
    <row r="117" spans="1:11" x14ac:dyDescent="0.25">
      <c r="A117" t="s">
        <v>58</v>
      </c>
      <c r="B117" t="s">
        <v>59</v>
      </c>
      <c r="C117" s="14" t="s">
        <v>343</v>
      </c>
      <c r="D117" t="s">
        <v>226</v>
      </c>
      <c r="E117" s="42">
        <v>23100</v>
      </c>
      <c r="F117" s="42">
        <f t="shared" si="12"/>
        <v>662.97</v>
      </c>
      <c r="G117" s="42">
        <v>0</v>
      </c>
      <c r="H117" s="42">
        <f>E117*0.0304</f>
        <v>702.24</v>
      </c>
      <c r="I117" s="42">
        <v>6825.15</v>
      </c>
      <c r="J117" s="42">
        <f t="shared" si="13"/>
        <v>8190.36</v>
      </c>
      <c r="K117" s="42">
        <v>14909.64</v>
      </c>
    </row>
    <row r="118" spans="1:11" x14ac:dyDescent="0.25">
      <c r="A118" t="s">
        <v>60</v>
      </c>
      <c r="B118" t="s">
        <v>470</v>
      </c>
      <c r="C118" s="14" t="s">
        <v>342</v>
      </c>
      <c r="D118" t="s">
        <v>228</v>
      </c>
      <c r="E118" s="42">
        <v>25000</v>
      </c>
      <c r="F118" s="42">
        <f t="shared" si="12"/>
        <v>717.5</v>
      </c>
      <c r="G118" s="42">
        <v>0</v>
      </c>
      <c r="H118" s="42">
        <f>E118*0.0304</f>
        <v>760</v>
      </c>
      <c r="I118" s="42">
        <v>275</v>
      </c>
      <c r="J118" s="42">
        <f t="shared" si="13"/>
        <v>1752.5</v>
      </c>
      <c r="K118" s="42">
        <v>23247.5</v>
      </c>
    </row>
    <row r="119" spans="1:11" s="1" customFormat="1" x14ac:dyDescent="0.25">
      <c r="A119" t="s">
        <v>61</v>
      </c>
      <c r="B119" t="s">
        <v>62</v>
      </c>
      <c r="C119" s="14" t="s">
        <v>342</v>
      </c>
      <c r="D119" t="s">
        <v>228</v>
      </c>
      <c r="E119" s="42">
        <v>18700</v>
      </c>
      <c r="F119" s="42">
        <f t="shared" si="12"/>
        <v>536.69000000000005</v>
      </c>
      <c r="G119" s="42">
        <v>0</v>
      </c>
      <c r="H119" s="42">
        <f>E119*0.0304</f>
        <v>568.48</v>
      </c>
      <c r="I119" s="42">
        <v>125</v>
      </c>
      <c r="J119" s="42">
        <f t="shared" si="13"/>
        <v>1230.17</v>
      </c>
      <c r="K119" s="42">
        <v>17469.830000000002</v>
      </c>
    </row>
    <row r="120" spans="1:11" x14ac:dyDescent="0.25">
      <c r="A120" t="s">
        <v>325</v>
      </c>
      <c r="B120" t="s">
        <v>59</v>
      </c>
      <c r="C120" s="14" t="s">
        <v>343</v>
      </c>
      <c r="D120" t="s">
        <v>228</v>
      </c>
      <c r="E120" s="42">
        <v>23000</v>
      </c>
      <c r="F120" s="42">
        <f t="shared" si="12"/>
        <v>660.1</v>
      </c>
      <c r="G120" s="42">
        <v>0</v>
      </c>
      <c r="H120" s="42">
        <f>E120*0.0304</f>
        <v>699.2</v>
      </c>
      <c r="I120" s="42">
        <v>4502.17</v>
      </c>
      <c r="J120" s="42">
        <f t="shared" si="13"/>
        <v>5861.47</v>
      </c>
      <c r="K120" s="42">
        <v>17138.53</v>
      </c>
    </row>
    <row r="121" spans="1:11" x14ac:dyDescent="0.25">
      <c r="A121" t="s">
        <v>432</v>
      </c>
      <c r="B121" t="s">
        <v>231</v>
      </c>
      <c r="C121" s="14" t="s">
        <v>342</v>
      </c>
      <c r="D121" t="s">
        <v>226</v>
      </c>
      <c r="E121" s="42">
        <v>25000</v>
      </c>
      <c r="F121" s="42">
        <f t="shared" si="12"/>
        <v>717.5</v>
      </c>
      <c r="G121" s="42">
        <v>0</v>
      </c>
      <c r="H121" s="42">
        <v>760</v>
      </c>
      <c r="I121" s="42">
        <v>7443.33</v>
      </c>
      <c r="J121" s="42">
        <f t="shared" si="13"/>
        <v>8920.83</v>
      </c>
      <c r="K121" s="42">
        <v>16079.17</v>
      </c>
    </row>
    <row r="122" spans="1:11" x14ac:dyDescent="0.25">
      <c r="A122" s="2" t="s">
        <v>12</v>
      </c>
      <c r="B122" s="2">
        <v>7</v>
      </c>
      <c r="C122" s="15"/>
      <c r="D122" s="2"/>
      <c r="E122" s="50">
        <f t="shared" ref="E122:K122" si="14">SUM(E115:E121)</f>
        <v>161950</v>
      </c>
      <c r="F122" s="50">
        <f t="shared" si="14"/>
        <v>4647.97</v>
      </c>
      <c r="G122" s="50">
        <f t="shared" si="14"/>
        <v>0</v>
      </c>
      <c r="H122" s="50">
        <f t="shared" si="14"/>
        <v>4923.28</v>
      </c>
      <c r="I122" s="50">
        <f t="shared" si="14"/>
        <v>25583.66</v>
      </c>
      <c r="J122" s="50">
        <f t="shared" si="14"/>
        <v>35154.910000000003</v>
      </c>
      <c r="K122" s="50">
        <f t="shared" si="14"/>
        <v>126795.09</v>
      </c>
    </row>
    <row r="123" spans="1:11" x14ac:dyDescent="0.25">
      <c r="A123" s="1"/>
      <c r="B123" s="1"/>
      <c r="C123" s="17"/>
      <c r="D123" s="1"/>
      <c r="E123" s="54"/>
      <c r="F123" s="54"/>
      <c r="G123" s="54"/>
      <c r="H123" s="54"/>
      <c r="I123" s="54"/>
      <c r="J123" s="54"/>
      <c r="K123" s="54"/>
    </row>
    <row r="124" spans="1:11" s="12" customFormat="1" x14ac:dyDescent="0.25">
      <c r="A124" s="67" t="s">
        <v>412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x14ac:dyDescent="0.25">
      <c r="A125" t="s">
        <v>355</v>
      </c>
      <c r="B125" t="s">
        <v>16</v>
      </c>
      <c r="C125" s="14" t="s">
        <v>342</v>
      </c>
      <c r="D125" t="s">
        <v>226</v>
      </c>
      <c r="E125" s="42">
        <v>50000</v>
      </c>
      <c r="F125" s="42">
        <v>1435</v>
      </c>
      <c r="G125" s="42">
        <v>1627.13</v>
      </c>
      <c r="H125" s="42">
        <v>1520</v>
      </c>
      <c r="I125" s="42">
        <v>1637.45</v>
      </c>
      <c r="J125" s="42">
        <v>6219.58</v>
      </c>
      <c r="K125" s="42">
        <v>43780.42</v>
      </c>
    </row>
    <row r="126" spans="1:11" x14ac:dyDescent="0.25">
      <c r="A126" s="12" t="s">
        <v>52</v>
      </c>
      <c r="B126" s="12" t="s">
        <v>471</v>
      </c>
      <c r="C126" s="14" t="s">
        <v>342</v>
      </c>
      <c r="D126" t="s">
        <v>226</v>
      </c>
      <c r="E126" s="42">
        <v>36500</v>
      </c>
      <c r="F126" s="42">
        <f>E126*0.0287</f>
        <v>1047.55</v>
      </c>
      <c r="G126" s="42">
        <v>0</v>
      </c>
      <c r="H126" s="42">
        <f>E126*0.0304</f>
        <v>1109.5999999999999</v>
      </c>
      <c r="I126" s="42">
        <v>3370</v>
      </c>
      <c r="J126" s="42">
        <f>F126+G126+H126+I126</f>
        <v>5527.15</v>
      </c>
      <c r="K126" s="42">
        <f>E126-J126</f>
        <v>30972.85</v>
      </c>
    </row>
    <row r="127" spans="1:11" x14ac:dyDescent="0.25">
      <c r="A127" t="s">
        <v>64</v>
      </c>
      <c r="B127" t="s">
        <v>280</v>
      </c>
      <c r="C127" s="14" t="s">
        <v>343</v>
      </c>
      <c r="D127" t="s">
        <v>228</v>
      </c>
      <c r="E127" s="42">
        <v>24500</v>
      </c>
      <c r="F127" s="42">
        <v>703.15</v>
      </c>
      <c r="G127" s="42">
        <v>0</v>
      </c>
      <c r="H127" s="42">
        <v>744.8</v>
      </c>
      <c r="I127" s="42">
        <v>275</v>
      </c>
      <c r="J127" s="42">
        <v>1722.95</v>
      </c>
      <c r="K127" s="42">
        <v>22777.05</v>
      </c>
    </row>
    <row r="128" spans="1:11" x14ac:dyDescent="0.25">
      <c r="A128" s="26" t="s">
        <v>12</v>
      </c>
      <c r="B128" s="26">
        <v>3</v>
      </c>
      <c r="C128" s="27"/>
      <c r="D128" s="26"/>
      <c r="E128" s="49">
        <f t="shared" ref="E128:K128" si="15">SUM(E125:E127)</f>
        <v>111000</v>
      </c>
      <c r="F128" s="49">
        <f t="shared" si="15"/>
        <v>3185.7</v>
      </c>
      <c r="G128" s="49">
        <f t="shared" si="15"/>
        <v>1627.13</v>
      </c>
      <c r="H128" s="49">
        <f t="shared" si="15"/>
        <v>3374.4</v>
      </c>
      <c r="I128" s="49">
        <f t="shared" si="15"/>
        <v>5282.45</v>
      </c>
      <c r="J128" s="49">
        <f t="shared" si="15"/>
        <v>13469.68</v>
      </c>
      <c r="K128" s="49">
        <f t="shared" si="15"/>
        <v>97530.32</v>
      </c>
    </row>
    <row r="130" spans="1:11" x14ac:dyDescent="0.25">
      <c r="A130" s="66" t="s">
        <v>426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1:11" x14ac:dyDescent="0.25">
      <c r="A131" t="s">
        <v>66</v>
      </c>
      <c r="B131" t="s">
        <v>65</v>
      </c>
      <c r="C131" s="14" t="s">
        <v>342</v>
      </c>
      <c r="D131" t="s">
        <v>228</v>
      </c>
      <c r="E131" s="42">
        <v>20000</v>
      </c>
      <c r="F131" s="42">
        <f t="shared" ref="F131:F143" si="16">E131*0.0287</f>
        <v>574</v>
      </c>
      <c r="G131" s="42">
        <v>0</v>
      </c>
      <c r="H131" s="42">
        <v>608</v>
      </c>
      <c r="I131" s="42">
        <v>1200</v>
      </c>
      <c r="J131" s="42">
        <v>2382</v>
      </c>
      <c r="K131" s="42">
        <v>17618</v>
      </c>
    </row>
    <row r="132" spans="1:11" x14ac:dyDescent="0.25">
      <c r="A132" t="s">
        <v>67</v>
      </c>
      <c r="B132" t="s">
        <v>81</v>
      </c>
      <c r="C132" s="14" t="s">
        <v>343</v>
      </c>
      <c r="D132" t="s">
        <v>228</v>
      </c>
      <c r="E132" s="42">
        <v>25000</v>
      </c>
      <c r="F132" s="42">
        <f t="shared" si="16"/>
        <v>717.5</v>
      </c>
      <c r="G132" s="42">
        <v>0</v>
      </c>
      <c r="H132" s="42">
        <v>760</v>
      </c>
      <c r="I132" s="42">
        <v>165</v>
      </c>
      <c r="J132" s="42">
        <v>1642.5</v>
      </c>
      <c r="K132" s="42">
        <v>23357.5</v>
      </c>
    </row>
    <row r="133" spans="1:11" x14ac:dyDescent="0.25">
      <c r="A133" t="s">
        <v>68</v>
      </c>
      <c r="B133" t="s">
        <v>65</v>
      </c>
      <c r="C133" s="14" t="s">
        <v>342</v>
      </c>
      <c r="D133" t="s">
        <v>226</v>
      </c>
      <c r="E133" s="42">
        <v>20000</v>
      </c>
      <c r="F133" s="42">
        <f t="shared" si="16"/>
        <v>574</v>
      </c>
      <c r="G133" s="42">
        <v>0</v>
      </c>
      <c r="H133" s="42">
        <v>608</v>
      </c>
      <c r="I133" s="42">
        <v>4626.33</v>
      </c>
      <c r="J133" s="42">
        <v>5808.33</v>
      </c>
      <c r="K133" s="42">
        <v>14191.67</v>
      </c>
    </row>
    <row r="134" spans="1:11" x14ac:dyDescent="0.25">
      <c r="A134" t="s">
        <v>287</v>
      </c>
      <c r="B134" s="8" t="s">
        <v>65</v>
      </c>
      <c r="C134" s="14" t="s">
        <v>342</v>
      </c>
      <c r="D134" s="10" t="s">
        <v>228</v>
      </c>
      <c r="E134" s="42">
        <v>20000</v>
      </c>
      <c r="F134" s="42">
        <f t="shared" si="16"/>
        <v>574</v>
      </c>
      <c r="G134" s="42">
        <v>0</v>
      </c>
      <c r="H134" s="42">
        <v>608</v>
      </c>
      <c r="I134" s="42">
        <v>4502.17</v>
      </c>
      <c r="J134" s="42">
        <v>5684.17</v>
      </c>
      <c r="K134" s="42">
        <v>14315.83</v>
      </c>
    </row>
    <row r="135" spans="1:11" x14ac:dyDescent="0.25">
      <c r="A135" t="s">
        <v>292</v>
      </c>
      <c r="B135" s="8" t="s">
        <v>81</v>
      </c>
      <c r="C135" s="14" t="s">
        <v>343</v>
      </c>
      <c r="D135" s="10" t="s">
        <v>228</v>
      </c>
      <c r="E135" s="42">
        <v>23000</v>
      </c>
      <c r="F135" s="42">
        <f t="shared" si="16"/>
        <v>660.1</v>
      </c>
      <c r="G135" s="42">
        <v>0</v>
      </c>
      <c r="H135" s="42">
        <v>699.2</v>
      </c>
      <c r="I135" s="42">
        <v>175</v>
      </c>
      <c r="J135" s="42">
        <v>1534.3</v>
      </c>
      <c r="K135" s="42">
        <v>21465.7</v>
      </c>
    </row>
    <row r="136" spans="1:11" x14ac:dyDescent="0.25">
      <c r="A136" t="s">
        <v>307</v>
      </c>
      <c r="B136" s="8" t="s">
        <v>308</v>
      </c>
      <c r="C136" s="14" t="s">
        <v>343</v>
      </c>
      <c r="D136" s="10" t="s">
        <v>228</v>
      </c>
      <c r="E136" s="42">
        <v>32000</v>
      </c>
      <c r="F136" s="42">
        <f t="shared" si="16"/>
        <v>918.4</v>
      </c>
      <c r="G136" s="42">
        <v>0</v>
      </c>
      <c r="H136" s="42">
        <v>972.8</v>
      </c>
      <c r="I136" s="42">
        <v>175</v>
      </c>
      <c r="J136" s="42">
        <v>2066.1999999999998</v>
      </c>
      <c r="K136" s="42">
        <v>29933.8</v>
      </c>
    </row>
    <row r="137" spans="1:11" x14ac:dyDescent="0.25">
      <c r="A137" t="s">
        <v>69</v>
      </c>
      <c r="B137" t="s">
        <v>70</v>
      </c>
      <c r="C137" s="14" t="s">
        <v>342</v>
      </c>
      <c r="D137" t="s">
        <v>226</v>
      </c>
      <c r="E137" s="42">
        <v>55000</v>
      </c>
      <c r="F137" s="42">
        <f t="shared" si="16"/>
        <v>1578.5</v>
      </c>
      <c r="G137" s="42">
        <v>2559.6799999999998</v>
      </c>
      <c r="H137" s="42">
        <v>1672</v>
      </c>
      <c r="I137" s="42">
        <v>275</v>
      </c>
      <c r="J137" s="42">
        <v>6085.18</v>
      </c>
      <c r="K137" s="42">
        <v>48914.82</v>
      </c>
    </row>
    <row r="138" spans="1:11" x14ac:dyDescent="0.25">
      <c r="A138" t="s">
        <v>71</v>
      </c>
      <c r="B138" t="s">
        <v>72</v>
      </c>
      <c r="C138" s="14" t="s">
        <v>343</v>
      </c>
      <c r="D138" t="s">
        <v>228</v>
      </c>
      <c r="E138" s="42">
        <v>20000</v>
      </c>
      <c r="F138" s="42">
        <f t="shared" si="16"/>
        <v>574</v>
      </c>
      <c r="G138" s="42">
        <v>0</v>
      </c>
      <c r="H138" s="42">
        <v>608</v>
      </c>
      <c r="I138" s="42">
        <v>6357.9</v>
      </c>
      <c r="J138" s="42">
        <v>7539.9</v>
      </c>
      <c r="K138" s="42">
        <v>12460.1</v>
      </c>
    </row>
    <row r="139" spans="1:11" x14ac:dyDescent="0.25">
      <c r="A139" t="s">
        <v>192</v>
      </c>
      <c r="B139" t="s">
        <v>191</v>
      </c>
      <c r="C139" s="14" t="s">
        <v>343</v>
      </c>
      <c r="D139" t="s">
        <v>228</v>
      </c>
      <c r="E139" s="42">
        <v>26250</v>
      </c>
      <c r="F139" s="42">
        <f t="shared" si="16"/>
        <v>753.38</v>
      </c>
      <c r="G139" s="42">
        <v>0</v>
      </c>
      <c r="H139" s="42">
        <v>820.8</v>
      </c>
      <c r="I139" s="42">
        <v>2884.18</v>
      </c>
      <c r="J139" s="42">
        <v>4435.5600000000004</v>
      </c>
      <c r="K139" s="42">
        <v>21814.44</v>
      </c>
    </row>
    <row r="140" spans="1:11" x14ac:dyDescent="0.25">
      <c r="A140" t="s">
        <v>193</v>
      </c>
      <c r="B140" t="s">
        <v>20</v>
      </c>
      <c r="C140" s="14" t="s">
        <v>342</v>
      </c>
      <c r="D140" t="s">
        <v>228</v>
      </c>
      <c r="E140" s="42">
        <v>27000</v>
      </c>
      <c r="F140" s="42">
        <f t="shared" si="16"/>
        <v>774.9</v>
      </c>
      <c r="G140" s="42">
        <v>0</v>
      </c>
      <c r="H140" s="42">
        <v>798</v>
      </c>
      <c r="I140" s="42">
        <v>125</v>
      </c>
      <c r="J140" s="42">
        <v>1720.7</v>
      </c>
      <c r="K140" s="42">
        <v>25279.3</v>
      </c>
    </row>
    <row r="141" spans="1:11" x14ac:dyDescent="0.25">
      <c r="A141" t="s">
        <v>309</v>
      </c>
      <c r="B141" t="s">
        <v>310</v>
      </c>
      <c r="C141" s="14" t="s">
        <v>343</v>
      </c>
      <c r="D141" t="s">
        <v>228</v>
      </c>
      <c r="E141" s="42">
        <v>20000</v>
      </c>
      <c r="F141" s="42">
        <f t="shared" si="16"/>
        <v>574</v>
      </c>
      <c r="G141" s="42">
        <v>0</v>
      </c>
      <c r="H141" s="42">
        <v>608</v>
      </c>
      <c r="I141" s="42">
        <v>3332.27</v>
      </c>
      <c r="J141" s="42">
        <v>4514.2700000000004</v>
      </c>
      <c r="K141" s="42">
        <v>15485.73</v>
      </c>
    </row>
    <row r="142" spans="1:11" x14ac:dyDescent="0.25">
      <c r="A142" t="s">
        <v>73</v>
      </c>
      <c r="B142" t="s">
        <v>20</v>
      </c>
      <c r="C142" s="14" t="s">
        <v>342</v>
      </c>
      <c r="D142" t="s">
        <v>226</v>
      </c>
      <c r="E142" s="42">
        <v>26250</v>
      </c>
      <c r="F142" s="42">
        <f t="shared" si="16"/>
        <v>753.38</v>
      </c>
      <c r="G142" s="42">
        <v>0</v>
      </c>
      <c r="H142" s="42">
        <v>798</v>
      </c>
      <c r="I142" s="42">
        <v>295</v>
      </c>
      <c r="J142" s="42">
        <v>1846.38</v>
      </c>
      <c r="K142" s="42">
        <v>24403.62</v>
      </c>
    </row>
    <row r="143" spans="1:11" x14ac:dyDescent="0.25">
      <c r="A143" t="s">
        <v>74</v>
      </c>
      <c r="B143" t="s">
        <v>65</v>
      </c>
      <c r="C143" s="14" t="s">
        <v>342</v>
      </c>
      <c r="D143" t="s">
        <v>226</v>
      </c>
      <c r="E143" s="42">
        <v>20000</v>
      </c>
      <c r="F143" s="42">
        <f t="shared" si="16"/>
        <v>574</v>
      </c>
      <c r="G143" s="42">
        <v>0</v>
      </c>
      <c r="H143" s="42">
        <v>608</v>
      </c>
      <c r="I143" s="42">
        <v>25</v>
      </c>
      <c r="J143" s="42">
        <v>1207</v>
      </c>
      <c r="K143" s="42">
        <v>18793</v>
      </c>
    </row>
    <row r="144" spans="1:11" x14ac:dyDescent="0.25">
      <c r="A144" t="s">
        <v>356</v>
      </c>
      <c r="B144" t="s">
        <v>65</v>
      </c>
      <c r="C144" s="14" t="s">
        <v>342</v>
      </c>
      <c r="D144" t="s">
        <v>226</v>
      </c>
      <c r="E144" s="42">
        <v>20000</v>
      </c>
      <c r="F144" s="42">
        <v>574</v>
      </c>
      <c r="G144" s="42">
        <v>0</v>
      </c>
      <c r="H144" s="42">
        <v>608</v>
      </c>
      <c r="I144" s="42">
        <v>275</v>
      </c>
      <c r="J144" s="42">
        <v>1457</v>
      </c>
      <c r="K144" s="42">
        <v>18543</v>
      </c>
    </row>
    <row r="145" spans="1:11" x14ac:dyDescent="0.25">
      <c r="A145" t="s">
        <v>75</v>
      </c>
      <c r="B145" t="s">
        <v>76</v>
      </c>
      <c r="C145" s="14" t="s">
        <v>343</v>
      </c>
      <c r="D145" t="s">
        <v>226</v>
      </c>
      <c r="E145" s="42">
        <v>23467.5</v>
      </c>
      <c r="F145" s="42">
        <v>673.52</v>
      </c>
      <c r="G145" s="42">
        <v>0</v>
      </c>
      <c r="H145" s="42">
        <v>713.41</v>
      </c>
      <c r="I145" s="42">
        <v>250</v>
      </c>
      <c r="J145" s="42">
        <v>1636.93</v>
      </c>
      <c r="K145" s="42">
        <v>21830.57</v>
      </c>
    </row>
    <row r="146" spans="1:11" x14ac:dyDescent="0.25">
      <c r="A146" s="12" t="s">
        <v>77</v>
      </c>
      <c r="B146" s="12" t="s">
        <v>115</v>
      </c>
      <c r="C146" s="14" t="s">
        <v>342</v>
      </c>
      <c r="D146" t="s">
        <v>228</v>
      </c>
      <c r="E146" s="42">
        <v>23500</v>
      </c>
      <c r="F146" s="42">
        <v>674.45</v>
      </c>
      <c r="G146" s="42">
        <v>0</v>
      </c>
      <c r="H146" s="42">
        <v>714.4</v>
      </c>
      <c r="I146" s="42">
        <v>275</v>
      </c>
      <c r="J146" s="42">
        <v>1663.85</v>
      </c>
      <c r="K146" s="42">
        <v>21836.15</v>
      </c>
    </row>
    <row r="147" spans="1:11" x14ac:dyDescent="0.25">
      <c r="A147" t="s">
        <v>79</v>
      </c>
      <c r="B147" t="s">
        <v>65</v>
      </c>
      <c r="C147" s="14" t="s">
        <v>342</v>
      </c>
      <c r="D147" t="s">
        <v>228</v>
      </c>
      <c r="E147" s="42">
        <v>20000</v>
      </c>
      <c r="F147" s="42">
        <f t="shared" ref="F147:F153" si="17">E147*0.0287</f>
        <v>574</v>
      </c>
      <c r="G147" s="42">
        <v>0</v>
      </c>
      <c r="H147" s="42">
        <v>608</v>
      </c>
      <c r="I147" s="42">
        <v>3387.45</v>
      </c>
      <c r="J147" s="42">
        <v>4569.45</v>
      </c>
      <c r="K147" s="42">
        <v>15430.55</v>
      </c>
    </row>
    <row r="148" spans="1:11" x14ac:dyDescent="0.25">
      <c r="A148" t="s">
        <v>80</v>
      </c>
      <c r="B148" t="s">
        <v>81</v>
      </c>
      <c r="C148" s="14" t="s">
        <v>343</v>
      </c>
      <c r="D148" t="s">
        <v>228</v>
      </c>
      <c r="E148" s="42">
        <v>23000</v>
      </c>
      <c r="F148" s="42">
        <f t="shared" si="17"/>
        <v>660.1</v>
      </c>
      <c r="G148" s="42">
        <v>0</v>
      </c>
      <c r="H148" s="42">
        <v>699.2</v>
      </c>
      <c r="I148" s="42">
        <v>275</v>
      </c>
      <c r="J148" s="42">
        <v>1634.3</v>
      </c>
      <c r="K148" s="42">
        <v>21365.7</v>
      </c>
    </row>
    <row r="149" spans="1:11" x14ac:dyDescent="0.25">
      <c r="A149" t="s">
        <v>472</v>
      </c>
      <c r="B149" t="s">
        <v>81</v>
      </c>
      <c r="C149" s="14" t="s">
        <v>343</v>
      </c>
      <c r="D149" s="7" t="s">
        <v>228</v>
      </c>
      <c r="E149" s="42">
        <v>23000</v>
      </c>
      <c r="F149" s="42">
        <f t="shared" si="17"/>
        <v>660.1</v>
      </c>
      <c r="G149" s="42">
        <v>0</v>
      </c>
      <c r="H149" s="42">
        <v>699.2</v>
      </c>
      <c r="I149" s="42">
        <v>355</v>
      </c>
      <c r="J149" s="42">
        <v>1714.3</v>
      </c>
      <c r="K149" s="42">
        <v>21285.7</v>
      </c>
    </row>
    <row r="150" spans="1:11" x14ac:dyDescent="0.25">
      <c r="A150" t="s">
        <v>272</v>
      </c>
      <c r="B150" t="s">
        <v>271</v>
      </c>
      <c r="C150" s="14" t="s">
        <v>343</v>
      </c>
      <c r="D150" s="7" t="s">
        <v>228</v>
      </c>
      <c r="E150" s="42">
        <v>20000</v>
      </c>
      <c r="F150" s="42">
        <f t="shared" si="17"/>
        <v>574</v>
      </c>
      <c r="G150" s="42">
        <v>0</v>
      </c>
      <c r="H150" s="42">
        <v>608</v>
      </c>
      <c r="I150" s="42">
        <v>3388.56</v>
      </c>
      <c r="J150" s="42">
        <v>4570.5600000000004</v>
      </c>
      <c r="K150" s="42">
        <v>15429.44</v>
      </c>
    </row>
    <row r="151" spans="1:11" x14ac:dyDescent="0.25">
      <c r="A151" s="6" t="s">
        <v>282</v>
      </c>
      <c r="B151" s="6" t="s">
        <v>65</v>
      </c>
      <c r="C151" s="14" t="s">
        <v>342</v>
      </c>
      <c r="D151" s="9" t="s">
        <v>228</v>
      </c>
      <c r="E151" s="42">
        <v>20000</v>
      </c>
      <c r="F151" s="42">
        <f t="shared" si="17"/>
        <v>574</v>
      </c>
      <c r="G151" s="42">
        <v>0</v>
      </c>
      <c r="H151" s="42">
        <v>608</v>
      </c>
      <c r="I151" s="42">
        <v>3337.03</v>
      </c>
      <c r="J151" s="42">
        <v>4519.03</v>
      </c>
      <c r="K151" s="42">
        <v>15480.97</v>
      </c>
    </row>
    <row r="152" spans="1:11" x14ac:dyDescent="0.25">
      <c r="A152" t="s">
        <v>246</v>
      </c>
      <c r="B152" t="s">
        <v>72</v>
      </c>
      <c r="C152" s="14" t="s">
        <v>343</v>
      </c>
      <c r="D152" t="s">
        <v>228</v>
      </c>
      <c r="E152" s="42">
        <v>20000</v>
      </c>
      <c r="F152" s="42">
        <f t="shared" si="17"/>
        <v>574</v>
      </c>
      <c r="G152" s="42">
        <v>0</v>
      </c>
      <c r="H152" s="42">
        <v>608</v>
      </c>
      <c r="I152" s="42">
        <v>3582.27</v>
      </c>
      <c r="J152" s="42">
        <v>4764.2700000000004</v>
      </c>
      <c r="K152" s="42">
        <v>15235.73</v>
      </c>
    </row>
    <row r="153" spans="1:11" x14ac:dyDescent="0.25">
      <c r="A153" t="s">
        <v>216</v>
      </c>
      <c r="B153" t="s">
        <v>81</v>
      </c>
      <c r="C153" s="14" t="s">
        <v>343</v>
      </c>
      <c r="D153" t="s">
        <v>228</v>
      </c>
      <c r="E153" s="42">
        <v>23000</v>
      </c>
      <c r="F153" s="42">
        <f t="shared" si="17"/>
        <v>660.1</v>
      </c>
      <c r="G153" s="42">
        <v>0</v>
      </c>
      <c r="H153" s="42">
        <v>699.2</v>
      </c>
      <c r="I153" s="42">
        <v>6947.9</v>
      </c>
      <c r="J153" s="42">
        <v>8307.2000000000007</v>
      </c>
      <c r="K153" s="42">
        <v>14692.8</v>
      </c>
    </row>
    <row r="154" spans="1:11" x14ac:dyDescent="0.25">
      <c r="A154" t="s">
        <v>245</v>
      </c>
      <c r="B154" t="s">
        <v>81</v>
      </c>
      <c r="C154" s="14" t="s">
        <v>343</v>
      </c>
      <c r="D154" t="s">
        <v>228</v>
      </c>
      <c r="E154" s="42">
        <v>23000</v>
      </c>
      <c r="F154" s="42">
        <v>660.1</v>
      </c>
      <c r="G154" s="42">
        <v>0</v>
      </c>
      <c r="H154" s="42">
        <v>699.2</v>
      </c>
      <c r="I154" s="42">
        <v>675</v>
      </c>
      <c r="J154" s="42">
        <v>2034.3</v>
      </c>
      <c r="K154" s="42">
        <v>20965.7</v>
      </c>
    </row>
    <row r="155" spans="1:11" x14ac:dyDescent="0.25">
      <c r="A155" t="s">
        <v>78</v>
      </c>
      <c r="B155" t="s">
        <v>65</v>
      </c>
      <c r="C155" s="14" t="s">
        <v>342</v>
      </c>
      <c r="D155" t="s">
        <v>226</v>
      </c>
      <c r="E155" s="42">
        <v>20000</v>
      </c>
      <c r="F155" s="42">
        <v>574</v>
      </c>
      <c r="G155" s="42">
        <v>0</v>
      </c>
      <c r="H155" s="42">
        <v>608</v>
      </c>
      <c r="I155" s="42">
        <v>663.88</v>
      </c>
      <c r="J155" s="42">
        <v>1845.88</v>
      </c>
      <c r="K155" s="42">
        <v>18154.12</v>
      </c>
    </row>
    <row r="156" spans="1:11" s="12" customFormat="1" x14ac:dyDescent="0.25">
      <c r="A156" t="s">
        <v>357</v>
      </c>
      <c r="B156" t="s">
        <v>242</v>
      </c>
      <c r="C156" s="14" t="s">
        <v>343</v>
      </c>
      <c r="D156" t="s">
        <v>228</v>
      </c>
      <c r="E156" s="42">
        <v>25000</v>
      </c>
      <c r="F156" s="42">
        <f>E156*0.0287</f>
        <v>717.5</v>
      </c>
      <c r="G156" s="42">
        <v>0</v>
      </c>
      <c r="H156" s="42">
        <v>760</v>
      </c>
      <c r="I156" s="42">
        <v>2925</v>
      </c>
      <c r="J156" s="42">
        <v>4402.5</v>
      </c>
      <c r="K156" s="42">
        <v>20597.5</v>
      </c>
    </row>
    <row r="157" spans="1:11" x14ac:dyDescent="0.25">
      <c r="A157" t="s">
        <v>398</v>
      </c>
      <c r="B157" t="s">
        <v>81</v>
      </c>
      <c r="C157" s="14" t="s">
        <v>343</v>
      </c>
      <c r="D157" s="7" t="s">
        <v>228</v>
      </c>
      <c r="E157" s="42">
        <v>36000</v>
      </c>
      <c r="F157" s="42">
        <f>E157*0.0287</f>
        <v>1033.2</v>
      </c>
      <c r="G157" s="42">
        <v>0</v>
      </c>
      <c r="H157" s="42">
        <v>1094.4000000000001</v>
      </c>
      <c r="I157" s="42">
        <v>175</v>
      </c>
      <c r="J157" s="42">
        <v>2302.6</v>
      </c>
      <c r="K157" s="42">
        <v>33697.4</v>
      </c>
    </row>
    <row r="158" spans="1:11" x14ac:dyDescent="0.25">
      <c r="A158" t="s">
        <v>399</v>
      </c>
      <c r="B158" t="s">
        <v>76</v>
      </c>
      <c r="C158" s="14" t="s">
        <v>343</v>
      </c>
      <c r="D158" t="s">
        <v>228</v>
      </c>
      <c r="E158" s="42">
        <v>23000</v>
      </c>
      <c r="F158" s="42">
        <f>E158*0.0287</f>
        <v>660.1</v>
      </c>
      <c r="G158" s="42">
        <v>0</v>
      </c>
      <c r="H158" s="42">
        <v>699.2</v>
      </c>
      <c r="I158" s="42">
        <v>175</v>
      </c>
      <c r="J158" s="42">
        <v>1534.3</v>
      </c>
      <c r="K158" s="42">
        <v>21465.7</v>
      </c>
    </row>
    <row r="159" spans="1:11" x14ac:dyDescent="0.25">
      <c r="A159" t="s">
        <v>414</v>
      </c>
      <c r="B159" t="s">
        <v>209</v>
      </c>
      <c r="C159" s="14" t="s">
        <v>343</v>
      </c>
      <c r="D159" t="s">
        <v>228</v>
      </c>
      <c r="E159" s="42">
        <v>25000</v>
      </c>
      <c r="F159" s="42">
        <v>717.5</v>
      </c>
      <c r="G159" s="42">
        <v>0</v>
      </c>
      <c r="H159" s="42">
        <v>760</v>
      </c>
      <c r="I159" s="42">
        <v>25</v>
      </c>
      <c r="J159" s="42">
        <v>1502.5</v>
      </c>
      <c r="K159" s="42">
        <v>23497.5</v>
      </c>
    </row>
    <row r="160" spans="1:11" x14ac:dyDescent="0.25">
      <c r="A160" t="s">
        <v>415</v>
      </c>
      <c r="B160" t="s">
        <v>137</v>
      </c>
      <c r="C160" s="14" t="s">
        <v>342</v>
      </c>
      <c r="D160" t="s">
        <v>228</v>
      </c>
      <c r="E160" s="42">
        <v>26000</v>
      </c>
      <c r="F160" s="42">
        <v>746.2</v>
      </c>
      <c r="G160" s="42">
        <v>0</v>
      </c>
      <c r="H160" s="42">
        <v>790.4</v>
      </c>
      <c r="I160" s="42">
        <v>2885</v>
      </c>
      <c r="J160" s="42">
        <v>4421.6000000000004</v>
      </c>
      <c r="K160" s="42">
        <v>21578.400000000001</v>
      </c>
    </row>
    <row r="161" spans="1:61" x14ac:dyDescent="0.25">
      <c r="A161" s="12" t="s">
        <v>419</v>
      </c>
      <c r="B161" s="12" t="s">
        <v>242</v>
      </c>
      <c r="C161" s="41" t="s">
        <v>343</v>
      </c>
      <c r="D161" s="12" t="s">
        <v>228</v>
      </c>
      <c r="E161" s="59">
        <v>40000</v>
      </c>
      <c r="F161" s="59">
        <v>1148</v>
      </c>
      <c r="G161" s="59">
        <v>442.65</v>
      </c>
      <c r="H161" s="42">
        <v>1216</v>
      </c>
      <c r="I161" s="42">
        <v>25</v>
      </c>
      <c r="J161" s="42">
        <v>2831.65</v>
      </c>
      <c r="K161" s="42">
        <v>37168.35</v>
      </c>
    </row>
    <row r="162" spans="1:61" x14ac:dyDescent="0.25">
      <c r="A162" t="s">
        <v>460</v>
      </c>
      <c r="B162" t="s">
        <v>461</v>
      </c>
      <c r="C162" s="14" t="s">
        <v>343</v>
      </c>
      <c r="D162" t="s">
        <v>228</v>
      </c>
      <c r="E162" s="42">
        <v>25000</v>
      </c>
      <c r="F162" s="42">
        <v>717.5</v>
      </c>
      <c r="G162" s="42">
        <v>0</v>
      </c>
      <c r="H162" s="42">
        <v>760</v>
      </c>
      <c r="I162" s="42">
        <v>25</v>
      </c>
      <c r="J162" s="42">
        <v>1502.5</v>
      </c>
      <c r="K162" s="42">
        <v>23497.5</v>
      </c>
    </row>
    <row r="163" spans="1:61" x14ac:dyDescent="0.25">
      <c r="A163" t="s">
        <v>462</v>
      </c>
      <c r="B163" t="s">
        <v>81</v>
      </c>
      <c r="C163" s="14" t="s">
        <v>343</v>
      </c>
      <c r="D163" t="s">
        <v>228</v>
      </c>
      <c r="E163" s="42">
        <v>25000</v>
      </c>
      <c r="F163" s="42">
        <v>717.5</v>
      </c>
      <c r="G163" s="42">
        <v>0</v>
      </c>
      <c r="H163" s="42">
        <v>760</v>
      </c>
      <c r="I163" s="42">
        <v>25</v>
      </c>
      <c r="J163" s="42">
        <v>1502.5</v>
      </c>
      <c r="K163" s="42">
        <v>23497.5</v>
      </c>
    </row>
    <row r="164" spans="1:61" s="29" customFormat="1" x14ac:dyDescent="0.25">
      <c r="A164" t="s">
        <v>346</v>
      </c>
      <c r="B164" t="s">
        <v>65</v>
      </c>
      <c r="C164" s="14" t="s">
        <v>342</v>
      </c>
      <c r="D164" t="s">
        <v>228</v>
      </c>
      <c r="E164" s="42">
        <v>20000</v>
      </c>
      <c r="F164" s="42">
        <v>574</v>
      </c>
      <c r="G164" s="42">
        <v>0</v>
      </c>
      <c r="H164" s="42">
        <v>608</v>
      </c>
      <c r="I164" s="42">
        <v>2020</v>
      </c>
      <c r="J164" s="42">
        <v>3202</v>
      </c>
      <c r="K164" s="42">
        <v>16798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1:61" x14ac:dyDescent="0.25">
      <c r="A165" t="s">
        <v>243</v>
      </c>
      <c r="B165" t="s">
        <v>191</v>
      </c>
      <c r="C165" s="14" t="s">
        <v>343</v>
      </c>
      <c r="D165" t="s">
        <v>228</v>
      </c>
      <c r="E165" s="42">
        <v>23000</v>
      </c>
      <c r="F165" s="42">
        <f>E165*0.0287</f>
        <v>660.1</v>
      </c>
      <c r="G165" s="42">
        <v>0</v>
      </c>
      <c r="H165" s="42">
        <v>699.2</v>
      </c>
      <c r="I165" s="42">
        <v>6599.66</v>
      </c>
      <c r="J165" s="42">
        <v>7958.96</v>
      </c>
      <c r="K165" s="42">
        <v>15041.04</v>
      </c>
    </row>
    <row r="166" spans="1:61" x14ac:dyDescent="0.25">
      <c r="A166" s="26" t="s">
        <v>12</v>
      </c>
      <c r="B166" s="26">
        <v>35</v>
      </c>
      <c r="C166" s="27"/>
      <c r="D166" s="26"/>
      <c r="E166" s="49">
        <f t="shared" ref="E166:K166" si="18">SUM(E131:E165)</f>
        <v>861467.5</v>
      </c>
      <c r="F166" s="49">
        <f t="shared" si="18"/>
        <v>24724.13</v>
      </c>
      <c r="G166" s="49">
        <f t="shared" si="18"/>
        <v>3002.33</v>
      </c>
      <c r="H166" s="49">
        <f t="shared" si="18"/>
        <v>26188.61</v>
      </c>
      <c r="I166" s="49">
        <f t="shared" si="18"/>
        <v>62429.599999999999</v>
      </c>
      <c r="J166" s="49">
        <f t="shared" si="18"/>
        <v>116344.67</v>
      </c>
      <c r="K166" s="49">
        <f t="shared" si="18"/>
        <v>745122.83</v>
      </c>
    </row>
    <row r="168" spans="1:61" x14ac:dyDescent="0.25">
      <c r="A168" s="66" t="s">
        <v>447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  <row r="169" spans="1:61" x14ac:dyDescent="0.25">
      <c r="A169" s="6" t="s">
        <v>276</v>
      </c>
      <c r="B169" s="6" t="s">
        <v>20</v>
      </c>
      <c r="C169" s="14" t="s">
        <v>342</v>
      </c>
      <c r="D169" t="s">
        <v>228</v>
      </c>
      <c r="E169" s="42">
        <v>33000</v>
      </c>
      <c r="F169" s="42">
        <f>E169*0.0287</f>
        <v>947.1</v>
      </c>
      <c r="G169" s="42">
        <v>0</v>
      </c>
      <c r="H169" s="42">
        <f>E169*0.0304</f>
        <v>1003.2</v>
      </c>
      <c r="I169" s="42">
        <v>1687.45</v>
      </c>
      <c r="J169" s="42">
        <f>+F169+G169+H169+I169</f>
        <v>3637.75</v>
      </c>
      <c r="K169" s="42">
        <v>29362.25</v>
      </c>
    </row>
    <row r="170" spans="1:61" x14ac:dyDescent="0.25">
      <c r="A170" t="s">
        <v>275</v>
      </c>
      <c r="B170" s="8" t="s">
        <v>101</v>
      </c>
      <c r="C170" s="14" t="s">
        <v>342</v>
      </c>
      <c r="D170" t="s">
        <v>228</v>
      </c>
      <c r="E170" s="42">
        <v>60000</v>
      </c>
      <c r="F170" s="42">
        <v>1722</v>
      </c>
      <c r="G170" s="42">
        <v>3486.68</v>
      </c>
      <c r="H170" s="42">
        <f>E170*0.0304</f>
        <v>1824</v>
      </c>
      <c r="I170" s="42">
        <v>175</v>
      </c>
      <c r="J170" s="42">
        <f>+F170+G170+H170+I170</f>
        <v>7207.68</v>
      </c>
      <c r="K170" s="42">
        <v>52792.32</v>
      </c>
    </row>
    <row r="171" spans="1:61" x14ac:dyDescent="0.25">
      <c r="A171" t="s">
        <v>194</v>
      </c>
      <c r="B171" t="s">
        <v>197</v>
      </c>
      <c r="C171" s="14" t="s">
        <v>342</v>
      </c>
      <c r="D171" t="s">
        <v>228</v>
      </c>
      <c r="E171" s="42">
        <v>44000</v>
      </c>
      <c r="F171" s="42">
        <v>1262.8</v>
      </c>
      <c r="G171" s="42">
        <v>780.32</v>
      </c>
      <c r="H171" s="42">
        <f>E171*0.0304</f>
        <v>1337.6</v>
      </c>
      <c r="I171" s="42">
        <v>7086.92</v>
      </c>
      <c r="J171" s="42">
        <f>+F171+G171+H171+I171</f>
        <v>10467.64</v>
      </c>
      <c r="K171" s="42">
        <v>33532.36</v>
      </c>
    </row>
    <row r="172" spans="1:61" x14ac:dyDescent="0.25">
      <c r="A172" s="6" t="s">
        <v>409</v>
      </c>
      <c r="B172" s="6" t="s">
        <v>197</v>
      </c>
      <c r="C172" s="14" t="s">
        <v>343</v>
      </c>
      <c r="D172" t="s">
        <v>226</v>
      </c>
      <c r="E172" s="42">
        <v>44000</v>
      </c>
      <c r="F172" s="42">
        <v>1262.8</v>
      </c>
      <c r="G172" s="42">
        <v>1007.19</v>
      </c>
      <c r="H172" s="42">
        <v>1337.6</v>
      </c>
      <c r="I172" s="42">
        <v>647</v>
      </c>
      <c r="J172" s="42">
        <f>+F172+G172+H172+I172</f>
        <v>4254.59</v>
      </c>
      <c r="K172" s="42">
        <v>39745.410000000003</v>
      </c>
    </row>
    <row r="173" spans="1:61" x14ac:dyDescent="0.25">
      <c r="A173" s="6" t="s">
        <v>410</v>
      </c>
      <c r="B173" s="6" t="s">
        <v>101</v>
      </c>
      <c r="C173" s="14" t="s">
        <v>342</v>
      </c>
      <c r="D173" t="s">
        <v>226</v>
      </c>
      <c r="E173" s="59">
        <v>56000</v>
      </c>
      <c r="F173" s="42">
        <v>1607.2</v>
      </c>
      <c r="G173" s="42">
        <v>2733.96</v>
      </c>
      <c r="H173" s="42">
        <v>1702.4</v>
      </c>
      <c r="I173" s="42">
        <v>175</v>
      </c>
      <c r="J173" s="42">
        <f>+F173+G173+H173+I173</f>
        <v>6218.56</v>
      </c>
      <c r="K173" s="42">
        <v>49781.440000000002</v>
      </c>
    </row>
    <row r="174" spans="1:61" x14ac:dyDescent="0.25">
      <c r="A174" s="26" t="s">
        <v>12</v>
      </c>
      <c r="B174" s="26">
        <v>5</v>
      </c>
      <c r="C174" s="27"/>
      <c r="D174" s="26"/>
      <c r="E174" s="49">
        <f t="shared" ref="E174:K174" si="19">SUM(E169:E173)</f>
        <v>237000</v>
      </c>
      <c r="F174" s="49">
        <f t="shared" si="19"/>
        <v>6801.9</v>
      </c>
      <c r="G174" s="49">
        <f t="shared" si="19"/>
        <v>8008.15</v>
      </c>
      <c r="H174" s="49">
        <f t="shared" si="19"/>
        <v>7204.8</v>
      </c>
      <c r="I174" s="49">
        <f>SUM(I169:I173)</f>
        <v>9771.3700000000008</v>
      </c>
      <c r="J174" s="49">
        <f t="shared" si="19"/>
        <v>31786.22</v>
      </c>
      <c r="K174" s="49">
        <f t="shared" si="19"/>
        <v>205213.78</v>
      </c>
    </row>
    <row r="176" spans="1:61" x14ac:dyDescent="0.25">
      <c r="A176" s="66" t="s">
        <v>326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39" x14ac:dyDescent="0.25">
      <c r="A177" t="s">
        <v>205</v>
      </c>
      <c r="B177" t="s">
        <v>449</v>
      </c>
      <c r="C177" s="14" t="s">
        <v>342</v>
      </c>
      <c r="D177" t="s">
        <v>228</v>
      </c>
      <c r="E177" s="42">
        <v>50000</v>
      </c>
      <c r="F177" s="42">
        <v>1435</v>
      </c>
      <c r="G177" s="42">
        <v>1854</v>
      </c>
      <c r="H177" s="42">
        <f>E177*0.0304</f>
        <v>1520</v>
      </c>
      <c r="I177" s="42">
        <v>175</v>
      </c>
      <c r="J177" s="42">
        <f>F177+G177+H177+I177</f>
        <v>4984</v>
      </c>
      <c r="K177" s="42">
        <f>E177-J177</f>
        <v>45016</v>
      </c>
    </row>
    <row r="178" spans="1:39" x14ac:dyDescent="0.25">
      <c r="A178" s="6" t="s">
        <v>290</v>
      </c>
      <c r="B178" s="6" t="s">
        <v>450</v>
      </c>
      <c r="C178" s="14" t="s">
        <v>343</v>
      </c>
      <c r="D178" s="10" t="s">
        <v>228</v>
      </c>
      <c r="E178" s="42">
        <v>50000</v>
      </c>
      <c r="F178" s="42">
        <v>1435</v>
      </c>
      <c r="G178" s="42">
        <v>1854</v>
      </c>
      <c r="H178" s="42">
        <f>E178*0.0304</f>
        <v>1520</v>
      </c>
      <c r="I178" s="42">
        <v>2925</v>
      </c>
      <c r="J178" s="42">
        <f>+F178+G178+H178+I178</f>
        <v>7734</v>
      </c>
      <c r="K178" s="42">
        <f>+E178-J178</f>
        <v>42266</v>
      </c>
    </row>
    <row r="179" spans="1:39" s="12" customFormat="1" x14ac:dyDescent="0.25">
      <c r="A179" s="39" t="s">
        <v>443</v>
      </c>
      <c r="B179" s="39" t="s">
        <v>16</v>
      </c>
      <c r="C179" s="41" t="s">
        <v>343</v>
      </c>
      <c r="D179" s="44" t="s">
        <v>226</v>
      </c>
      <c r="E179" s="42">
        <v>133000</v>
      </c>
      <c r="F179" s="42">
        <v>3817.1</v>
      </c>
      <c r="G179" s="42">
        <v>19867.79</v>
      </c>
      <c r="H179" s="42">
        <v>4043.2</v>
      </c>
      <c r="I179" s="42">
        <v>25</v>
      </c>
      <c r="J179" s="42">
        <v>27753.09</v>
      </c>
      <c r="K179" s="42">
        <v>105246.91</v>
      </c>
    </row>
    <row r="180" spans="1:39" s="12" customFormat="1" x14ac:dyDescent="0.25">
      <c r="A180" s="26" t="s">
        <v>12</v>
      </c>
      <c r="B180" s="26">
        <v>3</v>
      </c>
      <c r="C180" s="27"/>
      <c r="D180" s="26"/>
      <c r="E180" s="49">
        <f>SUM(E177:E178)+E179</f>
        <v>233000</v>
      </c>
      <c r="F180" s="49">
        <f>SUM(F177:F178)+F179</f>
        <v>6687.1</v>
      </c>
      <c r="G180" s="49">
        <f>SUM(G177:G179)</f>
        <v>23575.79</v>
      </c>
      <c r="H180" s="49">
        <f>SUM(H177:H178)+H179</f>
        <v>7083.2</v>
      </c>
      <c r="I180" s="49">
        <f>SUM(I177:I178)+I179</f>
        <v>3125</v>
      </c>
      <c r="J180" s="49">
        <f>SUM(J177:J178)+J179</f>
        <v>40471.089999999997</v>
      </c>
      <c r="K180" s="49">
        <f>SUM(K177:K179)</f>
        <v>192528.91</v>
      </c>
    </row>
    <row r="181" spans="1:39" s="53" customFormat="1" x14ac:dyDescent="0.25">
      <c r="A181" s="51"/>
      <c r="B181" s="51"/>
      <c r="C181" s="52"/>
      <c r="D181" s="51"/>
      <c r="E181" s="58"/>
      <c r="F181" s="58"/>
      <c r="G181" s="58"/>
      <c r="H181" s="58"/>
      <c r="I181" s="58"/>
      <c r="J181" s="58"/>
      <c r="K181" s="58"/>
    </row>
    <row r="182" spans="1:39" s="12" customFormat="1" x14ac:dyDescent="0.25">
      <c r="A182" s="11" t="s">
        <v>483</v>
      </c>
      <c r="C182" s="41"/>
      <c r="E182" s="59"/>
      <c r="F182" s="59"/>
      <c r="G182" s="59"/>
      <c r="H182" s="59"/>
      <c r="I182" s="59"/>
      <c r="J182" s="59"/>
      <c r="K182" s="59"/>
    </row>
    <row r="183" spans="1:39" s="28" customFormat="1" ht="13.5" customHeight="1" x14ac:dyDescent="0.25">
      <c r="A183" s="12" t="s">
        <v>48</v>
      </c>
      <c r="B183" s="12" t="s">
        <v>49</v>
      </c>
      <c r="C183" s="41" t="s">
        <v>342</v>
      </c>
      <c r="D183" s="12" t="s">
        <v>228</v>
      </c>
      <c r="E183" s="59">
        <v>50000</v>
      </c>
      <c r="F183" s="59">
        <f>E183*0.0287</f>
        <v>1435</v>
      </c>
      <c r="G183" s="59">
        <v>1854</v>
      </c>
      <c r="H183" s="59">
        <v>1520</v>
      </c>
      <c r="I183" s="59">
        <v>1375</v>
      </c>
      <c r="J183" s="59">
        <f>F183+G183+H183+I183</f>
        <v>6184</v>
      </c>
      <c r="K183" s="59">
        <f>E183-J183</f>
        <v>43816</v>
      </c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x14ac:dyDescent="0.25">
      <c r="A184" s="26" t="s">
        <v>12</v>
      </c>
      <c r="B184" s="26">
        <v>1</v>
      </c>
      <c r="C184" s="27"/>
      <c r="D184" s="26"/>
      <c r="E184" s="49">
        <f>SUM(E183:E183)</f>
        <v>50000</v>
      </c>
      <c r="F184" s="49">
        <f>SUM(F183:F183)</f>
        <v>1435</v>
      </c>
      <c r="G184" s="49">
        <f>G183</f>
        <v>1854</v>
      </c>
      <c r="H184" s="49">
        <f>SUM(H183:H183)</f>
        <v>1520</v>
      </c>
      <c r="I184" s="49">
        <f>SUM(I183:I183)</f>
        <v>1375</v>
      </c>
      <c r="J184" s="49">
        <f>SUM(J183:J183)</f>
        <v>6184</v>
      </c>
      <c r="K184" s="49">
        <f>SUM(K183:K183)</f>
        <v>43816</v>
      </c>
    </row>
    <row r="185" spans="1:39" s="1" customFormat="1" x14ac:dyDescent="0.25">
      <c r="A185" s="11"/>
      <c r="B185" s="11"/>
      <c r="C185" s="16"/>
      <c r="D185" s="11"/>
      <c r="E185" s="56"/>
      <c r="F185" s="56"/>
      <c r="G185" s="56"/>
      <c r="H185" s="56"/>
      <c r="I185" s="56"/>
      <c r="J185" s="56"/>
      <c r="K185" s="56"/>
    </row>
    <row r="186" spans="1:39" x14ac:dyDescent="0.25">
      <c r="A186" s="11" t="s">
        <v>420</v>
      </c>
      <c r="B186" s="11"/>
      <c r="C186" s="16"/>
      <c r="D186" s="11"/>
      <c r="E186" s="56"/>
      <c r="F186" s="56"/>
      <c r="G186" s="56"/>
      <c r="H186" s="56"/>
      <c r="I186" s="56"/>
      <c r="J186" s="56"/>
      <c r="K186" s="56"/>
    </row>
    <row r="187" spans="1:39" x14ac:dyDescent="0.25">
      <c r="A187" s="12" t="s">
        <v>421</v>
      </c>
      <c r="B187" s="12" t="s">
        <v>422</v>
      </c>
      <c r="C187" s="41" t="s">
        <v>342</v>
      </c>
      <c r="D187" s="12" t="s">
        <v>424</v>
      </c>
      <c r="E187" s="59">
        <v>56000</v>
      </c>
      <c r="F187" s="59">
        <v>1607.2</v>
      </c>
      <c r="G187" s="59">
        <v>2733.96</v>
      </c>
      <c r="H187" s="59">
        <v>1702.4</v>
      </c>
      <c r="I187" s="59">
        <v>25</v>
      </c>
      <c r="J187" s="59">
        <v>6068.56</v>
      </c>
      <c r="K187" s="59">
        <v>49931.44</v>
      </c>
    </row>
    <row r="188" spans="1:39" x14ac:dyDescent="0.25">
      <c r="A188" s="26" t="s">
        <v>423</v>
      </c>
      <c r="B188" s="26">
        <v>1</v>
      </c>
      <c r="C188" s="27"/>
      <c r="D188" s="28"/>
      <c r="E188" s="49">
        <f t="shared" ref="E188:K188" si="20">SUM(E187)</f>
        <v>56000</v>
      </c>
      <c r="F188" s="49">
        <f t="shared" si="20"/>
        <v>1607.2</v>
      </c>
      <c r="G188" s="49">
        <f t="shared" si="20"/>
        <v>2733.96</v>
      </c>
      <c r="H188" s="49">
        <f t="shared" si="20"/>
        <v>1702.4</v>
      </c>
      <c r="I188" s="49">
        <f t="shared" si="20"/>
        <v>25</v>
      </c>
      <c r="J188" s="49">
        <f t="shared" si="20"/>
        <v>6068.56</v>
      </c>
      <c r="K188" s="49">
        <f t="shared" si="20"/>
        <v>49931.44</v>
      </c>
    </row>
    <row r="190" spans="1:39" x14ac:dyDescent="0.25">
      <c r="A190" s="66" t="s">
        <v>327</v>
      </c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39" x14ac:dyDescent="0.25">
      <c r="A191" t="s">
        <v>46</v>
      </c>
      <c r="B191" t="s">
        <v>47</v>
      </c>
      <c r="C191" s="14" t="s">
        <v>342</v>
      </c>
      <c r="D191" t="s">
        <v>226</v>
      </c>
      <c r="E191" s="42">
        <v>57000</v>
      </c>
      <c r="F191" s="42">
        <f>E191*0.0287</f>
        <v>1635.9</v>
      </c>
      <c r="G191" s="42">
        <v>2619.65</v>
      </c>
      <c r="H191" s="42">
        <v>1732.8</v>
      </c>
      <c r="I191" s="42">
        <v>1907.45</v>
      </c>
      <c r="J191" s="42">
        <v>7895.8</v>
      </c>
      <c r="K191" s="42">
        <f>E191-J191</f>
        <v>49104.2</v>
      </c>
    </row>
    <row r="192" spans="1:39" x14ac:dyDescent="0.25">
      <c r="A192" t="s">
        <v>50</v>
      </c>
      <c r="B192" t="s">
        <v>47</v>
      </c>
      <c r="C192" s="14" t="s">
        <v>343</v>
      </c>
      <c r="D192" t="s">
        <v>226</v>
      </c>
      <c r="E192" s="42">
        <v>57000</v>
      </c>
      <c r="F192" s="42">
        <f>E192*0.0287</f>
        <v>1635.9</v>
      </c>
      <c r="G192" s="42">
        <v>2922.14</v>
      </c>
      <c r="H192" s="42">
        <v>1732.8</v>
      </c>
      <c r="I192" s="42">
        <v>1315</v>
      </c>
      <c r="J192" s="42">
        <v>7605.84</v>
      </c>
      <c r="K192" s="42">
        <v>49394.16</v>
      </c>
    </row>
    <row r="193" spans="1:11" x14ac:dyDescent="0.25">
      <c r="A193" t="s">
        <v>269</v>
      </c>
      <c r="B193" t="s">
        <v>289</v>
      </c>
      <c r="C193" s="14" t="s">
        <v>343</v>
      </c>
      <c r="D193" s="7" t="s">
        <v>228</v>
      </c>
      <c r="E193" s="42">
        <v>44000</v>
      </c>
      <c r="F193" s="42">
        <f>E193*0.0287</f>
        <v>1262.8</v>
      </c>
      <c r="G193" s="42">
        <v>1007.19</v>
      </c>
      <c r="H193" s="42">
        <v>1337.6</v>
      </c>
      <c r="I193" s="42">
        <v>175</v>
      </c>
      <c r="J193" s="42">
        <v>3782.59</v>
      </c>
      <c r="K193" s="42">
        <f>+E193-J193</f>
        <v>40217.410000000003</v>
      </c>
    </row>
    <row r="194" spans="1:11" x14ac:dyDescent="0.25">
      <c r="A194" s="6" t="s">
        <v>364</v>
      </c>
      <c r="B194" s="6" t="s">
        <v>16</v>
      </c>
      <c r="C194" s="14" t="s">
        <v>342</v>
      </c>
      <c r="D194" s="10" t="s">
        <v>226</v>
      </c>
      <c r="E194" s="42">
        <v>110000</v>
      </c>
      <c r="F194" s="42">
        <f>E194*0.0287</f>
        <v>3157</v>
      </c>
      <c r="G194" s="42">
        <v>14457.62</v>
      </c>
      <c r="H194" s="42">
        <v>3344</v>
      </c>
      <c r="I194" s="42">
        <v>25</v>
      </c>
      <c r="J194" s="42">
        <v>20983.62</v>
      </c>
      <c r="K194" s="42">
        <v>89016.38</v>
      </c>
    </row>
    <row r="195" spans="1:11" x14ac:dyDescent="0.25">
      <c r="A195" s="26" t="s">
        <v>12</v>
      </c>
      <c r="B195" s="26">
        <v>4</v>
      </c>
      <c r="C195" s="27"/>
      <c r="D195" s="26"/>
      <c r="E195" s="49">
        <f t="shared" ref="E195:J195" si="21">SUM(E191:E194)</f>
        <v>268000</v>
      </c>
      <c r="F195" s="49">
        <f t="shared" si="21"/>
        <v>7691.6</v>
      </c>
      <c r="G195" s="49">
        <f t="shared" si="21"/>
        <v>21006.6</v>
      </c>
      <c r="H195" s="49">
        <f t="shared" si="21"/>
        <v>8147.2</v>
      </c>
      <c r="I195" s="49">
        <f t="shared" si="21"/>
        <v>3422.45</v>
      </c>
      <c r="J195" s="49">
        <f t="shared" si="21"/>
        <v>40267.85</v>
      </c>
      <c r="K195" s="49">
        <f>SUM(K191:K193)+K194</f>
        <v>227732.15</v>
      </c>
    </row>
    <row r="196" spans="1:11" x14ac:dyDescent="0.25">
      <c r="J196" s="59"/>
    </row>
    <row r="197" spans="1:11" s="12" customFormat="1" x14ac:dyDescent="0.25">
      <c r="A197" s="66" t="s">
        <v>328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1:11" s="1" customFormat="1" x14ac:dyDescent="0.25">
      <c r="A198" s="12" t="s">
        <v>365</v>
      </c>
      <c r="B198" s="12" t="s">
        <v>231</v>
      </c>
      <c r="C198" s="41" t="s">
        <v>342</v>
      </c>
      <c r="D198" s="12" t="s">
        <v>226</v>
      </c>
      <c r="E198" s="42">
        <v>26250</v>
      </c>
      <c r="F198" s="42">
        <v>753.38</v>
      </c>
      <c r="G198" s="42">
        <v>0</v>
      </c>
      <c r="H198" s="42">
        <v>798</v>
      </c>
      <c r="I198" s="42">
        <v>3290.41</v>
      </c>
      <c r="J198" s="42">
        <f>+F198+G198+H198+I198</f>
        <v>4841.79</v>
      </c>
      <c r="K198" s="42">
        <v>21408.21</v>
      </c>
    </row>
    <row r="199" spans="1:11" s="1" customFormat="1" x14ac:dyDescent="0.25">
      <c r="A199" s="2" t="s">
        <v>12</v>
      </c>
      <c r="B199" s="2">
        <v>1</v>
      </c>
      <c r="C199" s="15"/>
      <c r="D199" s="2"/>
      <c r="E199" s="50">
        <f t="shared" ref="E199:K199" si="22">SUM(E198:E198)</f>
        <v>26250</v>
      </c>
      <c r="F199" s="50">
        <f t="shared" si="22"/>
        <v>753.38</v>
      </c>
      <c r="G199" s="50">
        <f t="shared" si="22"/>
        <v>0</v>
      </c>
      <c r="H199" s="50">
        <f t="shared" si="22"/>
        <v>798</v>
      </c>
      <c r="I199" s="50">
        <f t="shared" si="22"/>
        <v>3290.41</v>
      </c>
      <c r="J199" s="50">
        <f t="shared" si="22"/>
        <v>4841.79</v>
      </c>
      <c r="K199" s="50">
        <f t="shared" si="22"/>
        <v>21408.21</v>
      </c>
    </row>
    <row r="200" spans="1:11" s="11" customFormat="1" x14ac:dyDescent="0.25">
      <c r="A200"/>
      <c r="B200"/>
      <c r="C200" s="14"/>
      <c r="D200"/>
      <c r="E200" s="42"/>
      <c r="F200" s="42"/>
      <c r="G200" s="42"/>
      <c r="H200" s="42"/>
      <c r="I200" s="42"/>
      <c r="J200" s="42"/>
      <c r="K200" s="42"/>
    </row>
    <row r="201" spans="1:11" x14ac:dyDescent="0.25">
      <c r="A201" s="66" t="s">
        <v>329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1:11" x14ac:dyDescent="0.25">
      <c r="A202" s="12" t="s">
        <v>38</v>
      </c>
      <c r="B202" s="12" t="s">
        <v>33</v>
      </c>
      <c r="C202" s="41" t="s">
        <v>343</v>
      </c>
      <c r="D202" s="12" t="s">
        <v>226</v>
      </c>
      <c r="E202" s="59">
        <v>41000</v>
      </c>
      <c r="F202" s="59">
        <f>E202*0.0287</f>
        <v>1176.7</v>
      </c>
      <c r="G202" s="59">
        <v>583.79</v>
      </c>
      <c r="H202" s="59">
        <f>E202*0.0304</f>
        <v>1246.4000000000001</v>
      </c>
      <c r="I202" s="59">
        <v>175</v>
      </c>
      <c r="J202" s="59">
        <f>F202+G202+H202+I202</f>
        <v>3181.89</v>
      </c>
      <c r="K202" s="59">
        <v>37818.11</v>
      </c>
    </row>
    <row r="203" spans="1:11" s="1" customFormat="1" x14ac:dyDescent="0.25">
      <c r="A203" s="2" t="s">
        <v>12</v>
      </c>
      <c r="B203" s="2">
        <v>1</v>
      </c>
      <c r="C203" s="15"/>
      <c r="D203" s="2"/>
      <c r="E203" s="50">
        <f t="shared" ref="E203:K203" si="23">SUM(E202:E202)</f>
        <v>41000</v>
      </c>
      <c r="F203" s="50">
        <f t="shared" si="23"/>
        <v>1176.7</v>
      </c>
      <c r="G203" s="50">
        <f t="shared" si="23"/>
        <v>583.79</v>
      </c>
      <c r="H203" s="50">
        <f t="shared" si="23"/>
        <v>1246.4000000000001</v>
      </c>
      <c r="I203" s="50">
        <f t="shared" si="23"/>
        <v>175</v>
      </c>
      <c r="J203" s="50">
        <f t="shared" si="23"/>
        <v>3181.89</v>
      </c>
      <c r="K203" s="50">
        <f t="shared" si="23"/>
        <v>37818.11</v>
      </c>
    </row>
    <row r="205" spans="1:11" x14ac:dyDescent="0.25">
      <c r="A205" s="67" t="s">
        <v>330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1:11" s="1" customFormat="1" x14ac:dyDescent="0.25">
      <c r="A206" t="s">
        <v>286</v>
      </c>
      <c r="B206" s="8" t="s">
        <v>433</v>
      </c>
      <c r="C206" s="14" t="s">
        <v>343</v>
      </c>
      <c r="D206" s="7" t="s">
        <v>228</v>
      </c>
      <c r="E206" s="42">
        <v>90000</v>
      </c>
      <c r="F206" s="42">
        <f>E206*0.0287</f>
        <v>2583</v>
      </c>
      <c r="G206" s="42">
        <v>9753.1200000000008</v>
      </c>
      <c r="H206" s="42">
        <f>E206*0.0304</f>
        <v>2736</v>
      </c>
      <c r="I206" s="42">
        <v>175</v>
      </c>
      <c r="J206" s="42">
        <v>15247.12</v>
      </c>
      <c r="K206" s="42">
        <f>E206-J206</f>
        <v>74752.88</v>
      </c>
    </row>
    <row r="207" spans="1:11" s="1" customFormat="1" x14ac:dyDescent="0.25">
      <c r="A207" t="s">
        <v>411</v>
      </c>
      <c r="B207" s="8" t="s">
        <v>16</v>
      </c>
      <c r="C207" s="14" t="s">
        <v>343</v>
      </c>
      <c r="D207" t="s">
        <v>226</v>
      </c>
      <c r="E207" s="42">
        <v>115000</v>
      </c>
      <c r="F207" s="42">
        <v>3300.5</v>
      </c>
      <c r="G207" s="42">
        <v>14877.52</v>
      </c>
      <c r="H207" s="42">
        <v>3496</v>
      </c>
      <c r="I207" s="42">
        <v>3049.9</v>
      </c>
      <c r="J207" s="42">
        <v>24723.919999999998</v>
      </c>
      <c r="K207" s="42">
        <v>90276.08</v>
      </c>
    </row>
    <row r="208" spans="1:11" s="1" customFormat="1" x14ac:dyDescent="0.25">
      <c r="A208" s="2" t="s">
        <v>12</v>
      </c>
      <c r="B208" s="2">
        <v>2</v>
      </c>
      <c r="C208" s="15"/>
      <c r="D208" s="2"/>
      <c r="E208" s="50">
        <f>SUM(E206:E206)+E207</f>
        <v>205000</v>
      </c>
      <c r="F208" s="50">
        <f>SUM(F206:F207)</f>
        <v>5883.5</v>
      </c>
      <c r="G208" s="50">
        <f>SUM(G206:G206)+G207</f>
        <v>24630.639999999999</v>
      </c>
      <c r="H208" s="50">
        <f>SUM(H206:H206)+H207</f>
        <v>6232</v>
      </c>
      <c r="I208" s="50">
        <f>SUM(I206:I206)+I207</f>
        <v>3224.9</v>
      </c>
      <c r="J208" s="50">
        <f>SUM(J206:J206)+J207</f>
        <v>39971.040000000001</v>
      </c>
      <c r="K208" s="50">
        <f>SUM(K206:K206)+K207</f>
        <v>165028.96</v>
      </c>
    </row>
    <row r="209" spans="1:43" x14ac:dyDescent="0.25">
      <c r="A209" s="1"/>
      <c r="B209" s="1"/>
      <c r="C209" s="17"/>
      <c r="D209" s="1"/>
      <c r="E209" s="54"/>
      <c r="F209" s="54"/>
      <c r="G209" s="54"/>
      <c r="H209" s="54"/>
      <c r="I209" s="54"/>
      <c r="J209" s="54"/>
      <c r="K209" s="54"/>
    </row>
    <row r="210" spans="1:43" s="11" customFormat="1" x14ac:dyDescent="0.25">
      <c r="A210" s="1" t="s">
        <v>400</v>
      </c>
      <c r="B210" s="1"/>
      <c r="C210" s="17"/>
      <c r="D210" s="1"/>
      <c r="E210" s="54"/>
      <c r="F210" s="54"/>
      <c r="G210" s="54"/>
      <c r="H210" s="54"/>
      <c r="I210" s="54"/>
      <c r="J210" s="54"/>
      <c r="K210" s="54"/>
    </row>
    <row r="211" spans="1:43" s="11" customFormat="1" x14ac:dyDescent="0.25">
      <c r="A211" s="20" t="s">
        <v>366</v>
      </c>
      <c r="B211" s="20" t="s">
        <v>36</v>
      </c>
      <c r="C211" s="21" t="s">
        <v>343</v>
      </c>
      <c r="D211" s="20" t="s">
        <v>228</v>
      </c>
      <c r="E211" s="60">
        <v>44000</v>
      </c>
      <c r="F211" s="60">
        <v>1262.8</v>
      </c>
      <c r="G211" s="42">
        <v>1007.19</v>
      </c>
      <c r="H211" s="60">
        <v>1337.6</v>
      </c>
      <c r="I211" s="60">
        <v>175</v>
      </c>
      <c r="J211" s="60">
        <v>3782.59</v>
      </c>
      <c r="K211" s="60">
        <v>40217.410000000003</v>
      </c>
    </row>
    <row r="212" spans="1:43" s="11" customFormat="1" x14ac:dyDescent="0.25">
      <c r="A212" s="20" t="s">
        <v>368</v>
      </c>
      <c r="B212" s="20" t="s">
        <v>36</v>
      </c>
      <c r="C212" s="21" t="s">
        <v>343</v>
      </c>
      <c r="D212" s="20" t="s">
        <v>345</v>
      </c>
      <c r="E212" s="60">
        <v>44000</v>
      </c>
      <c r="F212" s="60">
        <v>1262.8</v>
      </c>
      <c r="G212" s="42">
        <v>1007.19</v>
      </c>
      <c r="H212" s="60">
        <v>1337.6</v>
      </c>
      <c r="I212" s="60">
        <v>175</v>
      </c>
      <c r="J212" s="60">
        <v>3782.59</v>
      </c>
      <c r="K212" s="60">
        <v>40217.410000000003</v>
      </c>
    </row>
    <row r="213" spans="1:43" x14ac:dyDescent="0.25">
      <c r="A213" s="34" t="s">
        <v>12</v>
      </c>
      <c r="B213" s="34">
        <v>2</v>
      </c>
      <c r="C213" s="35"/>
      <c r="D213" s="34"/>
      <c r="E213" s="61">
        <f>E211+E212</f>
        <v>88000</v>
      </c>
      <c r="F213" s="61">
        <f>SUM(F211:F212)</f>
        <v>2525.6</v>
      </c>
      <c r="G213" s="61">
        <f>G211+G212</f>
        <v>2014.38</v>
      </c>
      <c r="H213" s="61">
        <f>H211+H212</f>
        <v>2675.2</v>
      </c>
      <c r="I213" s="61">
        <f>I211+I212</f>
        <v>350</v>
      </c>
      <c r="J213" s="61">
        <f>J211+J212</f>
        <v>7565.18</v>
      </c>
      <c r="K213" s="61">
        <f>K211+K212</f>
        <v>80434.820000000007</v>
      </c>
    </row>
    <row r="214" spans="1:43" s="11" customFormat="1" x14ac:dyDescent="0.25">
      <c r="A214"/>
      <c r="B214"/>
      <c r="C214" s="14"/>
      <c r="D214"/>
      <c r="E214" s="42"/>
      <c r="F214" s="42"/>
      <c r="G214" s="42"/>
      <c r="H214" s="42"/>
      <c r="I214" s="42"/>
      <c r="J214" s="42"/>
      <c r="K214" s="42"/>
    </row>
    <row r="215" spans="1:43" s="11" customFormat="1" x14ac:dyDescent="0.25">
      <c r="A215" s="66" t="s">
        <v>331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1:43" x14ac:dyDescent="0.25">
      <c r="A216" s="20" t="s">
        <v>35</v>
      </c>
      <c r="B216" s="20" t="s">
        <v>367</v>
      </c>
      <c r="C216" s="21" t="s">
        <v>343</v>
      </c>
      <c r="D216" s="20" t="s">
        <v>228</v>
      </c>
      <c r="E216" s="60">
        <v>91000</v>
      </c>
      <c r="F216" s="60">
        <f>E216*0.0287</f>
        <v>2611.6999999999998</v>
      </c>
      <c r="G216" s="60">
        <v>9988.34</v>
      </c>
      <c r="H216" s="60">
        <f>E216*0.0304</f>
        <v>2766.4</v>
      </c>
      <c r="I216" s="60">
        <v>2300</v>
      </c>
      <c r="J216" s="42">
        <v>17666.439999999999</v>
      </c>
      <c r="K216" s="60">
        <f>E216-J216</f>
        <v>73333.56</v>
      </c>
    </row>
    <row r="217" spans="1:43" x14ac:dyDescent="0.25">
      <c r="A217" s="20" t="s">
        <v>369</v>
      </c>
      <c r="B217" s="20" t="s">
        <v>36</v>
      </c>
      <c r="C217" s="21" t="s">
        <v>343</v>
      </c>
      <c r="D217" s="20" t="s">
        <v>228</v>
      </c>
      <c r="E217" s="60">
        <v>44000</v>
      </c>
      <c r="F217" s="60">
        <v>1262.8</v>
      </c>
      <c r="G217" s="42">
        <v>1007.19</v>
      </c>
      <c r="H217" s="60">
        <v>1337.6</v>
      </c>
      <c r="I217" s="60">
        <v>175</v>
      </c>
      <c r="J217" s="42">
        <v>3782.59</v>
      </c>
      <c r="K217" s="42">
        <v>40217.410000000003</v>
      </c>
    </row>
    <row r="218" spans="1:43" s="1" customFormat="1" x14ac:dyDescent="0.25">
      <c r="A218" s="2" t="s">
        <v>12</v>
      </c>
      <c r="B218" s="2">
        <v>2</v>
      </c>
      <c r="C218" s="15"/>
      <c r="D218" s="2"/>
      <c r="E218" s="50">
        <f>SUM(E216:E216)+E217</f>
        <v>135000</v>
      </c>
      <c r="F218" s="50">
        <f>SUM(F216:F217)</f>
        <v>3874.5</v>
      </c>
      <c r="G218" s="50">
        <f>SUM(G216:G216)+G217</f>
        <v>10995.53</v>
      </c>
      <c r="H218" s="50">
        <f>SUM(H216:H216)+H217</f>
        <v>4104</v>
      </c>
      <c r="I218" s="50">
        <f>SUM(I216:I216)+I217</f>
        <v>2475</v>
      </c>
      <c r="J218" s="50">
        <f>SUM(J216:J216)+J217</f>
        <v>21449.03</v>
      </c>
      <c r="K218" s="50">
        <f>SUM(K216:K216)+K217</f>
        <v>113550.97</v>
      </c>
    </row>
    <row r="219" spans="1:43" s="1" customFormat="1" x14ac:dyDescent="0.25">
      <c r="A219"/>
      <c r="B219"/>
      <c r="C219" s="14"/>
      <c r="D219"/>
      <c r="E219" s="42"/>
      <c r="F219" s="42"/>
      <c r="G219" s="42"/>
      <c r="H219" s="42"/>
      <c r="I219" s="42"/>
      <c r="J219" s="42"/>
      <c r="K219" s="42"/>
    </row>
    <row r="220" spans="1:43" x14ac:dyDescent="0.25">
      <c r="A220" s="66" t="s">
        <v>332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</row>
    <row r="221" spans="1:43" x14ac:dyDescent="0.25">
      <c r="A221" s="13" t="s">
        <v>32</v>
      </c>
      <c r="B221" t="s">
        <v>473</v>
      </c>
      <c r="C221" s="14" t="s">
        <v>343</v>
      </c>
      <c r="D221" t="s">
        <v>226</v>
      </c>
      <c r="E221" s="42">
        <v>45000</v>
      </c>
      <c r="F221" s="42">
        <f>E221*0.0287</f>
        <v>1291.5</v>
      </c>
      <c r="G221" s="42">
        <v>921.46</v>
      </c>
      <c r="H221" s="42">
        <v>1368</v>
      </c>
      <c r="I221" s="42">
        <v>1687.45</v>
      </c>
      <c r="J221" s="42">
        <v>5268.41</v>
      </c>
      <c r="K221" s="42">
        <v>39731.589999999997</v>
      </c>
    </row>
    <row r="222" spans="1:43" s="1" customFormat="1" x14ac:dyDescent="0.25">
      <c r="A222" t="s">
        <v>34</v>
      </c>
      <c r="B222" t="s">
        <v>473</v>
      </c>
      <c r="C222" s="14" t="s">
        <v>343</v>
      </c>
      <c r="D222" t="s">
        <v>228</v>
      </c>
      <c r="E222" s="42">
        <v>45000</v>
      </c>
      <c r="F222" s="42">
        <v>1291.5</v>
      </c>
      <c r="G222" s="42">
        <v>1148.33</v>
      </c>
      <c r="H222" s="42">
        <v>1368</v>
      </c>
      <c r="I222" s="42">
        <v>175</v>
      </c>
      <c r="J222" s="42">
        <v>3982.83</v>
      </c>
      <c r="K222" s="42">
        <v>41017.17</v>
      </c>
    </row>
    <row r="223" spans="1:43" s="1" customFormat="1" x14ac:dyDescent="0.25">
      <c r="A223" t="s">
        <v>30</v>
      </c>
      <c r="B223" t="s">
        <v>31</v>
      </c>
      <c r="C223" s="14" t="s">
        <v>343</v>
      </c>
      <c r="D223" t="s">
        <v>226</v>
      </c>
      <c r="E223" s="42">
        <v>91000</v>
      </c>
      <c r="F223" s="42">
        <f>E223*0.0287</f>
        <v>2611.6999999999998</v>
      </c>
      <c r="G223" s="42">
        <v>9232.1200000000008</v>
      </c>
      <c r="H223" s="42">
        <v>2766.4</v>
      </c>
      <c r="I223" s="42">
        <v>5014.8999999999996</v>
      </c>
      <c r="J223" s="42">
        <v>19625.12</v>
      </c>
      <c r="K223" s="42">
        <v>71374.880000000005</v>
      </c>
    </row>
    <row r="224" spans="1:43" x14ac:dyDescent="0.25">
      <c r="A224" t="s">
        <v>425</v>
      </c>
      <c r="B224" t="s">
        <v>473</v>
      </c>
      <c r="C224" s="14" t="s">
        <v>343</v>
      </c>
      <c r="D224" t="s">
        <v>228</v>
      </c>
      <c r="E224" s="42">
        <v>44000</v>
      </c>
      <c r="F224" s="42">
        <v>1262.8</v>
      </c>
      <c r="G224" s="42">
        <v>1007.19</v>
      </c>
      <c r="H224" s="42">
        <v>1337.6</v>
      </c>
      <c r="I224" s="42">
        <v>175</v>
      </c>
      <c r="J224" s="42">
        <v>3782.59</v>
      </c>
      <c r="K224" s="42">
        <v>40217.410000000003</v>
      </c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256" s="1" customFormat="1" x14ac:dyDescent="0.25">
      <c r="A225" s="2" t="s">
        <v>12</v>
      </c>
      <c r="B225" s="2">
        <v>4</v>
      </c>
      <c r="C225" s="15"/>
      <c r="D225" s="2"/>
      <c r="E225" s="50">
        <f t="shared" ref="E225:K225" si="24">SUM(E221:E224)</f>
        <v>225000</v>
      </c>
      <c r="F225" s="50">
        <f t="shared" si="24"/>
        <v>6457.5</v>
      </c>
      <c r="G225" s="50">
        <f t="shared" si="24"/>
        <v>12309.1</v>
      </c>
      <c r="H225" s="50">
        <f t="shared" si="24"/>
        <v>6840</v>
      </c>
      <c r="I225" s="50">
        <f t="shared" si="24"/>
        <v>7052.35</v>
      </c>
      <c r="J225" s="50">
        <f t="shared" si="24"/>
        <v>32658.95</v>
      </c>
      <c r="K225" s="50">
        <f t="shared" si="24"/>
        <v>192341.05</v>
      </c>
    </row>
    <row r="226" spans="1:256" x14ac:dyDescent="0.25"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256" x14ac:dyDescent="0.25">
      <c r="A227" s="66" t="s">
        <v>333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256" s="1" customFormat="1" x14ac:dyDescent="0.25">
      <c r="A228" s="6" t="s">
        <v>39</v>
      </c>
      <c r="B228" s="6" t="s">
        <v>278</v>
      </c>
      <c r="C228" s="14" t="s">
        <v>343</v>
      </c>
      <c r="D228" s="9" t="s">
        <v>228</v>
      </c>
      <c r="E228" s="42">
        <v>89500</v>
      </c>
      <c r="F228" s="42">
        <f>E228*0.0287</f>
        <v>2568.65</v>
      </c>
      <c r="G228" s="42">
        <v>9635.51</v>
      </c>
      <c r="H228" s="42">
        <f>E228*0.0304</f>
        <v>2720.8</v>
      </c>
      <c r="I228" s="42">
        <v>175</v>
      </c>
      <c r="J228" s="42">
        <f t="shared" ref="J228:J233" si="25">+F228+G228+H228+I228</f>
        <v>15099.96</v>
      </c>
      <c r="K228" s="42">
        <v>74400.039999999994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256" s="26" customFormat="1" x14ac:dyDescent="0.25">
      <c r="A229" t="s">
        <v>244</v>
      </c>
      <c r="B229" s="6" t="s">
        <v>22</v>
      </c>
      <c r="C229" s="14" t="s">
        <v>342</v>
      </c>
      <c r="D229" t="s">
        <v>228</v>
      </c>
      <c r="E229" s="42">
        <v>32000</v>
      </c>
      <c r="F229" s="42">
        <v>918.4</v>
      </c>
      <c r="G229" s="42">
        <v>0</v>
      </c>
      <c r="H229" s="42">
        <v>972.8</v>
      </c>
      <c r="I229" s="42">
        <v>983</v>
      </c>
      <c r="J229" s="42">
        <f t="shared" si="25"/>
        <v>2874.2</v>
      </c>
      <c r="K229" s="42">
        <v>29125.8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</row>
    <row r="230" spans="1:256" s="1" customFormat="1" ht="17.25" customHeight="1" x14ac:dyDescent="0.25">
      <c r="A230" t="s">
        <v>416</v>
      </c>
      <c r="B230" s="6" t="s">
        <v>211</v>
      </c>
      <c r="C230" s="14" t="s">
        <v>343</v>
      </c>
      <c r="D230" t="s">
        <v>226</v>
      </c>
      <c r="E230" s="42">
        <v>115000</v>
      </c>
      <c r="F230" s="42">
        <v>3300.5</v>
      </c>
      <c r="G230" s="42">
        <v>15633.74</v>
      </c>
      <c r="H230" s="42">
        <v>3496</v>
      </c>
      <c r="I230" s="42">
        <v>75</v>
      </c>
      <c r="J230" s="42">
        <f t="shared" si="25"/>
        <v>22505.24</v>
      </c>
      <c r="K230" s="42">
        <v>92494.76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</row>
    <row r="231" spans="1:256" x14ac:dyDescent="0.25">
      <c r="A231" t="s">
        <v>40</v>
      </c>
      <c r="B231" t="s">
        <v>14</v>
      </c>
      <c r="C231" s="14" t="s">
        <v>342</v>
      </c>
      <c r="D231" t="s">
        <v>226</v>
      </c>
      <c r="E231" s="42">
        <v>46000</v>
      </c>
      <c r="F231" s="42">
        <v>1320.2</v>
      </c>
      <c r="G231" s="42">
        <v>835.73</v>
      </c>
      <c r="H231" s="42">
        <f>E231*0.0304</f>
        <v>1398.4</v>
      </c>
      <c r="I231" s="42">
        <v>3339.9</v>
      </c>
      <c r="J231" s="42">
        <f t="shared" si="25"/>
        <v>6894.23</v>
      </c>
      <c r="K231" s="42">
        <v>39105.769999999997</v>
      </c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</row>
    <row r="232" spans="1:256" x14ac:dyDescent="0.25">
      <c r="A232" t="s">
        <v>401</v>
      </c>
      <c r="B232" s="6" t="s">
        <v>33</v>
      </c>
      <c r="C232" s="14" t="s">
        <v>342</v>
      </c>
      <c r="D232" t="s">
        <v>228</v>
      </c>
      <c r="E232" s="42">
        <v>44000</v>
      </c>
      <c r="F232" s="42">
        <v>1262.8</v>
      </c>
      <c r="G232" s="42">
        <v>1007.19</v>
      </c>
      <c r="H232" s="42">
        <v>1337.6</v>
      </c>
      <c r="I232" s="42">
        <v>1275</v>
      </c>
      <c r="J232" s="42">
        <f t="shared" si="25"/>
        <v>4882.59</v>
      </c>
      <c r="K232" s="42">
        <v>39117.410000000003</v>
      </c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s="36" customFormat="1" x14ac:dyDescent="0.25">
      <c r="A233" t="s">
        <v>43</v>
      </c>
      <c r="B233" t="s">
        <v>22</v>
      </c>
      <c r="C233" s="14" t="s">
        <v>342</v>
      </c>
      <c r="D233" t="s">
        <v>226</v>
      </c>
      <c r="E233" s="42">
        <v>32000</v>
      </c>
      <c r="F233" s="42">
        <f>E233*0.0287</f>
        <v>918.4</v>
      </c>
      <c r="G233" s="42">
        <v>0</v>
      </c>
      <c r="H233" s="42">
        <f>E233*0.0304</f>
        <v>972.8</v>
      </c>
      <c r="I233" s="42">
        <v>3299.9</v>
      </c>
      <c r="J233" s="42">
        <f t="shared" si="25"/>
        <v>5191.1000000000004</v>
      </c>
      <c r="K233" s="42">
        <v>26808.9</v>
      </c>
    </row>
    <row r="234" spans="1:256" s="34" customFormat="1" x14ac:dyDescent="0.25">
      <c r="A234" s="26" t="s">
        <v>484</v>
      </c>
      <c r="B234" s="26">
        <v>6</v>
      </c>
      <c r="C234" s="27"/>
      <c r="D234" s="26"/>
      <c r="E234" s="49">
        <f t="shared" ref="E234:K234" si="26">SUM(E228:E233)</f>
        <v>358500</v>
      </c>
      <c r="F234" s="49">
        <f t="shared" si="26"/>
        <v>10288.950000000001</v>
      </c>
      <c r="G234" s="49">
        <f t="shared" si="26"/>
        <v>27112.17</v>
      </c>
      <c r="H234" s="49">
        <f t="shared" si="26"/>
        <v>10898.4</v>
      </c>
      <c r="I234" s="49">
        <f t="shared" si="26"/>
        <v>9147.7999999999993</v>
      </c>
      <c r="J234" s="49">
        <f t="shared" si="26"/>
        <v>57447.32</v>
      </c>
      <c r="K234" s="49">
        <f t="shared" si="26"/>
        <v>301052.68</v>
      </c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6"/>
      <c r="HU234" s="46"/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</row>
    <row r="236" spans="1:256" x14ac:dyDescent="0.25">
      <c r="A236" s="5" t="s">
        <v>321</v>
      </c>
      <c r="B236" s="5"/>
      <c r="C236" s="17"/>
      <c r="D236" s="5"/>
      <c r="E236" s="57"/>
      <c r="F236" s="57"/>
      <c r="G236" s="57"/>
      <c r="H236" s="57"/>
      <c r="I236" s="57"/>
      <c r="J236" s="57"/>
      <c r="K236" s="57"/>
    </row>
    <row r="237" spans="1:256" x14ac:dyDescent="0.25">
      <c r="A237" t="s">
        <v>223</v>
      </c>
      <c r="B237" t="s">
        <v>166</v>
      </c>
      <c r="C237" s="14" t="s">
        <v>343</v>
      </c>
      <c r="D237" t="s">
        <v>228</v>
      </c>
      <c r="E237" s="42">
        <v>36000</v>
      </c>
      <c r="F237" s="42">
        <f t="shared" ref="F237:F245" si="27">E237*0.0287</f>
        <v>1033.2</v>
      </c>
      <c r="G237" s="42">
        <v>0</v>
      </c>
      <c r="H237" s="42">
        <v>1094.4000000000001</v>
      </c>
      <c r="I237" s="42">
        <v>3587.45</v>
      </c>
      <c r="J237" s="42">
        <v>5715.05</v>
      </c>
      <c r="K237" s="42">
        <v>30284.95</v>
      </c>
    </row>
    <row r="238" spans="1:256" x14ac:dyDescent="0.25">
      <c r="A238" t="s">
        <v>224</v>
      </c>
      <c r="B238" t="s">
        <v>51</v>
      </c>
      <c r="C238" s="14" t="s">
        <v>342</v>
      </c>
      <c r="D238" t="s">
        <v>228</v>
      </c>
      <c r="E238" s="42">
        <v>33000</v>
      </c>
      <c r="F238" s="42">
        <f t="shared" si="27"/>
        <v>947.1</v>
      </c>
      <c r="G238" s="42">
        <v>0</v>
      </c>
      <c r="H238" s="42">
        <v>1003.2</v>
      </c>
      <c r="I238" s="42">
        <v>1637.45</v>
      </c>
      <c r="J238" s="42">
        <v>3587.75</v>
      </c>
      <c r="K238" s="42">
        <v>29412.25</v>
      </c>
    </row>
    <row r="239" spans="1:256" x14ac:dyDescent="0.25">
      <c r="A239" t="s">
        <v>225</v>
      </c>
      <c r="B239" t="s">
        <v>87</v>
      </c>
      <c r="C239" s="14" t="s">
        <v>343</v>
      </c>
      <c r="D239" t="s">
        <v>228</v>
      </c>
      <c r="E239" s="42">
        <v>75000</v>
      </c>
      <c r="F239" s="42">
        <f t="shared" si="27"/>
        <v>2152.5</v>
      </c>
      <c r="G239" s="42">
        <v>6309.38</v>
      </c>
      <c r="H239" s="42">
        <f>E239*0.0304</f>
        <v>2280</v>
      </c>
      <c r="I239" s="42">
        <v>1775</v>
      </c>
      <c r="J239" s="42">
        <v>12516.88</v>
      </c>
      <c r="K239" s="42">
        <v>62483.12</v>
      </c>
    </row>
    <row r="240" spans="1:256" x14ac:dyDescent="0.25">
      <c r="A240" t="s">
        <v>277</v>
      </c>
      <c r="B240" t="s">
        <v>16</v>
      </c>
      <c r="C240" s="14" t="s">
        <v>343</v>
      </c>
      <c r="D240" t="s">
        <v>228</v>
      </c>
      <c r="E240" s="42">
        <v>100000</v>
      </c>
      <c r="F240" s="42">
        <f t="shared" si="27"/>
        <v>2870</v>
      </c>
      <c r="G240" s="42">
        <v>12105.37</v>
      </c>
      <c r="H240" s="42">
        <v>3040</v>
      </c>
      <c r="I240" s="42">
        <v>25</v>
      </c>
      <c r="J240" s="42">
        <v>18040.37</v>
      </c>
      <c r="K240" s="42">
        <v>81959.63</v>
      </c>
    </row>
    <row r="241" spans="1:282" x14ac:dyDescent="0.25">
      <c r="A241" t="s">
        <v>154</v>
      </c>
      <c r="B241" t="s">
        <v>18</v>
      </c>
      <c r="C241" s="14" t="s">
        <v>342</v>
      </c>
      <c r="D241" t="s">
        <v>228</v>
      </c>
      <c r="E241" s="42">
        <v>46000</v>
      </c>
      <c r="F241" s="42">
        <f t="shared" si="27"/>
        <v>1320.2</v>
      </c>
      <c r="G241" s="42">
        <v>1289.46</v>
      </c>
      <c r="H241" s="42">
        <f>E241*0.0304</f>
        <v>1398.4</v>
      </c>
      <c r="I241" s="42">
        <v>1425</v>
      </c>
      <c r="J241" s="42">
        <v>5433.06</v>
      </c>
      <c r="K241" s="42">
        <v>40566.94</v>
      </c>
    </row>
    <row r="242" spans="1:282" x14ac:dyDescent="0.25">
      <c r="A242" t="s">
        <v>262</v>
      </c>
      <c r="B242" t="s">
        <v>377</v>
      </c>
      <c r="C242" s="14" t="s">
        <v>342</v>
      </c>
      <c r="D242" t="s">
        <v>228</v>
      </c>
      <c r="E242" s="42">
        <v>36000</v>
      </c>
      <c r="F242" s="42">
        <f t="shared" si="27"/>
        <v>1033.2</v>
      </c>
      <c r="G242" s="42">
        <v>0</v>
      </c>
      <c r="H242" s="42">
        <f>E242*0.0304</f>
        <v>1094.4000000000001</v>
      </c>
      <c r="I242" s="42">
        <v>1075</v>
      </c>
      <c r="J242" s="42">
        <v>3202.6</v>
      </c>
      <c r="K242" s="42">
        <v>32797.4</v>
      </c>
    </row>
    <row r="243" spans="1:282" x14ac:dyDescent="0.25">
      <c r="A243" t="s">
        <v>236</v>
      </c>
      <c r="B243" t="s">
        <v>96</v>
      </c>
      <c r="C243" s="14" t="s">
        <v>343</v>
      </c>
      <c r="D243" t="s">
        <v>228</v>
      </c>
      <c r="E243" s="42">
        <v>61000</v>
      </c>
      <c r="F243" s="42">
        <f t="shared" si="27"/>
        <v>1750.7</v>
      </c>
      <c r="G243" s="42">
        <v>3674.86</v>
      </c>
      <c r="H243" s="42">
        <f>E243*0.0304</f>
        <v>1854.4</v>
      </c>
      <c r="I243" s="42">
        <v>3175</v>
      </c>
      <c r="J243" s="42">
        <v>10454.959999999999</v>
      </c>
      <c r="K243" s="42">
        <v>50545.04</v>
      </c>
    </row>
    <row r="244" spans="1:282" x14ac:dyDescent="0.25">
      <c r="A244" t="s">
        <v>378</v>
      </c>
      <c r="B244" t="s">
        <v>22</v>
      </c>
      <c r="C244" s="14" t="s">
        <v>342</v>
      </c>
      <c r="D244" t="s">
        <v>228</v>
      </c>
      <c r="E244" s="42">
        <v>33000</v>
      </c>
      <c r="F244" s="42">
        <f t="shared" si="27"/>
        <v>947.1</v>
      </c>
      <c r="G244" s="42">
        <v>0</v>
      </c>
      <c r="H244" s="42">
        <f>E244*0.0304</f>
        <v>1003.2</v>
      </c>
      <c r="I244" s="42">
        <v>1900</v>
      </c>
      <c r="J244" s="42">
        <v>3850.3</v>
      </c>
      <c r="K244" s="42">
        <v>29149.7</v>
      </c>
    </row>
    <row r="245" spans="1:282" x14ac:dyDescent="0.25">
      <c r="A245" t="s">
        <v>238</v>
      </c>
      <c r="B245" t="s">
        <v>237</v>
      </c>
      <c r="C245" s="14" t="s">
        <v>343</v>
      </c>
      <c r="D245" t="s">
        <v>228</v>
      </c>
      <c r="E245" s="42">
        <v>45000</v>
      </c>
      <c r="F245" s="42">
        <f t="shared" si="27"/>
        <v>1291.5</v>
      </c>
      <c r="G245" s="42">
        <v>921.46</v>
      </c>
      <c r="H245" s="42">
        <f>E245*0.0304</f>
        <v>1368</v>
      </c>
      <c r="I245" s="42">
        <v>9727.4500000000007</v>
      </c>
      <c r="J245" s="42">
        <v>13308.41</v>
      </c>
      <c r="K245" s="42">
        <v>31691.59</v>
      </c>
    </row>
    <row r="246" spans="1:282" x14ac:dyDescent="0.25">
      <c r="A246" t="s">
        <v>264</v>
      </c>
      <c r="B246" t="s">
        <v>22</v>
      </c>
      <c r="C246" s="14" t="s">
        <v>343</v>
      </c>
      <c r="D246" t="s">
        <v>228</v>
      </c>
      <c r="E246" s="42">
        <v>33000</v>
      </c>
      <c r="F246" s="42">
        <v>947.1</v>
      </c>
      <c r="G246" s="42">
        <v>0</v>
      </c>
      <c r="H246" s="42">
        <v>1003.2</v>
      </c>
      <c r="I246" s="42">
        <v>4024.9</v>
      </c>
      <c r="J246" s="42">
        <v>5975.2</v>
      </c>
      <c r="K246" s="42">
        <v>27024.799999999999</v>
      </c>
    </row>
    <row r="247" spans="1:282" x14ac:dyDescent="0.25">
      <c r="A247" t="s">
        <v>263</v>
      </c>
      <c r="B247" t="s">
        <v>51</v>
      </c>
      <c r="C247" s="14" t="s">
        <v>343</v>
      </c>
      <c r="D247" t="s">
        <v>228</v>
      </c>
      <c r="E247" s="42">
        <v>33000</v>
      </c>
      <c r="F247" s="42">
        <f>E247*0.0287</f>
        <v>947.1</v>
      </c>
      <c r="G247" s="42">
        <v>0</v>
      </c>
      <c r="H247" s="42">
        <f>E247*0.0304</f>
        <v>1003.2</v>
      </c>
      <c r="I247" s="42">
        <v>1000</v>
      </c>
      <c r="J247" s="42">
        <v>2950.3</v>
      </c>
      <c r="K247" s="42">
        <v>30049.7</v>
      </c>
    </row>
    <row r="248" spans="1:282" x14ac:dyDescent="0.25">
      <c r="A248" t="s">
        <v>239</v>
      </c>
      <c r="B248" t="s">
        <v>464</v>
      </c>
      <c r="C248" s="14" t="s">
        <v>343</v>
      </c>
      <c r="D248" t="s">
        <v>228</v>
      </c>
      <c r="E248" s="42">
        <v>46000</v>
      </c>
      <c r="F248" s="42">
        <f>E248*0.0287</f>
        <v>1320.2</v>
      </c>
      <c r="G248" s="42">
        <v>1289.46</v>
      </c>
      <c r="H248" s="42">
        <v>1398.4</v>
      </c>
      <c r="I248" s="42">
        <v>175</v>
      </c>
      <c r="J248" s="42">
        <v>4183.0600000000004</v>
      </c>
      <c r="K248" s="42">
        <v>41816.94</v>
      </c>
    </row>
    <row r="249" spans="1:282" x14ac:dyDescent="0.25">
      <c r="A249" t="s">
        <v>266</v>
      </c>
      <c r="B249" t="s">
        <v>167</v>
      </c>
      <c r="C249" s="14" t="s">
        <v>342</v>
      </c>
      <c r="D249" t="s">
        <v>228</v>
      </c>
      <c r="E249" s="42">
        <v>46000</v>
      </c>
      <c r="F249" s="42">
        <f>E249*0.0287</f>
        <v>1320.2</v>
      </c>
      <c r="G249" s="42">
        <v>1289.46</v>
      </c>
      <c r="H249" s="42">
        <v>1398.4</v>
      </c>
      <c r="I249" s="42">
        <v>2425</v>
      </c>
      <c r="J249" s="42">
        <v>6433.06</v>
      </c>
      <c r="K249" s="42">
        <v>39566.94</v>
      </c>
    </row>
    <row r="250" spans="1:282" x14ac:dyDescent="0.25">
      <c r="A250" t="s">
        <v>265</v>
      </c>
      <c r="B250" t="s">
        <v>106</v>
      </c>
      <c r="C250" s="14" t="s">
        <v>343</v>
      </c>
      <c r="D250" t="s">
        <v>228</v>
      </c>
      <c r="E250" s="42">
        <v>46000</v>
      </c>
      <c r="F250" s="42">
        <f>E250*0.0287</f>
        <v>1320.2</v>
      </c>
      <c r="G250" s="42">
        <v>1289.46</v>
      </c>
      <c r="H250" s="42">
        <f>E250*0.0304</f>
        <v>1398.4</v>
      </c>
      <c r="I250" s="42">
        <v>175</v>
      </c>
      <c r="J250" s="42">
        <v>4183.0600000000004</v>
      </c>
      <c r="K250" s="42">
        <v>41816.94</v>
      </c>
    </row>
    <row r="251" spans="1:282" x14ac:dyDescent="0.25">
      <c r="A251" t="s">
        <v>89</v>
      </c>
      <c r="B251" t="s">
        <v>14</v>
      </c>
      <c r="C251" s="14" t="s">
        <v>343</v>
      </c>
      <c r="D251" t="s">
        <v>228</v>
      </c>
      <c r="E251" s="42">
        <v>21338.85</v>
      </c>
      <c r="F251" s="42">
        <f>E251*0.0287</f>
        <v>612.41999999999996</v>
      </c>
      <c r="G251" s="42">
        <v>0</v>
      </c>
      <c r="H251" s="42">
        <f>E251*0.0304</f>
        <v>648.70000000000005</v>
      </c>
      <c r="I251" s="42">
        <v>175</v>
      </c>
      <c r="J251" s="42">
        <v>1436.12</v>
      </c>
      <c r="K251" s="42">
        <v>19902.73</v>
      </c>
    </row>
    <row r="252" spans="1:282" x14ac:dyDescent="0.25">
      <c r="A252" s="26" t="s">
        <v>12</v>
      </c>
      <c r="B252" s="26">
        <v>15</v>
      </c>
      <c r="C252" s="27"/>
      <c r="D252" s="26"/>
      <c r="E252" s="49">
        <f>SUM(E237:E249)+E251+E250</f>
        <v>690338.85</v>
      </c>
      <c r="F252" s="49">
        <f t="shared" ref="F252:K252" si="28">SUM(F237:F251)</f>
        <v>19812.72</v>
      </c>
      <c r="G252" s="49">
        <f t="shared" si="28"/>
        <v>28168.91</v>
      </c>
      <c r="H252" s="49">
        <f t="shared" si="28"/>
        <v>20986.3</v>
      </c>
      <c r="I252" s="49">
        <f t="shared" si="28"/>
        <v>32302.25</v>
      </c>
      <c r="J252" s="49">
        <f t="shared" si="28"/>
        <v>101270.18</v>
      </c>
      <c r="K252" s="49">
        <f t="shared" si="28"/>
        <v>589068.67000000004</v>
      </c>
    </row>
    <row r="253" spans="1:282" x14ac:dyDescent="0.25">
      <c r="A253" s="1"/>
      <c r="B253" s="1"/>
      <c r="C253" s="17"/>
      <c r="D253" s="1"/>
      <c r="E253" s="54"/>
      <c r="F253" s="54"/>
      <c r="G253" s="54"/>
      <c r="H253" s="54"/>
      <c r="I253" s="54"/>
      <c r="J253" s="54"/>
      <c r="K253" s="54"/>
    </row>
    <row r="254" spans="1:282" s="12" customFormat="1" x14ac:dyDescent="0.25">
      <c r="A254" s="11" t="s">
        <v>485</v>
      </c>
      <c r="B254" s="11"/>
      <c r="C254" s="16"/>
      <c r="D254" s="11"/>
      <c r="E254" s="56"/>
      <c r="F254" s="56"/>
      <c r="G254" s="56"/>
      <c r="H254" s="56"/>
      <c r="I254" s="56"/>
      <c r="J254" s="56"/>
      <c r="K254" s="56"/>
    </row>
    <row r="255" spans="1:282" s="12" customFormat="1" x14ac:dyDescent="0.25">
      <c r="A255" s="12" t="s">
        <v>486</v>
      </c>
      <c r="B255" s="12" t="s">
        <v>488</v>
      </c>
      <c r="C255" s="41" t="s">
        <v>342</v>
      </c>
      <c r="D255" s="12" t="s">
        <v>228</v>
      </c>
      <c r="E255" s="59">
        <v>31350</v>
      </c>
      <c r="F255" s="59">
        <v>899.75</v>
      </c>
      <c r="G255" s="59">
        <v>0</v>
      </c>
      <c r="H255" s="59">
        <v>953.04</v>
      </c>
      <c r="I255" s="59">
        <v>3447.45</v>
      </c>
      <c r="J255" s="59">
        <v>5300.24</v>
      </c>
      <c r="K255" s="59">
        <v>26049.759999999998</v>
      </c>
    </row>
    <row r="256" spans="1:282" s="28" customFormat="1" x14ac:dyDescent="0.25">
      <c r="A256" s="26"/>
      <c r="B256" s="26">
        <v>1</v>
      </c>
      <c r="C256" s="27"/>
      <c r="D256" s="26"/>
      <c r="E256" s="49">
        <f t="shared" ref="E256:K256" si="29">E255</f>
        <v>31350</v>
      </c>
      <c r="F256" s="49">
        <f t="shared" si="29"/>
        <v>899.75</v>
      </c>
      <c r="G256" s="49">
        <f t="shared" si="29"/>
        <v>0</v>
      </c>
      <c r="H256" s="49">
        <f t="shared" si="29"/>
        <v>953.04</v>
      </c>
      <c r="I256" s="49">
        <f t="shared" si="29"/>
        <v>3447.45</v>
      </c>
      <c r="J256" s="49">
        <f t="shared" si="29"/>
        <v>5300.24</v>
      </c>
      <c r="K256" s="49">
        <f t="shared" si="29"/>
        <v>26049.759999999998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/>
      <c r="JC256" s="12"/>
      <c r="JD256" s="12"/>
      <c r="JE256" s="12"/>
      <c r="JF256" s="12"/>
      <c r="JG256" s="12"/>
      <c r="JH256" s="12"/>
      <c r="JI256" s="12"/>
      <c r="JJ256" s="12"/>
      <c r="JK256" s="12"/>
      <c r="JL256" s="12"/>
      <c r="JM256" s="12"/>
      <c r="JN256" s="12"/>
      <c r="JO256" s="12"/>
      <c r="JP256" s="12"/>
      <c r="JQ256" s="12"/>
      <c r="JR256" s="12"/>
      <c r="JS256" s="12"/>
      <c r="JT256" s="12"/>
      <c r="JU256" s="12"/>
      <c r="JV256" s="12"/>
    </row>
    <row r="257" spans="1:282" x14ac:dyDescent="0.25"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/>
      <c r="JC257" s="12"/>
      <c r="JD257" s="12"/>
      <c r="JE257" s="12"/>
      <c r="JF257" s="12"/>
      <c r="JG257" s="12"/>
      <c r="JH257" s="12"/>
      <c r="JI257" s="12"/>
      <c r="JJ257" s="12"/>
      <c r="JK257" s="12"/>
      <c r="JL257" s="12"/>
      <c r="JM257" s="12"/>
      <c r="JN257" s="12"/>
      <c r="JO257" s="12"/>
      <c r="JP257" s="12"/>
      <c r="JQ257" s="12"/>
      <c r="JR257" s="12"/>
      <c r="JS257" s="12"/>
      <c r="JT257" s="12"/>
      <c r="JU257" s="12"/>
      <c r="JV257" s="12"/>
    </row>
    <row r="258" spans="1:282" x14ac:dyDescent="0.25">
      <c r="A258" s="5" t="s">
        <v>322</v>
      </c>
      <c r="B258" s="5"/>
      <c r="C258" s="17"/>
      <c r="D258" s="5"/>
      <c r="E258" s="57"/>
      <c r="F258" s="57"/>
      <c r="G258" s="57"/>
      <c r="H258" s="57"/>
      <c r="I258" s="57"/>
      <c r="J258" s="57"/>
      <c r="K258" s="57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</row>
    <row r="259" spans="1:282" x14ac:dyDescent="0.25">
      <c r="A259" t="s">
        <v>157</v>
      </c>
      <c r="B259" t="s">
        <v>156</v>
      </c>
      <c r="C259" s="14" t="s">
        <v>343</v>
      </c>
      <c r="D259" t="s">
        <v>226</v>
      </c>
      <c r="E259" s="42">
        <v>36000</v>
      </c>
      <c r="F259" s="42">
        <f>E259*0.0287</f>
        <v>1033.2</v>
      </c>
      <c r="G259" s="42">
        <v>0</v>
      </c>
      <c r="H259" s="42">
        <f>E259*0.0304</f>
        <v>1094.4000000000001</v>
      </c>
      <c r="I259" s="42">
        <v>1175</v>
      </c>
      <c r="J259" s="42">
        <v>3302.6</v>
      </c>
      <c r="K259" s="42">
        <f t="shared" ref="K259:K268" si="30">+E259-J259</f>
        <v>32697.4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</row>
    <row r="260" spans="1:282" x14ac:dyDescent="0.25">
      <c r="A260" t="s">
        <v>158</v>
      </c>
      <c r="B260" t="s">
        <v>465</v>
      </c>
      <c r="C260" s="14" t="s">
        <v>343</v>
      </c>
      <c r="D260" t="s">
        <v>228</v>
      </c>
      <c r="E260" s="42">
        <v>36000</v>
      </c>
      <c r="F260" s="42">
        <f>E260*0.0287</f>
        <v>1033.2</v>
      </c>
      <c r="G260" s="42">
        <v>0</v>
      </c>
      <c r="H260" s="42">
        <f>E260*0.0304</f>
        <v>1094.4000000000001</v>
      </c>
      <c r="I260" s="42">
        <v>1725</v>
      </c>
      <c r="J260" s="42">
        <v>3852.6</v>
      </c>
      <c r="K260" s="42">
        <f t="shared" si="30"/>
        <v>32147.4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</row>
    <row r="261" spans="1:282" x14ac:dyDescent="0.25">
      <c r="A261" t="s">
        <v>379</v>
      </c>
      <c r="B261" t="s">
        <v>465</v>
      </c>
      <c r="C261" s="14" t="s">
        <v>342</v>
      </c>
      <c r="D261" t="s">
        <v>228</v>
      </c>
      <c r="E261" s="42">
        <v>36000</v>
      </c>
      <c r="F261" s="42">
        <v>1033.2</v>
      </c>
      <c r="G261" s="42">
        <v>0</v>
      </c>
      <c r="H261" s="42">
        <v>1094.4000000000001</v>
      </c>
      <c r="I261" s="42">
        <v>1125</v>
      </c>
      <c r="J261" s="42">
        <v>3252.6</v>
      </c>
      <c r="K261" s="42">
        <f t="shared" si="30"/>
        <v>32747.4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</row>
    <row r="262" spans="1:282" x14ac:dyDescent="0.25">
      <c r="A262" t="s">
        <v>159</v>
      </c>
      <c r="B262" t="s">
        <v>16</v>
      </c>
      <c r="C262" s="14" t="s">
        <v>342</v>
      </c>
      <c r="D262" t="s">
        <v>226</v>
      </c>
      <c r="E262" s="42">
        <v>81000</v>
      </c>
      <c r="F262" s="42">
        <f t="shared" ref="F262:F268" si="31">E262*0.0287</f>
        <v>2324.6999999999998</v>
      </c>
      <c r="G262" s="42">
        <v>6530.99</v>
      </c>
      <c r="H262" s="42">
        <f>E262*0.0304</f>
        <v>2462.4</v>
      </c>
      <c r="I262" s="42">
        <v>6722.35</v>
      </c>
      <c r="J262" s="42">
        <v>18040.439999999999</v>
      </c>
      <c r="K262" s="42">
        <f t="shared" si="30"/>
        <v>62959.56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</row>
    <row r="263" spans="1:282" x14ac:dyDescent="0.25">
      <c r="A263" t="s">
        <v>160</v>
      </c>
      <c r="B263" t="s">
        <v>465</v>
      </c>
      <c r="C263" s="14" t="s">
        <v>343</v>
      </c>
      <c r="D263" t="s">
        <v>228</v>
      </c>
      <c r="E263" s="42">
        <v>36000</v>
      </c>
      <c r="F263" s="42">
        <f t="shared" si="31"/>
        <v>1033.2</v>
      </c>
      <c r="G263" s="42">
        <v>0</v>
      </c>
      <c r="H263" s="42">
        <f>E263*0.0304</f>
        <v>1094.4000000000001</v>
      </c>
      <c r="I263" s="42">
        <v>7002.17</v>
      </c>
      <c r="J263" s="42">
        <v>9129.77</v>
      </c>
      <c r="K263" s="42">
        <f t="shared" si="30"/>
        <v>26870.23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</row>
    <row r="264" spans="1:282" x14ac:dyDescent="0.25">
      <c r="A264" t="s">
        <v>161</v>
      </c>
      <c r="B264" t="s">
        <v>465</v>
      </c>
      <c r="C264" s="14" t="s">
        <v>342</v>
      </c>
      <c r="D264" t="s">
        <v>228</v>
      </c>
      <c r="E264" s="42">
        <v>36000</v>
      </c>
      <c r="F264" s="42">
        <f t="shared" si="31"/>
        <v>1033.2</v>
      </c>
      <c r="G264" s="42">
        <v>0</v>
      </c>
      <c r="H264" s="42">
        <f>E264*0.0304</f>
        <v>1094.4000000000001</v>
      </c>
      <c r="I264" s="42">
        <v>4807.45</v>
      </c>
      <c r="J264" s="42">
        <v>6935.05</v>
      </c>
      <c r="K264" s="42">
        <f t="shared" si="30"/>
        <v>29064.95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</row>
    <row r="265" spans="1:282" x14ac:dyDescent="0.25">
      <c r="A265" t="s">
        <v>162</v>
      </c>
      <c r="B265" t="s">
        <v>156</v>
      </c>
      <c r="C265" s="14" t="s">
        <v>343</v>
      </c>
      <c r="D265" t="s">
        <v>228</v>
      </c>
      <c r="E265" s="42">
        <v>45000</v>
      </c>
      <c r="F265" s="42">
        <f t="shared" si="31"/>
        <v>1291.5</v>
      </c>
      <c r="G265" s="42">
        <v>780.32</v>
      </c>
      <c r="H265" s="42">
        <v>1337.6</v>
      </c>
      <c r="I265" s="42">
        <v>3687.45</v>
      </c>
      <c r="J265" s="42">
        <v>7068.17</v>
      </c>
      <c r="K265" s="42">
        <f t="shared" si="30"/>
        <v>37931.83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</row>
    <row r="266" spans="1:282" x14ac:dyDescent="0.25">
      <c r="A266" t="s">
        <v>222</v>
      </c>
      <c r="B266" t="s">
        <v>465</v>
      </c>
      <c r="C266" s="14" t="s">
        <v>343</v>
      </c>
      <c r="D266" t="s">
        <v>228</v>
      </c>
      <c r="E266" s="42">
        <v>44000</v>
      </c>
      <c r="F266" s="42">
        <f t="shared" si="31"/>
        <v>1262.8</v>
      </c>
      <c r="G266" s="42">
        <v>1148.33</v>
      </c>
      <c r="H266" s="42">
        <v>1368</v>
      </c>
      <c r="I266" s="42">
        <v>175</v>
      </c>
      <c r="J266" s="42">
        <v>3982.83</v>
      </c>
      <c r="K266" s="42">
        <f t="shared" si="30"/>
        <v>40017.17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</row>
    <row r="267" spans="1:282" x14ac:dyDescent="0.25">
      <c r="A267" t="s">
        <v>153</v>
      </c>
      <c r="B267" t="s">
        <v>466</v>
      </c>
      <c r="C267" s="14" t="s">
        <v>343</v>
      </c>
      <c r="D267" t="s">
        <v>228</v>
      </c>
      <c r="E267" s="42">
        <v>61000</v>
      </c>
      <c r="F267" s="42">
        <f t="shared" si="31"/>
        <v>1750.7</v>
      </c>
      <c r="G267" s="42">
        <v>3674.86</v>
      </c>
      <c r="H267" s="42">
        <f>E267*0.0304</f>
        <v>1854.4</v>
      </c>
      <c r="I267" s="42">
        <v>175</v>
      </c>
      <c r="J267" s="42">
        <v>7454.96</v>
      </c>
      <c r="K267" s="42">
        <f t="shared" si="30"/>
        <v>53545.04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</row>
    <row r="268" spans="1:282" x14ac:dyDescent="0.25">
      <c r="A268" t="s">
        <v>380</v>
      </c>
      <c r="B268" t="s">
        <v>465</v>
      </c>
      <c r="C268" s="14" t="s">
        <v>343</v>
      </c>
      <c r="D268" t="s">
        <v>228</v>
      </c>
      <c r="E268" s="42">
        <v>45000</v>
      </c>
      <c r="F268" s="42">
        <f t="shared" si="31"/>
        <v>1291.5</v>
      </c>
      <c r="G268" s="42">
        <v>1148.33</v>
      </c>
      <c r="H268" s="42">
        <f>E268*0.0304</f>
        <v>1368</v>
      </c>
      <c r="I268" s="42">
        <v>175</v>
      </c>
      <c r="J268" s="42">
        <v>3982.83</v>
      </c>
      <c r="K268" s="42">
        <f t="shared" si="30"/>
        <v>41017.17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</row>
    <row r="269" spans="1:282" x14ac:dyDescent="0.25">
      <c r="A269" s="26" t="s">
        <v>12</v>
      </c>
      <c r="B269" s="26">
        <v>10</v>
      </c>
      <c r="C269" s="27"/>
      <c r="D269" s="26"/>
      <c r="E269" s="49">
        <f t="shared" ref="E269:J269" si="32">SUM(E259:E268)</f>
        <v>456000</v>
      </c>
      <c r="F269" s="49">
        <f t="shared" si="32"/>
        <v>13087.2</v>
      </c>
      <c r="G269" s="49">
        <f t="shared" si="32"/>
        <v>13282.83</v>
      </c>
      <c r="H269" s="49">
        <f t="shared" si="32"/>
        <v>13862.4</v>
      </c>
      <c r="I269" s="49">
        <f t="shared" si="32"/>
        <v>26769.42</v>
      </c>
      <c r="J269" s="49">
        <f t="shared" si="32"/>
        <v>67001.850000000006</v>
      </c>
      <c r="K269" s="49">
        <f>K259+K260+K261+K262+K263+K264+K266+K267+K268+K265</f>
        <v>388998.15</v>
      </c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</row>
    <row r="270" spans="1:282" x14ac:dyDescent="0.25"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</row>
    <row r="271" spans="1:282" x14ac:dyDescent="0.25">
      <c r="A271" s="5" t="s">
        <v>163</v>
      </c>
      <c r="B271" s="5"/>
      <c r="C271" s="17"/>
      <c r="D271" s="5"/>
      <c r="E271" s="57"/>
      <c r="F271" s="57"/>
      <c r="G271" s="57"/>
      <c r="H271" s="57"/>
      <c r="I271" s="57"/>
      <c r="J271" s="57"/>
      <c r="K271" s="57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</row>
    <row r="272" spans="1:282" x14ac:dyDescent="0.25">
      <c r="A272" t="s">
        <v>170</v>
      </c>
      <c r="B272" t="s">
        <v>171</v>
      </c>
      <c r="C272" s="14" t="s">
        <v>342</v>
      </c>
      <c r="D272" t="s">
        <v>228</v>
      </c>
      <c r="E272" s="42">
        <v>81000</v>
      </c>
      <c r="F272" s="42">
        <f t="shared" ref="F272:F283" si="33">E272*0.0287</f>
        <v>2324.6999999999998</v>
      </c>
      <c r="G272" s="42">
        <v>7636.09</v>
      </c>
      <c r="H272" s="42">
        <f>E272*0.0304</f>
        <v>2462.4</v>
      </c>
      <c r="I272" s="42">
        <v>25</v>
      </c>
      <c r="J272" s="42">
        <f t="shared" ref="J272:J283" si="34">+F272+G272+H272+I272</f>
        <v>12448.19</v>
      </c>
      <c r="K272" s="42">
        <f t="shared" ref="K272:K283" si="35">+E272-J272</f>
        <v>68551.81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</row>
    <row r="273" spans="1:320" x14ac:dyDescent="0.25">
      <c r="A273" t="s">
        <v>164</v>
      </c>
      <c r="B273" t="s">
        <v>155</v>
      </c>
      <c r="C273" s="14" t="s">
        <v>343</v>
      </c>
      <c r="D273" t="s">
        <v>228</v>
      </c>
      <c r="E273" s="42">
        <v>45000</v>
      </c>
      <c r="F273" s="42">
        <f t="shared" si="33"/>
        <v>1291.5</v>
      </c>
      <c r="G273" s="42">
        <v>1148.33</v>
      </c>
      <c r="H273" s="42">
        <v>1368</v>
      </c>
      <c r="I273" s="42">
        <v>6424.23</v>
      </c>
      <c r="J273" s="42">
        <f t="shared" si="34"/>
        <v>10232.06</v>
      </c>
      <c r="K273" s="42">
        <f t="shared" si="35"/>
        <v>34767.94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</row>
    <row r="274" spans="1:320" x14ac:dyDescent="0.25">
      <c r="A274" t="s">
        <v>165</v>
      </c>
      <c r="B274" t="s">
        <v>166</v>
      </c>
      <c r="C274" s="14" t="s">
        <v>343</v>
      </c>
      <c r="D274" t="s">
        <v>228</v>
      </c>
      <c r="E274" s="42">
        <v>33000</v>
      </c>
      <c r="F274" s="42">
        <f t="shared" si="33"/>
        <v>947.1</v>
      </c>
      <c r="G274" s="42">
        <v>0</v>
      </c>
      <c r="H274" s="42">
        <f>E274*0.0304</f>
        <v>1003.2</v>
      </c>
      <c r="I274" s="42">
        <v>715</v>
      </c>
      <c r="J274" s="42">
        <f t="shared" si="34"/>
        <v>2665.3</v>
      </c>
      <c r="K274" s="42">
        <f t="shared" si="35"/>
        <v>30334.7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</row>
    <row r="275" spans="1:320" x14ac:dyDescent="0.25">
      <c r="A275" t="s">
        <v>168</v>
      </c>
      <c r="B275" t="s">
        <v>106</v>
      </c>
      <c r="C275" s="14" t="s">
        <v>343</v>
      </c>
      <c r="D275" t="s">
        <v>226</v>
      </c>
      <c r="E275" s="42">
        <v>32000</v>
      </c>
      <c r="F275" s="42">
        <f t="shared" si="33"/>
        <v>918.4</v>
      </c>
      <c r="G275" s="42">
        <v>0</v>
      </c>
      <c r="H275" s="42">
        <v>972.8</v>
      </c>
      <c r="I275" s="42">
        <v>2949.45</v>
      </c>
      <c r="J275" s="42">
        <f t="shared" si="34"/>
        <v>4840.6499999999996</v>
      </c>
      <c r="K275" s="42">
        <f t="shared" si="35"/>
        <v>27159.35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</row>
    <row r="276" spans="1:320" x14ac:dyDescent="0.25">
      <c r="A276" t="s">
        <v>169</v>
      </c>
      <c r="B276" t="s">
        <v>166</v>
      </c>
      <c r="C276" s="14" t="s">
        <v>343</v>
      </c>
      <c r="D276" t="s">
        <v>228</v>
      </c>
      <c r="E276" s="42">
        <v>33000</v>
      </c>
      <c r="F276" s="42">
        <f t="shared" si="33"/>
        <v>947.1</v>
      </c>
      <c r="G276" s="42">
        <v>0</v>
      </c>
      <c r="H276" s="42">
        <f>E276*0.0304</f>
        <v>1003.2</v>
      </c>
      <c r="I276" s="42">
        <v>315</v>
      </c>
      <c r="J276" s="42">
        <f t="shared" si="34"/>
        <v>2265.3000000000002</v>
      </c>
      <c r="K276" s="42">
        <f t="shared" si="35"/>
        <v>30734.7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</row>
    <row r="277" spans="1:320" x14ac:dyDescent="0.25">
      <c r="A277" t="s">
        <v>196</v>
      </c>
      <c r="B277" t="s">
        <v>167</v>
      </c>
      <c r="C277" s="14" t="s">
        <v>343</v>
      </c>
      <c r="D277" t="s">
        <v>228</v>
      </c>
      <c r="E277" s="42">
        <v>31500</v>
      </c>
      <c r="F277" s="42">
        <f t="shared" si="33"/>
        <v>904.05</v>
      </c>
      <c r="G277" s="42">
        <v>0</v>
      </c>
      <c r="H277" s="42">
        <f>E277*0.0304</f>
        <v>957.6</v>
      </c>
      <c r="I277" s="42">
        <v>175</v>
      </c>
      <c r="J277" s="42">
        <f t="shared" si="34"/>
        <v>2036.65</v>
      </c>
      <c r="K277" s="42">
        <f t="shared" si="35"/>
        <v>29463.35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</row>
    <row r="278" spans="1:320" x14ac:dyDescent="0.25">
      <c r="A278" t="s">
        <v>381</v>
      </c>
      <c r="B278" t="s">
        <v>467</v>
      </c>
      <c r="C278" s="14" t="s">
        <v>342</v>
      </c>
      <c r="D278" t="s">
        <v>228</v>
      </c>
      <c r="E278" s="42">
        <v>41000</v>
      </c>
      <c r="F278" s="42">
        <f t="shared" si="33"/>
        <v>1176.7</v>
      </c>
      <c r="G278" s="42">
        <v>356.92</v>
      </c>
      <c r="H278" s="42">
        <f>E278*0.0304</f>
        <v>1246.4000000000001</v>
      </c>
      <c r="I278" s="42">
        <v>1687.45</v>
      </c>
      <c r="J278" s="42">
        <f t="shared" si="34"/>
        <v>4467.47</v>
      </c>
      <c r="K278" s="42">
        <f t="shared" si="35"/>
        <v>36532.53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</row>
    <row r="279" spans="1:320" x14ac:dyDescent="0.25">
      <c r="A279" t="s">
        <v>150</v>
      </c>
      <c r="B279" t="s">
        <v>468</v>
      </c>
      <c r="C279" s="14" t="s">
        <v>342</v>
      </c>
      <c r="D279" t="s">
        <v>228</v>
      </c>
      <c r="E279" s="42">
        <v>46000</v>
      </c>
      <c r="F279" s="42">
        <f t="shared" si="33"/>
        <v>1320.2</v>
      </c>
      <c r="G279" s="42">
        <v>1289.46</v>
      </c>
      <c r="H279" s="42">
        <f>E279*0.0304</f>
        <v>1398.4</v>
      </c>
      <c r="I279" s="42">
        <v>2335</v>
      </c>
      <c r="J279" s="42">
        <f t="shared" si="34"/>
        <v>6343.06</v>
      </c>
      <c r="K279" s="42">
        <f t="shared" si="35"/>
        <v>39656.94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</row>
    <row r="280" spans="1:320" x14ac:dyDescent="0.25">
      <c r="A280" t="s">
        <v>382</v>
      </c>
      <c r="B280" t="s">
        <v>151</v>
      </c>
      <c r="C280" s="14" t="s">
        <v>342</v>
      </c>
      <c r="D280" t="s">
        <v>228</v>
      </c>
      <c r="E280" s="42">
        <v>61000</v>
      </c>
      <c r="F280" s="42">
        <f t="shared" si="33"/>
        <v>1750.7</v>
      </c>
      <c r="G280" s="42">
        <v>3674.86</v>
      </c>
      <c r="H280" s="42">
        <f>E280*0.0304</f>
        <v>1854.4</v>
      </c>
      <c r="I280" s="42">
        <v>10036.370000000001</v>
      </c>
      <c r="J280" s="42">
        <f t="shared" si="34"/>
        <v>17316.330000000002</v>
      </c>
      <c r="K280" s="42">
        <f t="shared" si="35"/>
        <v>43683.67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</row>
    <row r="281" spans="1:320" x14ac:dyDescent="0.25">
      <c r="A281" t="s">
        <v>152</v>
      </c>
      <c r="B281" t="s">
        <v>468</v>
      </c>
      <c r="C281" s="14" t="s">
        <v>342</v>
      </c>
      <c r="D281" t="s">
        <v>228</v>
      </c>
      <c r="E281" s="42">
        <v>46000</v>
      </c>
      <c r="F281" s="42">
        <f t="shared" si="33"/>
        <v>1320.2</v>
      </c>
      <c r="G281" s="42">
        <v>1289.46</v>
      </c>
      <c r="H281" s="42">
        <v>1398.4</v>
      </c>
      <c r="I281" s="42">
        <v>2355</v>
      </c>
      <c r="J281" s="42">
        <f t="shared" si="34"/>
        <v>6363.06</v>
      </c>
      <c r="K281" s="42">
        <f t="shared" si="35"/>
        <v>39636.94</v>
      </c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/>
      <c r="JC281" s="12"/>
      <c r="JD281" s="12"/>
      <c r="JE281" s="12"/>
      <c r="JF281" s="12"/>
      <c r="JG281" s="12"/>
      <c r="JH281" s="12"/>
      <c r="JI281" s="12"/>
      <c r="JJ281" s="12"/>
      <c r="JK281" s="12"/>
      <c r="JL281" s="12"/>
      <c r="JM281" s="12"/>
      <c r="JN281" s="12"/>
      <c r="JO281" s="12"/>
      <c r="JP281" s="12"/>
      <c r="JQ281" s="12"/>
      <c r="JR281" s="12"/>
      <c r="JS281" s="12"/>
      <c r="JT281" s="12"/>
      <c r="JU281" s="12"/>
      <c r="JV281" s="12"/>
    </row>
    <row r="282" spans="1:320" s="28" customFormat="1" x14ac:dyDescent="0.25">
      <c r="A282" t="s">
        <v>383</v>
      </c>
      <c r="B282" t="s">
        <v>469</v>
      </c>
      <c r="C282" s="14" t="s">
        <v>343</v>
      </c>
      <c r="D282" t="s">
        <v>228</v>
      </c>
      <c r="E282" s="42">
        <v>45000</v>
      </c>
      <c r="F282" s="42">
        <f t="shared" si="33"/>
        <v>1291.5</v>
      </c>
      <c r="G282" s="42">
        <v>694.59</v>
      </c>
      <c r="H282" s="42">
        <f>E282*0.0304</f>
        <v>1368</v>
      </c>
      <c r="I282" s="42">
        <v>3199.9</v>
      </c>
      <c r="J282" s="42">
        <f t="shared" si="34"/>
        <v>6553.99</v>
      </c>
      <c r="K282" s="42">
        <f t="shared" si="35"/>
        <v>38446.01</v>
      </c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  <c r="JW282" s="12"/>
      <c r="JX282" s="12"/>
      <c r="JY282" s="12"/>
      <c r="JZ282" s="12"/>
      <c r="KA282" s="12"/>
      <c r="KB282" s="12"/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  <c r="KR282" s="12"/>
      <c r="KS282" s="12"/>
      <c r="KT282" s="12"/>
      <c r="KU282" s="12"/>
      <c r="KV282" s="12"/>
      <c r="KW282" s="12"/>
      <c r="KX282" s="12"/>
      <c r="KY282" s="12"/>
      <c r="KZ282" s="12"/>
      <c r="LA282" s="12"/>
      <c r="LB282" s="12"/>
      <c r="LC282" s="12"/>
      <c r="LD282" s="12"/>
      <c r="LE282" s="12"/>
      <c r="LF282" s="12"/>
      <c r="LG282" s="12"/>
      <c r="LH282" s="12"/>
    </row>
    <row r="283" spans="1:320" x14ac:dyDescent="0.25">
      <c r="A283" t="s">
        <v>384</v>
      </c>
      <c r="B283" t="s">
        <v>155</v>
      </c>
      <c r="C283" s="14" t="s">
        <v>343</v>
      </c>
      <c r="D283" t="s">
        <v>228</v>
      </c>
      <c r="E283" s="42">
        <v>45000</v>
      </c>
      <c r="F283" s="42">
        <f t="shared" si="33"/>
        <v>1291.5</v>
      </c>
      <c r="G283" s="42">
        <v>1148.33</v>
      </c>
      <c r="H283" s="42">
        <f>E283*0.0304</f>
        <v>1368</v>
      </c>
      <c r="I283" s="42">
        <v>6019.01</v>
      </c>
      <c r="J283" s="42">
        <f t="shared" si="34"/>
        <v>9826.84</v>
      </c>
      <c r="K283" s="42">
        <f t="shared" si="35"/>
        <v>35173.160000000003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  <c r="JW283" s="12"/>
      <c r="JX283" s="12"/>
      <c r="JY283" s="12"/>
      <c r="JZ283" s="12"/>
      <c r="KA283" s="12"/>
      <c r="KB283" s="12"/>
      <c r="KC283" s="12"/>
      <c r="KD283" s="12"/>
      <c r="KE283" s="12"/>
      <c r="KF283" s="12"/>
      <c r="KG283" s="12"/>
      <c r="KH283" s="12"/>
      <c r="KI283" s="12"/>
      <c r="KJ283" s="12"/>
      <c r="KK283" s="12"/>
      <c r="KL283" s="12"/>
      <c r="KM283" s="12"/>
      <c r="KN283" s="12"/>
      <c r="KO283" s="12"/>
      <c r="KP283" s="12"/>
      <c r="KQ283" s="12"/>
      <c r="KR283" s="12"/>
      <c r="KS283" s="12"/>
      <c r="KT283" s="12"/>
      <c r="KU283" s="12"/>
      <c r="KV283" s="12"/>
      <c r="KW283" s="12"/>
      <c r="KX283" s="12"/>
      <c r="KY283" s="12"/>
      <c r="KZ283" s="12"/>
      <c r="LA283" s="12"/>
      <c r="LB283" s="12"/>
      <c r="LC283" s="12"/>
      <c r="LD283" s="12"/>
      <c r="LE283" s="12"/>
      <c r="LF283" s="12"/>
      <c r="LG283" s="12"/>
      <c r="LH283" s="12"/>
    </row>
    <row r="284" spans="1:320" s="28" customFormat="1" x14ac:dyDescent="0.25">
      <c r="A284" s="26" t="s">
        <v>12</v>
      </c>
      <c r="B284" s="26">
        <v>12</v>
      </c>
      <c r="C284" s="27"/>
      <c r="D284" s="26"/>
      <c r="E284" s="49">
        <f t="shared" ref="E284:J284" si="36">SUM(E272:E283)</f>
        <v>539500</v>
      </c>
      <c r="F284" s="49">
        <f t="shared" si="36"/>
        <v>15483.65</v>
      </c>
      <c r="G284" s="49">
        <f t="shared" si="36"/>
        <v>17238.04</v>
      </c>
      <c r="H284" s="49">
        <f t="shared" si="36"/>
        <v>16400.8</v>
      </c>
      <c r="I284" s="49">
        <f t="shared" si="36"/>
        <v>36236.410000000003</v>
      </c>
      <c r="J284" s="49">
        <f t="shared" si="36"/>
        <v>85358.9</v>
      </c>
      <c r="K284" s="49">
        <f>SUM(K272:K277)+K278+K279+K280+K281+K282+K283</f>
        <v>454141.1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/>
      <c r="KC284" s="12"/>
      <c r="KD284" s="12"/>
      <c r="KE284" s="12"/>
      <c r="KF284" s="12"/>
      <c r="KG284" s="12"/>
      <c r="KH284" s="12"/>
      <c r="KI284" s="12"/>
      <c r="KJ284" s="12"/>
      <c r="KK284" s="12"/>
      <c r="KL284" s="12"/>
      <c r="KM284" s="12"/>
      <c r="KN284" s="12"/>
      <c r="KO284" s="12"/>
      <c r="KP284" s="12"/>
      <c r="KQ284" s="12"/>
      <c r="KR284" s="12"/>
      <c r="KS284" s="12"/>
      <c r="KT284" s="12"/>
      <c r="KU284" s="12"/>
      <c r="KV284" s="12"/>
      <c r="KW284" s="12"/>
      <c r="KX284" s="12"/>
      <c r="KY284" s="12"/>
      <c r="KZ284" s="12"/>
      <c r="LA284" s="12"/>
      <c r="LB284" s="12"/>
      <c r="LC284" s="12"/>
      <c r="LD284" s="12"/>
      <c r="LE284" s="12"/>
      <c r="LF284" s="12"/>
      <c r="LG284" s="12"/>
      <c r="LH284" s="12"/>
    </row>
    <row r="285" spans="1:320" s="12" customFormat="1" x14ac:dyDescent="0.25">
      <c r="A285" s="11"/>
      <c r="B285" s="11"/>
      <c r="C285" s="16"/>
      <c r="D285" s="11"/>
      <c r="E285" s="56"/>
      <c r="F285" s="56"/>
      <c r="G285" s="56"/>
      <c r="H285" s="56"/>
      <c r="I285" s="56"/>
      <c r="J285" s="56"/>
      <c r="K285" s="56"/>
    </row>
    <row r="286" spans="1:320" x14ac:dyDescent="0.25">
      <c r="A286" s="66" t="s">
        <v>86</v>
      </c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</row>
    <row r="287" spans="1:320" x14ac:dyDescent="0.25">
      <c r="A287" t="s">
        <v>481</v>
      </c>
      <c r="B287" t="s">
        <v>85</v>
      </c>
      <c r="C287" s="14" t="s">
        <v>343</v>
      </c>
      <c r="D287" t="s">
        <v>226</v>
      </c>
      <c r="E287" s="42">
        <v>165000</v>
      </c>
      <c r="F287" s="42">
        <v>4735.5</v>
      </c>
      <c r="G287" s="42">
        <v>27413.040000000001</v>
      </c>
      <c r="H287" s="42">
        <v>4943.8</v>
      </c>
      <c r="I287" s="42">
        <v>25</v>
      </c>
      <c r="J287" s="42">
        <v>37117.339999999997</v>
      </c>
      <c r="K287" s="42">
        <v>127882.66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</row>
    <row r="288" spans="1:320" x14ac:dyDescent="0.25">
      <c r="A288" s="2" t="s">
        <v>12</v>
      </c>
      <c r="B288" s="2">
        <v>1</v>
      </c>
      <c r="C288" s="15"/>
      <c r="D288" s="2"/>
      <c r="E288" s="50">
        <f t="shared" ref="E288:K288" si="37">SUM(E287:E287)</f>
        <v>165000</v>
      </c>
      <c r="F288" s="50">
        <f t="shared" si="37"/>
        <v>4735.5</v>
      </c>
      <c r="G288" s="50">
        <f t="shared" si="37"/>
        <v>27413.040000000001</v>
      </c>
      <c r="H288" s="50">
        <f t="shared" si="37"/>
        <v>4943.8</v>
      </c>
      <c r="I288" s="50">
        <f t="shared" si="37"/>
        <v>25</v>
      </c>
      <c r="J288" s="50">
        <f t="shared" si="37"/>
        <v>37117.339999999997</v>
      </c>
      <c r="K288" s="50">
        <f t="shared" si="37"/>
        <v>127882.66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</row>
    <row r="289" spans="1:282" s="12" customFormat="1" x14ac:dyDescent="0.25">
      <c r="A289" s="11"/>
      <c r="B289" s="11"/>
      <c r="C289" s="16"/>
      <c r="D289" s="11"/>
      <c r="E289" s="56"/>
      <c r="F289" s="56"/>
      <c r="G289" s="56"/>
      <c r="H289" s="56"/>
      <c r="I289" s="56"/>
      <c r="J289" s="56"/>
      <c r="K289" s="56"/>
    </row>
    <row r="290" spans="1:282" x14ac:dyDescent="0.25">
      <c r="A290" s="66" t="s">
        <v>88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</row>
    <row r="291" spans="1:282" x14ac:dyDescent="0.25">
      <c r="A291" t="s">
        <v>417</v>
      </c>
      <c r="B291" t="s">
        <v>18</v>
      </c>
      <c r="C291" s="14" t="s">
        <v>342</v>
      </c>
      <c r="D291" t="s">
        <v>228</v>
      </c>
      <c r="E291" s="42">
        <v>41000</v>
      </c>
      <c r="F291" s="42">
        <f>E291*0.0287</f>
        <v>1176.7</v>
      </c>
      <c r="G291" s="42">
        <v>583.79</v>
      </c>
      <c r="H291" s="42">
        <f>E291*0.0304</f>
        <v>1246.4000000000001</v>
      </c>
      <c r="I291" s="42">
        <v>1200</v>
      </c>
      <c r="J291" s="42">
        <v>4206.8900000000003</v>
      </c>
      <c r="K291" s="42">
        <v>36793.11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</row>
    <row r="292" spans="1:282" x14ac:dyDescent="0.25">
      <c r="A292" t="s">
        <v>233</v>
      </c>
      <c r="B292" t="s">
        <v>92</v>
      </c>
      <c r="C292" s="14" t="s">
        <v>342</v>
      </c>
      <c r="D292" t="s">
        <v>228</v>
      </c>
      <c r="E292" s="42">
        <v>41000</v>
      </c>
      <c r="F292" s="42">
        <f>E292*0.0287</f>
        <v>1176.7</v>
      </c>
      <c r="G292" s="42">
        <v>356.92</v>
      </c>
      <c r="H292" s="42">
        <f>E292*0.0304</f>
        <v>1246.4000000000001</v>
      </c>
      <c r="I292" s="42">
        <v>1687.45</v>
      </c>
      <c r="J292" s="42">
        <v>4467.47</v>
      </c>
      <c r="K292" s="42">
        <v>36532.53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</row>
    <row r="293" spans="1:282" x14ac:dyDescent="0.25">
      <c r="A293" t="s">
        <v>249</v>
      </c>
      <c r="B293" t="s">
        <v>248</v>
      </c>
      <c r="C293" s="14" t="s">
        <v>343</v>
      </c>
      <c r="D293" t="s">
        <v>228</v>
      </c>
      <c r="E293" s="42">
        <v>41000</v>
      </c>
      <c r="F293" s="42">
        <f>E293*0.0287</f>
        <v>1176.7</v>
      </c>
      <c r="G293" s="42">
        <v>583.79</v>
      </c>
      <c r="H293" s="42">
        <f>E293*0.0304</f>
        <v>1246.4000000000001</v>
      </c>
      <c r="I293" s="42">
        <v>175</v>
      </c>
      <c r="J293" s="42">
        <v>3181.89</v>
      </c>
      <c r="K293" s="42">
        <v>37818.11</v>
      </c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  <c r="JB293" s="12"/>
      <c r="JC293" s="12"/>
      <c r="JD293" s="12"/>
      <c r="JE293" s="12"/>
      <c r="JF293" s="12"/>
      <c r="JG293" s="12"/>
      <c r="JH293" s="12"/>
      <c r="JI293" s="12"/>
      <c r="JJ293" s="12"/>
      <c r="JK293" s="12"/>
      <c r="JL293" s="12"/>
      <c r="JM293" s="12"/>
      <c r="JN293" s="12"/>
      <c r="JO293" s="12"/>
      <c r="JP293" s="12"/>
      <c r="JQ293" s="12"/>
      <c r="JR293" s="12"/>
      <c r="JS293" s="12"/>
      <c r="JT293" s="12"/>
      <c r="JU293" s="12"/>
      <c r="JV293" s="12"/>
    </row>
    <row r="294" spans="1:282" x14ac:dyDescent="0.25">
      <c r="A294" t="s">
        <v>250</v>
      </c>
      <c r="B294" t="s">
        <v>51</v>
      </c>
      <c r="C294" s="14" t="s">
        <v>342</v>
      </c>
      <c r="D294" t="s">
        <v>228</v>
      </c>
      <c r="E294" s="42">
        <v>36000</v>
      </c>
      <c r="F294" s="42">
        <f>E294*0.0287</f>
        <v>1033.2</v>
      </c>
      <c r="G294" s="42">
        <v>0</v>
      </c>
      <c r="H294" s="42">
        <f>E294*0.0304</f>
        <v>1094.4000000000001</v>
      </c>
      <c r="I294" s="42">
        <v>175</v>
      </c>
      <c r="J294" s="42">
        <v>2302.6</v>
      </c>
      <c r="K294" s="42">
        <v>33697.4</v>
      </c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</row>
    <row r="295" spans="1:282" x14ac:dyDescent="0.25">
      <c r="A295" t="s">
        <v>203</v>
      </c>
      <c r="B295" t="s">
        <v>92</v>
      </c>
      <c r="C295" s="14" t="s">
        <v>342</v>
      </c>
      <c r="D295" t="s">
        <v>228</v>
      </c>
      <c r="E295" s="42">
        <v>41000</v>
      </c>
      <c r="F295" s="42">
        <f>E295*0.0287</f>
        <v>1176.7</v>
      </c>
      <c r="G295" s="42">
        <v>356.92</v>
      </c>
      <c r="H295" s="42">
        <f>E295*0.0304</f>
        <v>1246.4000000000001</v>
      </c>
      <c r="I295" s="42">
        <v>1687.45</v>
      </c>
      <c r="J295" s="42">
        <v>4467.47</v>
      </c>
      <c r="K295" s="42">
        <v>36532.53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</row>
    <row r="296" spans="1:282" x14ac:dyDescent="0.25">
      <c r="A296" s="2" t="s">
        <v>12</v>
      </c>
      <c r="B296" s="2">
        <v>5</v>
      </c>
      <c r="C296" s="15"/>
      <c r="D296" s="2"/>
      <c r="E296" s="50">
        <f t="shared" ref="E296:K296" si="38">SUM(E291:E295)</f>
        <v>200000</v>
      </c>
      <c r="F296" s="50">
        <f t="shared" si="38"/>
        <v>5740</v>
      </c>
      <c r="G296" s="50">
        <f t="shared" si="38"/>
        <v>1881.42</v>
      </c>
      <c r="H296" s="50">
        <f t="shared" si="38"/>
        <v>6080</v>
      </c>
      <c r="I296" s="50">
        <f t="shared" si="38"/>
        <v>4924.8999999999996</v>
      </c>
      <c r="J296" s="50">
        <f t="shared" si="38"/>
        <v>18626.32</v>
      </c>
      <c r="K296" s="50">
        <f t="shared" si="38"/>
        <v>181373.68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</row>
    <row r="297" spans="1:282" s="12" customFormat="1" x14ac:dyDescent="0.25">
      <c r="A297" s="11"/>
      <c r="B297" s="11"/>
      <c r="C297" s="16"/>
      <c r="D297" s="11"/>
      <c r="E297" s="56"/>
      <c r="F297" s="56"/>
      <c r="G297" s="56"/>
      <c r="H297" s="56"/>
      <c r="I297" s="56"/>
      <c r="J297" s="56"/>
      <c r="K297" s="56"/>
    </row>
    <row r="298" spans="1:282" x14ac:dyDescent="0.25">
      <c r="A298" s="5" t="s">
        <v>454</v>
      </c>
      <c r="B298" s="5"/>
      <c r="C298" s="17"/>
      <c r="D298" s="5"/>
      <c r="E298" s="57"/>
      <c r="F298" s="57"/>
      <c r="G298" s="57"/>
      <c r="H298" s="57"/>
      <c r="I298" s="57"/>
      <c r="J298" s="57"/>
      <c r="K298" s="57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/>
      <c r="JB298" s="12"/>
      <c r="JC298" s="12"/>
      <c r="JD298" s="12"/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</row>
    <row r="299" spans="1:282" s="2" customFormat="1" x14ac:dyDescent="0.25">
      <c r="A299" s="12" t="s">
        <v>93</v>
      </c>
      <c r="B299" s="12" t="s">
        <v>87</v>
      </c>
      <c r="C299" s="14" t="s">
        <v>342</v>
      </c>
      <c r="D299" t="s">
        <v>226</v>
      </c>
      <c r="E299" s="42">
        <v>101000</v>
      </c>
      <c r="F299" s="42">
        <f>E299*0.0287</f>
        <v>2898.7</v>
      </c>
      <c r="G299" s="42">
        <v>11584.37</v>
      </c>
      <c r="H299" s="42">
        <f>E299*0.0304</f>
        <v>3070.4</v>
      </c>
      <c r="I299" s="42">
        <v>3199.9</v>
      </c>
      <c r="J299" s="42">
        <f>+F299+G299+H299+I299</f>
        <v>20753.37</v>
      </c>
      <c r="K299" s="42">
        <f>E299-J299</f>
        <v>80246.63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  <c r="IY299" s="11"/>
      <c r="IZ299" s="11"/>
      <c r="JA299" s="11"/>
      <c r="JB299" s="11"/>
      <c r="JC299" s="11"/>
      <c r="JD299" s="11"/>
      <c r="JE299" s="11"/>
      <c r="JF299" s="11"/>
      <c r="JG299" s="11"/>
      <c r="JH299" s="11"/>
      <c r="JI299" s="11"/>
      <c r="JJ299" s="11"/>
      <c r="JK299" s="11"/>
      <c r="JL299" s="11"/>
      <c r="JM299" s="11"/>
      <c r="JN299" s="11"/>
      <c r="JO299" s="11"/>
      <c r="JP299" s="11"/>
      <c r="JQ299" s="11"/>
      <c r="JR299" s="11"/>
      <c r="JS299" s="11"/>
      <c r="JT299" s="11"/>
      <c r="JU299" s="11"/>
      <c r="JV299" s="11"/>
    </row>
    <row r="300" spans="1:282" x14ac:dyDescent="0.25">
      <c r="A300" s="26" t="s">
        <v>12</v>
      </c>
      <c r="B300" s="26">
        <v>1</v>
      </c>
      <c r="C300" s="27"/>
      <c r="D300" s="26"/>
      <c r="E300" s="49">
        <f t="shared" ref="E300:K300" si="39">SUM(E299)</f>
        <v>101000</v>
      </c>
      <c r="F300" s="49">
        <f t="shared" si="39"/>
        <v>2898.7</v>
      </c>
      <c r="G300" s="49">
        <f t="shared" si="39"/>
        <v>11584.37</v>
      </c>
      <c r="H300" s="49">
        <f t="shared" si="39"/>
        <v>3070.4</v>
      </c>
      <c r="I300" s="49">
        <f t="shared" si="39"/>
        <v>3199.9</v>
      </c>
      <c r="J300" s="49">
        <f t="shared" si="39"/>
        <v>20753.37</v>
      </c>
      <c r="K300" s="49">
        <f t="shared" si="39"/>
        <v>80246.63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</row>
    <row r="301" spans="1:282" s="12" customFormat="1" x14ac:dyDescent="0.25">
      <c r="A301" s="11"/>
      <c r="B301" s="11"/>
      <c r="C301" s="16"/>
      <c r="D301" s="11"/>
      <c r="E301" s="56"/>
      <c r="F301" s="56"/>
      <c r="G301" s="56"/>
      <c r="H301" s="56"/>
      <c r="I301" s="56"/>
      <c r="J301" s="56"/>
      <c r="K301" s="56"/>
    </row>
    <row r="302" spans="1:282" s="12" customFormat="1" x14ac:dyDescent="0.25">
      <c r="A302" s="11" t="s">
        <v>487</v>
      </c>
      <c r="B302" s="11"/>
      <c r="C302" s="16"/>
      <c r="D302" s="11"/>
      <c r="E302" s="56"/>
      <c r="F302" s="56"/>
      <c r="G302" s="56"/>
      <c r="H302" s="56"/>
      <c r="I302" s="56"/>
      <c r="J302" s="56"/>
      <c r="K302" s="56"/>
    </row>
    <row r="303" spans="1:282" s="12" customFormat="1" x14ac:dyDescent="0.25">
      <c r="A303" s="12" t="s">
        <v>90</v>
      </c>
      <c r="B303" s="12" t="s">
        <v>16</v>
      </c>
      <c r="C303" s="41" t="s">
        <v>342</v>
      </c>
      <c r="D303" s="12" t="s">
        <v>226</v>
      </c>
      <c r="E303" s="59">
        <v>101000</v>
      </c>
      <c r="F303" s="59">
        <v>2898.7</v>
      </c>
      <c r="G303" s="59">
        <v>12340.59</v>
      </c>
      <c r="H303" s="59">
        <v>3070.4</v>
      </c>
      <c r="I303" s="59">
        <v>25</v>
      </c>
      <c r="J303" s="59">
        <v>18334.689999999999</v>
      </c>
      <c r="K303" s="59">
        <v>82665.31</v>
      </c>
    </row>
    <row r="304" spans="1:282" s="29" customFormat="1" x14ac:dyDescent="0.25">
      <c r="A304" s="2" t="s">
        <v>12</v>
      </c>
      <c r="B304" s="2">
        <v>1</v>
      </c>
      <c r="C304" s="15"/>
      <c r="D304" s="2"/>
      <c r="E304" s="50">
        <f t="shared" ref="E304:K304" si="40">E303</f>
        <v>101000</v>
      </c>
      <c r="F304" s="50">
        <f t="shared" si="40"/>
        <v>2898.7</v>
      </c>
      <c r="G304" s="50">
        <f t="shared" si="40"/>
        <v>12340.59</v>
      </c>
      <c r="H304" s="50">
        <f t="shared" si="40"/>
        <v>3070.4</v>
      </c>
      <c r="I304" s="50">
        <f t="shared" si="40"/>
        <v>25</v>
      </c>
      <c r="J304" s="50">
        <f t="shared" si="40"/>
        <v>18334.689999999999</v>
      </c>
      <c r="K304" s="50">
        <f t="shared" si="40"/>
        <v>82665.31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</row>
    <row r="305" spans="1:282" s="12" customFormat="1" x14ac:dyDescent="0.25">
      <c r="A305" s="11"/>
      <c r="B305" s="11"/>
      <c r="C305" s="16"/>
      <c r="D305" s="11"/>
      <c r="E305" s="56"/>
      <c r="F305" s="56"/>
      <c r="G305" s="56"/>
      <c r="H305" s="56"/>
      <c r="I305" s="56"/>
      <c r="J305" s="56"/>
      <c r="K305" s="56"/>
    </row>
    <row r="306" spans="1:282" x14ac:dyDescent="0.25">
      <c r="A306" s="5" t="s">
        <v>94</v>
      </c>
      <c r="B306" s="5"/>
      <c r="C306" s="17"/>
      <c r="D306" s="5"/>
      <c r="E306" s="57"/>
      <c r="F306" s="57"/>
      <c r="G306" s="57"/>
      <c r="H306" s="57"/>
      <c r="I306" s="57"/>
      <c r="J306" s="57"/>
      <c r="K306" s="57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</row>
    <row r="307" spans="1:282" x14ac:dyDescent="0.25">
      <c r="A307" t="s">
        <v>204</v>
      </c>
      <c r="B307" t="s">
        <v>104</v>
      </c>
      <c r="C307" s="14" t="s">
        <v>343</v>
      </c>
      <c r="D307" t="s">
        <v>228</v>
      </c>
      <c r="E307" s="42">
        <v>76000</v>
      </c>
      <c r="F307" s="42">
        <f>E307*0.0287</f>
        <v>2181.1999999999998</v>
      </c>
      <c r="G307" s="42">
        <v>6497.56</v>
      </c>
      <c r="H307" s="42">
        <f>E307*0.0304</f>
        <v>2310.4</v>
      </c>
      <c r="I307" s="42">
        <v>175</v>
      </c>
      <c r="J307" s="42">
        <f t="shared" ref="J307:J316" si="41">+F307+G307+H307+I307</f>
        <v>11164.16</v>
      </c>
      <c r="K307" s="42">
        <f t="shared" ref="K307:K316" si="42">+E307-J307</f>
        <v>64835.839999999997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</row>
    <row r="308" spans="1:282" x14ac:dyDescent="0.25">
      <c r="A308" t="s">
        <v>95</v>
      </c>
      <c r="B308" t="s">
        <v>96</v>
      </c>
      <c r="C308" s="14" t="s">
        <v>342</v>
      </c>
      <c r="D308" t="s">
        <v>226</v>
      </c>
      <c r="E308" s="42">
        <v>81000</v>
      </c>
      <c r="F308" s="42">
        <f>E308*0.0287</f>
        <v>2324.6999999999998</v>
      </c>
      <c r="G308" s="42">
        <v>7636.09</v>
      </c>
      <c r="H308" s="42">
        <f>E308*0.0304</f>
        <v>2462.4</v>
      </c>
      <c r="I308" s="42">
        <v>425</v>
      </c>
      <c r="J308" s="42">
        <f t="shared" si="41"/>
        <v>12848.19</v>
      </c>
      <c r="K308" s="42">
        <f t="shared" si="42"/>
        <v>68151.81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</row>
    <row r="309" spans="1:282" x14ac:dyDescent="0.25">
      <c r="A309" t="s">
        <v>97</v>
      </c>
      <c r="B309" t="s">
        <v>45</v>
      </c>
      <c r="C309" s="14" t="s">
        <v>343</v>
      </c>
      <c r="D309" t="s">
        <v>228</v>
      </c>
      <c r="E309" s="42">
        <v>24150</v>
      </c>
      <c r="F309" s="42">
        <f>E309*0.0287</f>
        <v>693.11</v>
      </c>
      <c r="G309" s="42">
        <v>0</v>
      </c>
      <c r="H309" s="42">
        <f>E309*0.0304</f>
        <v>734.16</v>
      </c>
      <c r="I309" s="42">
        <v>1654</v>
      </c>
      <c r="J309" s="42">
        <f t="shared" si="41"/>
        <v>3081.27</v>
      </c>
      <c r="K309" s="42">
        <f t="shared" si="42"/>
        <v>21068.73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</row>
    <row r="310" spans="1:282" x14ac:dyDescent="0.25">
      <c r="A310" t="s">
        <v>247</v>
      </c>
      <c r="B310" t="s">
        <v>231</v>
      </c>
      <c r="C310" s="14" t="s">
        <v>342</v>
      </c>
      <c r="D310" t="s">
        <v>228</v>
      </c>
      <c r="E310" s="42">
        <v>33000</v>
      </c>
      <c r="F310" s="42">
        <v>947.1</v>
      </c>
      <c r="G310" s="42">
        <v>9753.1200000000008</v>
      </c>
      <c r="H310" s="42">
        <v>1003.2</v>
      </c>
      <c r="I310" s="42">
        <v>1687.45</v>
      </c>
      <c r="J310" s="42">
        <f t="shared" si="41"/>
        <v>13390.87</v>
      </c>
      <c r="K310" s="42">
        <f t="shared" si="42"/>
        <v>19609.13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</row>
    <row r="311" spans="1:282" x14ac:dyDescent="0.25">
      <c r="A311" t="s">
        <v>98</v>
      </c>
      <c r="B311" t="s">
        <v>474</v>
      </c>
      <c r="C311" s="14" t="s">
        <v>342</v>
      </c>
      <c r="D311" t="s">
        <v>228</v>
      </c>
      <c r="E311" s="42">
        <v>90000</v>
      </c>
      <c r="F311" s="42">
        <f t="shared" ref="F311:F316" si="43">E311*0.0287</f>
        <v>2583</v>
      </c>
      <c r="G311" s="42">
        <v>0</v>
      </c>
      <c r="H311" s="42">
        <f>E311*0.0304</f>
        <v>2736</v>
      </c>
      <c r="I311" s="42">
        <v>25</v>
      </c>
      <c r="J311" s="42">
        <f t="shared" si="41"/>
        <v>5344</v>
      </c>
      <c r="K311" s="42">
        <f t="shared" si="42"/>
        <v>84656</v>
      </c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</row>
    <row r="312" spans="1:282" x14ac:dyDescent="0.25">
      <c r="A312" t="s">
        <v>99</v>
      </c>
      <c r="B312" t="s">
        <v>198</v>
      </c>
      <c r="C312" s="14" t="s">
        <v>342</v>
      </c>
      <c r="D312" t="s">
        <v>226</v>
      </c>
      <c r="E312" s="42">
        <v>41000</v>
      </c>
      <c r="F312" s="42">
        <f t="shared" si="43"/>
        <v>1176.7</v>
      </c>
      <c r="G312" s="42">
        <v>583.79</v>
      </c>
      <c r="H312" s="42">
        <f>E312*0.0304</f>
        <v>1246.4000000000001</v>
      </c>
      <c r="I312" s="42">
        <v>665</v>
      </c>
      <c r="J312" s="42">
        <f t="shared" si="41"/>
        <v>3671.89</v>
      </c>
      <c r="K312" s="42">
        <f t="shared" si="42"/>
        <v>37328.11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</row>
    <row r="313" spans="1:282" x14ac:dyDescent="0.25">
      <c r="A313" t="s">
        <v>218</v>
      </c>
      <c r="B313" t="s">
        <v>96</v>
      </c>
      <c r="C313" s="14" t="s">
        <v>342</v>
      </c>
      <c r="D313" t="s">
        <v>228</v>
      </c>
      <c r="E313" s="42">
        <v>41000</v>
      </c>
      <c r="F313" s="42">
        <f t="shared" si="43"/>
        <v>1176.7</v>
      </c>
      <c r="G313" s="42">
        <v>583.79</v>
      </c>
      <c r="H313" s="42">
        <f>E313*0.0304</f>
        <v>1246.4000000000001</v>
      </c>
      <c r="I313" s="42">
        <v>863</v>
      </c>
      <c r="J313" s="42">
        <f t="shared" si="41"/>
        <v>3869.89</v>
      </c>
      <c r="K313" s="42">
        <f t="shared" si="42"/>
        <v>37130.11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</row>
    <row r="314" spans="1:282" x14ac:dyDescent="0.25">
      <c r="A314" t="s">
        <v>217</v>
      </c>
      <c r="B314" t="s">
        <v>451</v>
      </c>
      <c r="C314" s="14" t="s">
        <v>343</v>
      </c>
      <c r="D314" t="s">
        <v>228</v>
      </c>
      <c r="E314" s="42">
        <v>59000</v>
      </c>
      <c r="F314" s="42">
        <f t="shared" si="43"/>
        <v>1693.3</v>
      </c>
      <c r="G314" s="42">
        <v>2693.52</v>
      </c>
      <c r="H314" s="42">
        <f>E314*0.0304</f>
        <v>1793.6</v>
      </c>
      <c r="I314" s="42">
        <v>3199.9</v>
      </c>
      <c r="J314" s="42">
        <f t="shared" si="41"/>
        <v>9380.32</v>
      </c>
      <c r="K314" s="42">
        <f t="shared" si="42"/>
        <v>49619.68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</row>
    <row r="315" spans="1:282" x14ac:dyDescent="0.25">
      <c r="A315" t="s">
        <v>311</v>
      </c>
      <c r="B315" t="s">
        <v>231</v>
      </c>
      <c r="C315" s="14" t="s">
        <v>342</v>
      </c>
      <c r="D315" t="s">
        <v>228</v>
      </c>
      <c r="E315" s="42">
        <v>32000</v>
      </c>
      <c r="F315" s="42">
        <f t="shared" si="43"/>
        <v>918.4</v>
      </c>
      <c r="G315" s="42">
        <v>0</v>
      </c>
      <c r="H315" s="42">
        <f>E315*0.0304</f>
        <v>972.8</v>
      </c>
      <c r="I315" s="42">
        <v>1537.45</v>
      </c>
      <c r="J315" s="42">
        <f t="shared" si="41"/>
        <v>3428.65</v>
      </c>
      <c r="K315" s="42">
        <f t="shared" si="42"/>
        <v>28571.35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</row>
    <row r="316" spans="1:282" x14ac:dyDescent="0.25">
      <c r="A316" t="s">
        <v>434</v>
      </c>
      <c r="B316" t="s">
        <v>475</v>
      </c>
      <c r="C316" s="14" t="s">
        <v>343</v>
      </c>
      <c r="D316" t="s">
        <v>228</v>
      </c>
      <c r="E316" s="42">
        <v>133000</v>
      </c>
      <c r="F316" s="42">
        <f t="shared" si="43"/>
        <v>3817.1</v>
      </c>
      <c r="G316" s="42">
        <v>19867.79</v>
      </c>
      <c r="H316" s="42">
        <v>4043.2</v>
      </c>
      <c r="I316" s="42">
        <v>25</v>
      </c>
      <c r="J316" s="42">
        <f t="shared" si="41"/>
        <v>27753.09</v>
      </c>
      <c r="K316" s="42">
        <f t="shared" si="42"/>
        <v>105246.91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</row>
    <row r="317" spans="1:282" x14ac:dyDescent="0.25">
      <c r="A317" s="2" t="s">
        <v>12</v>
      </c>
      <c r="B317" s="2">
        <v>10</v>
      </c>
      <c r="C317" s="15"/>
      <c r="D317" s="2"/>
      <c r="E317" s="50">
        <f t="shared" ref="E317:K317" si="44">SUM(E307:E316)</f>
        <v>610150</v>
      </c>
      <c r="F317" s="50">
        <f t="shared" si="44"/>
        <v>17511.310000000001</v>
      </c>
      <c r="G317" s="50">
        <f t="shared" si="44"/>
        <v>47615.66</v>
      </c>
      <c r="H317" s="50">
        <f t="shared" si="44"/>
        <v>18548.560000000001</v>
      </c>
      <c r="I317" s="50">
        <f t="shared" si="44"/>
        <v>10256.799999999999</v>
      </c>
      <c r="J317" s="50">
        <f t="shared" si="44"/>
        <v>93932.33</v>
      </c>
      <c r="K317" s="50">
        <f t="shared" si="44"/>
        <v>516217.67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</row>
    <row r="318" spans="1:282" s="12" customFormat="1" x14ac:dyDescent="0.25">
      <c r="A318" s="11"/>
      <c r="B318" s="11"/>
      <c r="C318" s="16"/>
      <c r="D318" s="11"/>
      <c r="E318" s="56"/>
      <c r="F318" s="56"/>
      <c r="G318" s="56"/>
      <c r="H318" s="56"/>
      <c r="I318" s="56"/>
      <c r="J318" s="56"/>
      <c r="K318" s="56"/>
    </row>
    <row r="319" spans="1:282" x14ac:dyDescent="0.25">
      <c r="A319" s="5" t="s">
        <v>294</v>
      </c>
      <c r="B319" s="5"/>
      <c r="C319" s="17"/>
      <c r="D319" s="5"/>
      <c r="E319" s="57"/>
      <c r="F319" s="57"/>
      <c r="G319" s="57"/>
      <c r="H319" s="57"/>
      <c r="I319" s="57"/>
      <c r="J319" s="57"/>
      <c r="K319" s="57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</row>
    <row r="320" spans="1:282" x14ac:dyDescent="0.25">
      <c r="A320" s="12" t="s">
        <v>100</v>
      </c>
      <c r="B320" t="s">
        <v>101</v>
      </c>
      <c r="C320" s="14" t="s">
        <v>342</v>
      </c>
      <c r="D320" t="s">
        <v>226</v>
      </c>
      <c r="E320" s="42">
        <v>66000</v>
      </c>
      <c r="F320" s="42">
        <f>E320*0.0287</f>
        <v>1894.2</v>
      </c>
      <c r="G320" s="42">
        <v>4615.76</v>
      </c>
      <c r="H320" s="42">
        <f>E320*0.0304</f>
        <v>2006.4</v>
      </c>
      <c r="I320" s="42">
        <v>125</v>
      </c>
      <c r="J320" s="42">
        <v>8641.36</v>
      </c>
      <c r="K320" s="42">
        <v>57358.64</v>
      </c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</row>
    <row r="321" spans="1:282" x14ac:dyDescent="0.25">
      <c r="A321" t="s">
        <v>102</v>
      </c>
      <c r="B321" t="s">
        <v>476</v>
      </c>
      <c r="C321" s="14" t="s">
        <v>342</v>
      </c>
      <c r="D321" t="s">
        <v>226</v>
      </c>
      <c r="E321" s="42">
        <v>66000</v>
      </c>
      <c r="F321" s="42">
        <f>E321*0.0287</f>
        <v>1894.2</v>
      </c>
      <c r="G321" s="42">
        <v>4313.2700000000004</v>
      </c>
      <c r="H321" s="42">
        <f>E321*0.0304</f>
        <v>2006.4</v>
      </c>
      <c r="I321" s="42">
        <v>1537.45</v>
      </c>
      <c r="J321" s="42">
        <v>9751.32</v>
      </c>
      <c r="K321" s="42">
        <v>56248.68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</row>
    <row r="322" spans="1:282" x14ac:dyDescent="0.25">
      <c r="A322" t="s">
        <v>103</v>
      </c>
      <c r="B322" t="s">
        <v>104</v>
      </c>
      <c r="C322" s="14" t="s">
        <v>343</v>
      </c>
      <c r="D322" t="s">
        <v>226</v>
      </c>
      <c r="E322" s="42">
        <v>60000</v>
      </c>
      <c r="F322" s="42">
        <v>1722</v>
      </c>
      <c r="G322" s="42">
        <v>3486.68</v>
      </c>
      <c r="H322" s="42">
        <f>E322*0.0304</f>
        <v>1824</v>
      </c>
      <c r="I322" s="42">
        <v>25</v>
      </c>
      <c r="J322" s="42">
        <v>7057.68</v>
      </c>
      <c r="K322" s="42">
        <v>52942.32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</row>
    <row r="323" spans="1:282" x14ac:dyDescent="0.25">
      <c r="A323" t="s">
        <v>297</v>
      </c>
      <c r="B323" t="s">
        <v>101</v>
      </c>
      <c r="C323" s="14" t="s">
        <v>342</v>
      </c>
      <c r="D323" t="s">
        <v>226</v>
      </c>
      <c r="E323" s="42">
        <v>60000</v>
      </c>
      <c r="F323" s="42">
        <v>1722</v>
      </c>
      <c r="G323" s="42">
        <v>3486.68</v>
      </c>
      <c r="H323" s="42">
        <v>1824</v>
      </c>
      <c r="I323" s="42">
        <v>25</v>
      </c>
      <c r="J323" s="42">
        <v>7057.68</v>
      </c>
      <c r="K323" s="42">
        <v>52942.32</v>
      </c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  <c r="IH323" s="12"/>
      <c r="II323" s="12"/>
      <c r="IJ323" s="12"/>
      <c r="IK323" s="12"/>
      <c r="IL323" s="12"/>
      <c r="IM323" s="12"/>
      <c r="IN323" s="12"/>
      <c r="IO323" s="12"/>
      <c r="IP323" s="12"/>
      <c r="IQ323" s="12"/>
      <c r="IR323" s="12"/>
      <c r="IS323" s="12"/>
      <c r="IT323" s="12"/>
      <c r="IU323" s="12"/>
      <c r="IV323" s="12"/>
      <c r="IW323" s="12"/>
      <c r="IX323" s="12"/>
      <c r="IY323" s="12"/>
      <c r="IZ323" s="12"/>
      <c r="JA323" s="12"/>
      <c r="JB323" s="12"/>
      <c r="JC323" s="12"/>
      <c r="JD323" s="12"/>
      <c r="JE323" s="12"/>
      <c r="JF323" s="12"/>
      <c r="JG323" s="12"/>
      <c r="JH323" s="12"/>
      <c r="JI323" s="12"/>
      <c r="JJ323" s="12"/>
      <c r="JK323" s="12"/>
      <c r="JL323" s="12"/>
      <c r="JM323" s="12"/>
      <c r="JN323" s="12"/>
      <c r="JO323" s="12"/>
      <c r="JP323" s="12"/>
      <c r="JQ323" s="12"/>
      <c r="JR323" s="12"/>
      <c r="JS323" s="12"/>
      <c r="JT323" s="12"/>
      <c r="JU323" s="12"/>
      <c r="JV323" s="12"/>
    </row>
    <row r="324" spans="1:282" x14ac:dyDescent="0.25">
      <c r="A324" t="s">
        <v>295</v>
      </c>
      <c r="B324" t="s">
        <v>16</v>
      </c>
      <c r="C324" s="14" t="s">
        <v>342</v>
      </c>
      <c r="D324" t="s">
        <v>228</v>
      </c>
      <c r="E324" s="42">
        <v>106500</v>
      </c>
      <c r="F324" s="42">
        <f>E324*0.0287</f>
        <v>3056.55</v>
      </c>
      <c r="G324" s="42">
        <v>13634.33</v>
      </c>
      <c r="H324" s="42">
        <f>E324*0.0304</f>
        <v>3237.6</v>
      </c>
      <c r="I324" s="42">
        <v>25</v>
      </c>
      <c r="J324" s="42">
        <v>19953.48</v>
      </c>
      <c r="K324" s="42">
        <v>86546.52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</row>
    <row r="325" spans="1:282" x14ac:dyDescent="0.25">
      <c r="A325" s="2" t="s">
        <v>12</v>
      </c>
      <c r="B325" s="2">
        <v>5</v>
      </c>
      <c r="C325" s="15"/>
      <c r="D325" s="2"/>
      <c r="E325" s="50">
        <f t="shared" ref="E325:K325" si="45">SUM(E320:E324)</f>
        <v>358500</v>
      </c>
      <c r="F325" s="50">
        <f t="shared" si="45"/>
        <v>10288.950000000001</v>
      </c>
      <c r="G325" s="50">
        <f t="shared" si="45"/>
        <v>29536.720000000001</v>
      </c>
      <c r="H325" s="50">
        <f t="shared" si="45"/>
        <v>10898.4</v>
      </c>
      <c r="I325" s="50">
        <f t="shared" si="45"/>
        <v>1737.45</v>
      </c>
      <c r="J325" s="50">
        <f t="shared" si="45"/>
        <v>52461.52</v>
      </c>
      <c r="K325" s="50">
        <f t="shared" si="45"/>
        <v>306038.48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</row>
    <row r="326" spans="1:282" x14ac:dyDescent="0.25"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</row>
    <row r="327" spans="1:282" x14ac:dyDescent="0.25">
      <c r="A327" s="5" t="s">
        <v>453</v>
      </c>
      <c r="B327" s="5"/>
      <c r="C327" s="17"/>
      <c r="D327" s="5"/>
      <c r="E327" s="57"/>
      <c r="F327" s="57"/>
      <c r="G327" s="57"/>
      <c r="H327" s="57"/>
      <c r="I327" s="57"/>
      <c r="J327" s="57"/>
      <c r="K327" s="57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</row>
    <row r="328" spans="1:282" x14ac:dyDescent="0.25">
      <c r="A328" t="s">
        <v>105</v>
      </c>
      <c r="B328" t="s">
        <v>199</v>
      </c>
      <c r="C328" s="14" t="s">
        <v>342</v>
      </c>
      <c r="D328" t="s">
        <v>226</v>
      </c>
      <c r="E328" s="42">
        <v>41000</v>
      </c>
      <c r="F328" s="42">
        <f>E328*0.0287</f>
        <v>1176.7</v>
      </c>
      <c r="G328" s="42">
        <v>583.79</v>
      </c>
      <c r="H328" s="42">
        <f>E328*0.0304</f>
        <v>1246.4000000000001</v>
      </c>
      <c r="I328" s="42">
        <v>275</v>
      </c>
      <c r="J328" s="42">
        <v>3281.89</v>
      </c>
      <c r="K328" s="42">
        <v>37718.11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</row>
    <row r="329" spans="1:282" x14ac:dyDescent="0.25">
      <c r="A329" t="s">
        <v>107</v>
      </c>
      <c r="B329" t="s">
        <v>200</v>
      </c>
      <c r="C329" s="14" t="s">
        <v>343</v>
      </c>
      <c r="D329" t="s">
        <v>226</v>
      </c>
      <c r="E329" s="42">
        <v>41000</v>
      </c>
      <c r="F329" s="42">
        <f>E329*0.0287</f>
        <v>1176.7</v>
      </c>
      <c r="G329" s="42">
        <v>583.79</v>
      </c>
      <c r="H329" s="42">
        <f>E329*0.0304</f>
        <v>1246.4000000000001</v>
      </c>
      <c r="I329" s="42">
        <v>295</v>
      </c>
      <c r="J329" s="42">
        <v>3301.89</v>
      </c>
      <c r="K329" s="42">
        <v>37698.11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</row>
    <row r="330" spans="1:282" s="2" customFormat="1" x14ac:dyDescent="0.25">
      <c r="A330" t="s">
        <v>108</v>
      </c>
      <c r="B330" t="s">
        <v>200</v>
      </c>
      <c r="C330" s="14" t="s">
        <v>343</v>
      </c>
      <c r="D330" t="s">
        <v>226</v>
      </c>
      <c r="E330" s="42">
        <v>41000</v>
      </c>
      <c r="F330" s="42">
        <f>E330*0.0287</f>
        <v>1176.7</v>
      </c>
      <c r="G330" s="42">
        <v>583.79</v>
      </c>
      <c r="H330" s="42">
        <f>E330*0.0304</f>
        <v>1246.4000000000001</v>
      </c>
      <c r="I330" s="42">
        <v>175</v>
      </c>
      <c r="J330" s="42">
        <v>3181.89</v>
      </c>
      <c r="K330" s="42">
        <v>37818.11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  <c r="IY330" s="11"/>
      <c r="IZ330" s="11"/>
      <c r="JA330" s="11"/>
      <c r="JB330" s="11"/>
      <c r="JC330" s="11"/>
      <c r="JD330" s="11"/>
      <c r="JE330" s="11"/>
      <c r="JF330" s="11"/>
      <c r="JG330" s="11"/>
      <c r="JH330" s="11"/>
      <c r="JI330" s="11"/>
      <c r="JJ330" s="11"/>
      <c r="JK330" s="11"/>
      <c r="JL330" s="11"/>
      <c r="JM330" s="11"/>
      <c r="JN330" s="11"/>
      <c r="JO330" s="11"/>
      <c r="JP330" s="11"/>
      <c r="JQ330" s="11"/>
      <c r="JR330" s="11"/>
      <c r="JS330" s="11"/>
      <c r="JT330" s="11"/>
      <c r="JU330" s="11"/>
      <c r="JV330" s="11"/>
    </row>
    <row r="331" spans="1:282" x14ac:dyDescent="0.25">
      <c r="A331" t="s">
        <v>402</v>
      </c>
      <c r="B331" t="s">
        <v>87</v>
      </c>
      <c r="C331" s="14" t="s">
        <v>343</v>
      </c>
      <c r="D331" t="s">
        <v>228</v>
      </c>
      <c r="E331" s="42">
        <v>41000</v>
      </c>
      <c r="F331" s="42">
        <v>1176.7</v>
      </c>
      <c r="G331" s="42">
        <v>583.79</v>
      </c>
      <c r="H331" s="42">
        <f>E331*0.0304</f>
        <v>1246.4000000000001</v>
      </c>
      <c r="I331" s="42">
        <v>565</v>
      </c>
      <c r="J331" s="42">
        <v>3571.89</v>
      </c>
      <c r="K331" s="42">
        <v>37428.11</v>
      </c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</row>
    <row r="332" spans="1:282" x14ac:dyDescent="0.25">
      <c r="A332" t="s">
        <v>251</v>
      </c>
      <c r="B332" t="s">
        <v>489</v>
      </c>
      <c r="C332" s="14" t="s">
        <v>342</v>
      </c>
      <c r="D332" t="s">
        <v>228</v>
      </c>
      <c r="E332" s="42">
        <v>41000</v>
      </c>
      <c r="F332" s="42">
        <v>1176.7</v>
      </c>
      <c r="G332" s="42">
        <v>583.79</v>
      </c>
      <c r="H332" s="42">
        <f>E332*0.0304</f>
        <v>1246.4000000000001</v>
      </c>
      <c r="I332" s="42">
        <v>275</v>
      </c>
      <c r="J332" s="42">
        <v>3281.89</v>
      </c>
      <c r="K332" s="42">
        <v>37718.11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</row>
    <row r="333" spans="1:282" x14ac:dyDescent="0.25">
      <c r="A333" s="2" t="s">
        <v>12</v>
      </c>
      <c r="B333" s="2">
        <v>5</v>
      </c>
      <c r="C333" s="15"/>
      <c r="D333" s="2"/>
      <c r="E333" s="50">
        <f t="shared" ref="E333:K333" si="46">SUM(E328:E332)</f>
        <v>205000</v>
      </c>
      <c r="F333" s="50">
        <f t="shared" si="46"/>
        <v>5883.5</v>
      </c>
      <c r="G333" s="49">
        <f>SUM(G328:G332)</f>
        <v>2918.95</v>
      </c>
      <c r="H333" s="50">
        <f t="shared" si="46"/>
        <v>6232</v>
      </c>
      <c r="I333" s="50">
        <f t="shared" si="46"/>
        <v>1585</v>
      </c>
      <c r="J333" s="50">
        <f t="shared" si="46"/>
        <v>16619.45</v>
      </c>
      <c r="K333" s="50">
        <f t="shared" si="46"/>
        <v>188380.55</v>
      </c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</row>
    <row r="334" spans="1:282" x14ac:dyDescent="0.25"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</row>
    <row r="335" spans="1:282" x14ac:dyDescent="0.25">
      <c r="A335" s="1" t="s">
        <v>210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</row>
    <row r="336" spans="1:282" x14ac:dyDescent="0.25">
      <c r="A336" t="s">
        <v>358</v>
      </c>
      <c r="B336" t="s">
        <v>359</v>
      </c>
      <c r="C336" s="14" t="s">
        <v>342</v>
      </c>
      <c r="D336" t="s">
        <v>228</v>
      </c>
      <c r="E336" s="42">
        <v>32000</v>
      </c>
      <c r="F336" s="42">
        <v>918.4</v>
      </c>
      <c r="G336" s="42">
        <v>0</v>
      </c>
      <c r="H336" s="42">
        <v>972.8</v>
      </c>
      <c r="I336" s="42">
        <v>3075</v>
      </c>
      <c r="J336" s="42">
        <v>4966.2</v>
      </c>
      <c r="K336" s="42">
        <v>27033.8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</row>
    <row r="337" spans="1:282" x14ac:dyDescent="0.25">
      <c r="A337" s="6" t="s">
        <v>299</v>
      </c>
      <c r="B337" s="6" t="s">
        <v>300</v>
      </c>
      <c r="C337" s="14" t="s">
        <v>342</v>
      </c>
      <c r="D337" s="9" t="s">
        <v>228</v>
      </c>
      <c r="E337" s="42">
        <v>28000</v>
      </c>
      <c r="F337" s="42">
        <v>803.6</v>
      </c>
      <c r="G337" s="42">
        <v>0</v>
      </c>
      <c r="H337" s="42">
        <f>E337*0.0304</f>
        <v>851.2</v>
      </c>
      <c r="I337" s="42">
        <v>3702.36</v>
      </c>
      <c r="J337" s="42">
        <v>5357.16</v>
      </c>
      <c r="K337" s="42">
        <v>22642.84</v>
      </c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</row>
    <row r="338" spans="1:282" s="28" customFormat="1" x14ac:dyDescent="0.25">
      <c r="A338" s="6" t="s">
        <v>206</v>
      </c>
      <c r="B338" s="6" t="s">
        <v>96</v>
      </c>
      <c r="C338" s="14" t="s">
        <v>343</v>
      </c>
      <c r="D338" s="9" t="s">
        <v>228</v>
      </c>
      <c r="E338" s="42">
        <v>65000</v>
      </c>
      <c r="F338" s="42">
        <v>1865.5</v>
      </c>
      <c r="G338" s="42">
        <v>4427.58</v>
      </c>
      <c r="H338" s="42">
        <v>1976</v>
      </c>
      <c r="I338" s="42">
        <v>175</v>
      </c>
      <c r="J338" s="42">
        <v>8444.08</v>
      </c>
      <c r="K338" s="42">
        <v>56555.92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</row>
    <row r="339" spans="1:282" x14ac:dyDescent="0.25">
      <c r="A339" s="26" t="s">
        <v>12</v>
      </c>
      <c r="B339" s="26">
        <v>3</v>
      </c>
      <c r="C339" s="27"/>
      <c r="D339" s="26"/>
      <c r="E339" s="49">
        <f>SUM(E337:E337)+E336+E338</f>
        <v>125000</v>
      </c>
      <c r="F339" s="49">
        <f>SUM(F337:F337)+F336+F338</f>
        <v>3587.5</v>
      </c>
      <c r="G339" s="49">
        <f>+G338+G337+G336</f>
        <v>4427.58</v>
      </c>
      <c r="H339" s="49">
        <f>SUM(H337:H337)+H336+H338</f>
        <v>3800</v>
      </c>
      <c r="I339" s="49">
        <f>SUM(I337:I337)+I336+I338</f>
        <v>6952.36</v>
      </c>
      <c r="J339" s="49">
        <f>SUM(J337:J337)+J336+J338</f>
        <v>18767.439999999999</v>
      </c>
      <c r="K339" s="49">
        <f>SUM(K337:K337)+K336+K338</f>
        <v>106232.56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</row>
    <row r="340" spans="1:282" x14ac:dyDescent="0.25"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</row>
    <row r="341" spans="1:282" s="29" customFormat="1" x14ac:dyDescent="0.25">
      <c r="A341" s="1" t="s">
        <v>363</v>
      </c>
      <c r="B341" s="1"/>
      <c r="C341" s="14"/>
      <c r="D341"/>
      <c r="E341" s="54"/>
      <c r="F341" s="54"/>
      <c r="G341" s="54"/>
      <c r="H341" s="54"/>
      <c r="I341" s="54"/>
      <c r="J341" s="54"/>
      <c r="K341" s="54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</row>
    <row r="342" spans="1:282" x14ac:dyDescent="0.25">
      <c r="A342" t="s">
        <v>42</v>
      </c>
      <c r="B342" t="s">
        <v>300</v>
      </c>
      <c r="C342" s="14" t="s">
        <v>342</v>
      </c>
      <c r="D342" t="s">
        <v>226</v>
      </c>
      <c r="E342" s="42">
        <v>32000</v>
      </c>
      <c r="F342" s="42">
        <v>918.4</v>
      </c>
      <c r="G342" s="42">
        <v>0</v>
      </c>
      <c r="H342" s="42">
        <v>972.8</v>
      </c>
      <c r="I342" s="42">
        <v>10775.05</v>
      </c>
      <c r="J342" s="42">
        <f>+F342+G342+H342+I342</f>
        <v>12666.25</v>
      </c>
      <c r="K342" s="42">
        <f>+E342-J342</f>
        <v>19333.75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</row>
    <row r="343" spans="1:282" x14ac:dyDescent="0.25">
      <c r="A343" s="2" t="s">
        <v>12</v>
      </c>
      <c r="B343" s="2">
        <v>1</v>
      </c>
      <c r="C343" s="15"/>
      <c r="D343" s="2"/>
      <c r="E343" s="50">
        <f>E342</f>
        <v>32000</v>
      </c>
      <c r="F343" s="50">
        <f>SUM(F342)</f>
        <v>918.4</v>
      </c>
      <c r="G343" s="50">
        <f>G342</f>
        <v>0</v>
      </c>
      <c r="H343" s="50">
        <f>H342</f>
        <v>972.8</v>
      </c>
      <c r="I343" s="50">
        <f>I342</f>
        <v>10775.05</v>
      </c>
      <c r="J343" s="50">
        <f>J342</f>
        <v>12666.25</v>
      </c>
      <c r="K343" s="50">
        <f>K342</f>
        <v>19333.75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</row>
    <row r="344" spans="1:282" x14ac:dyDescent="0.25"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</row>
    <row r="345" spans="1:282" x14ac:dyDescent="0.25">
      <c r="A345" s="5" t="s">
        <v>337</v>
      </c>
      <c r="B345" s="5"/>
      <c r="C345" s="17"/>
      <c r="D345" s="5"/>
      <c r="E345" s="57"/>
      <c r="F345" s="57"/>
      <c r="G345" s="57"/>
      <c r="H345" s="57"/>
      <c r="I345" s="57"/>
      <c r="J345" s="57"/>
      <c r="K345" s="57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</row>
    <row r="346" spans="1:282" x14ac:dyDescent="0.25">
      <c r="A346" t="s">
        <v>110</v>
      </c>
      <c r="B346" t="s">
        <v>111</v>
      </c>
      <c r="C346" s="14" t="s">
        <v>342</v>
      </c>
      <c r="D346" t="s">
        <v>228</v>
      </c>
      <c r="E346" s="42">
        <v>48000</v>
      </c>
      <c r="F346" s="42">
        <f t="shared" ref="F346:F352" si="47">E346*0.0287</f>
        <v>1377.6</v>
      </c>
      <c r="G346" s="42">
        <v>1571.73</v>
      </c>
      <c r="H346" s="42">
        <f t="shared" ref="H346:H352" si="48">E346*0.0304</f>
        <v>1459.2</v>
      </c>
      <c r="I346" s="42">
        <v>175</v>
      </c>
      <c r="J346" s="42">
        <v>4583.53</v>
      </c>
      <c r="K346" s="42">
        <v>43416.47</v>
      </c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</row>
    <row r="347" spans="1:282" x14ac:dyDescent="0.25">
      <c r="A347" t="s">
        <v>254</v>
      </c>
      <c r="B347" t="s">
        <v>253</v>
      </c>
      <c r="C347" s="14" t="s">
        <v>343</v>
      </c>
      <c r="D347" t="s">
        <v>228</v>
      </c>
      <c r="E347" s="42">
        <v>30000</v>
      </c>
      <c r="F347" s="42">
        <f t="shared" si="47"/>
        <v>861</v>
      </c>
      <c r="G347" s="42">
        <v>0</v>
      </c>
      <c r="H347" s="42">
        <f t="shared" si="48"/>
        <v>912</v>
      </c>
      <c r="I347" s="42">
        <v>175</v>
      </c>
      <c r="J347" s="42">
        <v>1948</v>
      </c>
      <c r="K347" s="42">
        <v>28052</v>
      </c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43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</row>
    <row r="348" spans="1:282" x14ac:dyDescent="0.25">
      <c r="A348" t="s">
        <v>235</v>
      </c>
      <c r="B348" t="s">
        <v>14</v>
      </c>
      <c r="C348" s="14" t="s">
        <v>343</v>
      </c>
      <c r="D348" t="s">
        <v>228</v>
      </c>
      <c r="E348" s="42">
        <v>30000</v>
      </c>
      <c r="F348" s="42">
        <f t="shared" si="47"/>
        <v>861</v>
      </c>
      <c r="G348" s="42">
        <v>0</v>
      </c>
      <c r="H348" s="42">
        <f t="shared" si="48"/>
        <v>912</v>
      </c>
      <c r="I348" s="42">
        <v>1687.45</v>
      </c>
      <c r="J348" s="42">
        <v>3460.45</v>
      </c>
      <c r="K348" s="42">
        <v>26539.55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  <c r="IS348" s="12"/>
      <c r="IT348" s="12"/>
      <c r="IU348" s="12"/>
      <c r="IV348" s="12"/>
      <c r="IW348" s="12"/>
      <c r="IX348" s="12"/>
      <c r="IY348" s="12"/>
      <c r="IZ348" s="12"/>
      <c r="JA348" s="12"/>
      <c r="JB348" s="12"/>
      <c r="JC348" s="12"/>
      <c r="JD348" s="12"/>
      <c r="JE348" s="12"/>
      <c r="JF348" s="12"/>
      <c r="JG348" s="12"/>
      <c r="JH348" s="12"/>
      <c r="JI348" s="12"/>
      <c r="JJ348" s="12"/>
      <c r="JK348" s="12"/>
      <c r="JL348" s="12"/>
      <c r="JM348" s="12"/>
      <c r="JN348" s="12"/>
      <c r="JO348" s="12"/>
      <c r="JP348" s="12"/>
      <c r="JQ348" s="12"/>
      <c r="JR348" s="12"/>
      <c r="JS348" s="12"/>
      <c r="JT348" s="12"/>
      <c r="JU348" s="12"/>
      <c r="JV348" s="12"/>
    </row>
    <row r="349" spans="1:282" x14ac:dyDescent="0.25">
      <c r="A349" t="s">
        <v>257</v>
      </c>
      <c r="B349" t="s">
        <v>130</v>
      </c>
      <c r="C349" s="14" t="s">
        <v>342</v>
      </c>
      <c r="D349" t="s">
        <v>228</v>
      </c>
      <c r="E349" s="42">
        <v>30000</v>
      </c>
      <c r="F349" s="42">
        <f t="shared" si="47"/>
        <v>861</v>
      </c>
      <c r="G349" s="42">
        <v>0</v>
      </c>
      <c r="H349" s="42">
        <f t="shared" si="48"/>
        <v>912</v>
      </c>
      <c r="I349" s="42">
        <v>175</v>
      </c>
      <c r="J349" s="42">
        <v>1948</v>
      </c>
      <c r="K349" s="42">
        <v>28052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</row>
    <row r="350" spans="1:282" x14ac:dyDescent="0.25">
      <c r="A350" t="s">
        <v>279</v>
      </c>
      <c r="B350" s="8" t="s">
        <v>106</v>
      </c>
      <c r="C350" s="14" t="s">
        <v>343</v>
      </c>
      <c r="D350" s="7" t="s">
        <v>228</v>
      </c>
      <c r="E350" s="42">
        <v>30000</v>
      </c>
      <c r="F350" s="42">
        <f t="shared" si="47"/>
        <v>861</v>
      </c>
      <c r="G350" s="42">
        <v>0</v>
      </c>
      <c r="H350" s="42">
        <f t="shared" si="48"/>
        <v>912</v>
      </c>
      <c r="I350" s="42">
        <v>175</v>
      </c>
      <c r="J350" s="42">
        <v>1948</v>
      </c>
      <c r="K350" s="42">
        <v>28052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  <c r="IS350" s="12"/>
      <c r="IT350" s="12"/>
      <c r="IU350" s="12"/>
      <c r="IV350" s="12"/>
      <c r="IW350" s="12"/>
      <c r="IX350" s="12"/>
      <c r="IY350" s="12"/>
      <c r="IZ350" s="12"/>
      <c r="JA350" s="12"/>
      <c r="JB350" s="12"/>
      <c r="JC350" s="12"/>
      <c r="JD350" s="12"/>
      <c r="JE350" s="12"/>
      <c r="JF350" s="12"/>
      <c r="JG350" s="12"/>
      <c r="JH350" s="12"/>
      <c r="JI350" s="12"/>
      <c r="JJ350" s="12"/>
      <c r="JK350" s="12"/>
      <c r="JL350" s="12"/>
      <c r="JM350" s="12"/>
      <c r="JN350" s="12"/>
      <c r="JO350" s="12"/>
      <c r="JP350" s="12"/>
      <c r="JQ350" s="12"/>
      <c r="JR350" s="12"/>
      <c r="JS350" s="12"/>
      <c r="JT350" s="12"/>
      <c r="JU350" s="12"/>
      <c r="JV350" s="12"/>
    </row>
    <row r="351" spans="1:282" x14ac:dyDescent="0.25">
      <c r="A351" s="6" t="s">
        <v>256</v>
      </c>
      <c r="B351" s="6" t="s">
        <v>96</v>
      </c>
      <c r="C351" s="14" t="s">
        <v>342</v>
      </c>
      <c r="D351" t="s">
        <v>228</v>
      </c>
      <c r="E351" s="42">
        <v>82000</v>
      </c>
      <c r="F351" s="42">
        <f t="shared" si="47"/>
        <v>2353.4</v>
      </c>
      <c r="G351" s="42">
        <v>7115.09</v>
      </c>
      <c r="H351" s="42">
        <f t="shared" si="48"/>
        <v>2492.8000000000002</v>
      </c>
      <c r="I351" s="42">
        <v>4719.8999999999996</v>
      </c>
      <c r="J351" s="42">
        <v>16681.189999999999</v>
      </c>
      <c r="K351" s="42">
        <v>65318.81</v>
      </c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</row>
    <row r="352" spans="1:282" x14ac:dyDescent="0.25">
      <c r="A352" t="s">
        <v>220</v>
      </c>
      <c r="B352" t="s">
        <v>14</v>
      </c>
      <c r="C352" s="14" t="s">
        <v>342</v>
      </c>
      <c r="D352" t="s">
        <v>228</v>
      </c>
      <c r="E352" s="42">
        <v>44000</v>
      </c>
      <c r="F352" s="42">
        <f t="shared" si="47"/>
        <v>1262.8</v>
      </c>
      <c r="G352" s="42">
        <v>1007.19</v>
      </c>
      <c r="H352" s="42">
        <f t="shared" si="48"/>
        <v>1337.6</v>
      </c>
      <c r="I352" s="42">
        <v>175</v>
      </c>
      <c r="J352" s="42">
        <v>3782.59</v>
      </c>
      <c r="K352" s="42">
        <v>40217.410000000003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</row>
    <row r="353" spans="1:282" x14ac:dyDescent="0.25">
      <c r="A353" s="2" t="s">
        <v>12</v>
      </c>
      <c r="B353" s="2">
        <v>7</v>
      </c>
      <c r="C353" s="15"/>
      <c r="D353" s="2"/>
      <c r="E353" s="50">
        <f t="shared" ref="E353:K353" si="49">SUM(E346:E352)</f>
        <v>294000</v>
      </c>
      <c r="F353" s="50">
        <f t="shared" si="49"/>
        <v>8437.7999999999993</v>
      </c>
      <c r="G353" s="50">
        <f t="shared" si="49"/>
        <v>9694.01</v>
      </c>
      <c r="H353" s="50">
        <f t="shared" si="49"/>
        <v>8937.6</v>
      </c>
      <c r="I353" s="50">
        <f t="shared" si="49"/>
        <v>7282.35</v>
      </c>
      <c r="J353" s="50">
        <f t="shared" si="49"/>
        <v>34351.760000000002</v>
      </c>
      <c r="K353" s="50">
        <f t="shared" si="49"/>
        <v>259648.24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</row>
    <row r="354" spans="1:282" x14ac:dyDescent="0.25">
      <c r="A354" s="1"/>
      <c r="B354" s="1"/>
      <c r="C354" s="17"/>
      <c r="D354" s="1"/>
      <c r="E354" s="54"/>
      <c r="F354" s="54"/>
      <c r="G354" s="54"/>
      <c r="H354" s="54"/>
      <c r="I354" s="54"/>
      <c r="J354" s="54"/>
      <c r="K354" s="54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</row>
    <row r="355" spans="1:282" x14ac:dyDescent="0.25">
      <c r="A355" s="1" t="s">
        <v>403</v>
      </c>
      <c r="B355" s="1"/>
      <c r="C355" s="17"/>
      <c r="D355" s="1"/>
      <c r="E355" s="54"/>
      <c r="F355" s="54"/>
      <c r="G355" s="54"/>
      <c r="H355" s="54"/>
      <c r="I355" s="54"/>
      <c r="J355" s="54"/>
      <c r="K355" s="54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</row>
    <row r="356" spans="1:282" s="26" customFormat="1" x14ac:dyDescent="0.25">
      <c r="A356" t="s">
        <v>128</v>
      </c>
      <c r="B356" t="s">
        <v>51</v>
      </c>
      <c r="C356" s="14" t="s">
        <v>342</v>
      </c>
      <c r="D356" t="s">
        <v>228</v>
      </c>
      <c r="E356" s="42">
        <v>19800</v>
      </c>
      <c r="F356" s="42">
        <v>568.26</v>
      </c>
      <c r="G356" s="42">
        <v>0</v>
      </c>
      <c r="H356" s="42">
        <v>601.91999999999996</v>
      </c>
      <c r="I356" s="42">
        <v>25</v>
      </c>
      <c r="J356" s="42">
        <v>1195.18</v>
      </c>
      <c r="K356" s="42">
        <v>18604.82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  <c r="IY356" s="11"/>
      <c r="IZ356" s="11"/>
      <c r="JA356" s="11"/>
      <c r="JB356" s="11"/>
      <c r="JC356" s="11"/>
      <c r="JD356" s="11"/>
      <c r="JE356" s="11"/>
      <c r="JF356" s="11"/>
      <c r="JG356" s="11"/>
      <c r="JH356" s="11"/>
      <c r="JI356" s="11"/>
      <c r="JJ356" s="11"/>
      <c r="JK356" s="11"/>
      <c r="JL356" s="11"/>
      <c r="JM356" s="11"/>
      <c r="JN356" s="11"/>
      <c r="JO356" s="11"/>
      <c r="JP356" s="11"/>
      <c r="JQ356" s="11"/>
      <c r="JR356" s="11"/>
      <c r="JS356" s="11"/>
      <c r="JT356" s="11"/>
      <c r="JU356" s="11"/>
      <c r="JV356" s="11"/>
    </row>
    <row r="357" spans="1:282" x14ac:dyDescent="0.25">
      <c r="A357" s="26" t="s">
        <v>12</v>
      </c>
      <c r="B357" s="26">
        <v>1</v>
      </c>
      <c r="C357" s="27"/>
      <c r="D357" s="26"/>
      <c r="E357" s="49">
        <f>E356</f>
        <v>19800</v>
      </c>
      <c r="F357" s="49">
        <f>SUM(F356)</f>
        <v>568.26</v>
      </c>
      <c r="G357" s="49">
        <f>G356</f>
        <v>0</v>
      </c>
      <c r="H357" s="49">
        <f>H356</f>
        <v>601.91999999999996</v>
      </c>
      <c r="I357" s="49">
        <f>I356</f>
        <v>25</v>
      </c>
      <c r="J357" s="49">
        <f>J356</f>
        <v>1195.18</v>
      </c>
      <c r="K357" s="49">
        <f>K356</f>
        <v>18604.82</v>
      </c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  <c r="IS357" s="12"/>
      <c r="IT357" s="12"/>
      <c r="IU357" s="12"/>
      <c r="IV357" s="12"/>
      <c r="IW357" s="12"/>
      <c r="IX357" s="12"/>
      <c r="IY357" s="12"/>
      <c r="IZ357" s="12"/>
      <c r="JA357" s="12"/>
      <c r="JB357" s="12"/>
      <c r="JC357" s="12"/>
      <c r="JD357" s="12"/>
      <c r="JE357" s="12"/>
      <c r="JF357" s="12"/>
      <c r="JG357" s="12"/>
      <c r="JH357" s="12"/>
      <c r="JI357" s="12"/>
      <c r="JJ357" s="12"/>
      <c r="JK357" s="12"/>
      <c r="JL357" s="12"/>
      <c r="JM357" s="12"/>
      <c r="JN357" s="12"/>
      <c r="JO357" s="12"/>
      <c r="JP357" s="12"/>
      <c r="JQ357" s="12"/>
      <c r="JR357" s="12"/>
      <c r="JS357" s="12"/>
      <c r="JT357" s="12"/>
      <c r="JU357" s="12"/>
      <c r="JV357" s="12"/>
    </row>
    <row r="358" spans="1:282" s="1" customFormat="1" x14ac:dyDescent="0.25">
      <c r="A358"/>
      <c r="B358"/>
      <c r="C358" s="14"/>
      <c r="D358"/>
      <c r="E358" s="42"/>
      <c r="F358" s="42"/>
      <c r="G358" s="42"/>
      <c r="H358" s="42"/>
      <c r="I358" s="42"/>
      <c r="J358" s="42"/>
      <c r="K358" s="4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  <c r="IY358" s="11"/>
      <c r="IZ358" s="11"/>
      <c r="JA358" s="11"/>
      <c r="JB358" s="11"/>
      <c r="JC358" s="11"/>
      <c r="JD358" s="11"/>
      <c r="JE358" s="11"/>
      <c r="JF358" s="11"/>
      <c r="JG358" s="11"/>
      <c r="JH358" s="11"/>
      <c r="JI358" s="11"/>
      <c r="JJ358" s="11"/>
      <c r="JK358" s="11"/>
      <c r="JL358" s="11"/>
      <c r="JM358" s="11"/>
      <c r="JN358" s="11"/>
      <c r="JO358" s="11"/>
      <c r="JP358" s="11"/>
      <c r="JQ358" s="11"/>
      <c r="JR358" s="11"/>
      <c r="JS358" s="11"/>
      <c r="JT358" s="11"/>
      <c r="JU358" s="11"/>
      <c r="JV358" s="11"/>
    </row>
    <row r="359" spans="1:282" x14ac:dyDescent="0.25">
      <c r="A359" s="5" t="s">
        <v>338</v>
      </c>
      <c r="B359" s="5"/>
      <c r="C359" s="17"/>
      <c r="D359" s="5"/>
      <c r="E359" s="57"/>
      <c r="F359" s="57"/>
      <c r="G359" s="57"/>
      <c r="H359" s="57"/>
      <c r="I359" s="57"/>
      <c r="J359" s="57"/>
      <c r="K359" s="57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</row>
    <row r="360" spans="1:282" x14ac:dyDescent="0.25">
      <c r="A360" t="s">
        <v>234</v>
      </c>
      <c r="B360" t="s">
        <v>115</v>
      </c>
      <c r="C360" s="14" t="s">
        <v>342</v>
      </c>
      <c r="D360" t="s">
        <v>228</v>
      </c>
      <c r="E360" s="42">
        <v>46000</v>
      </c>
      <c r="F360" s="42">
        <f>E360*0.0287</f>
        <v>1320.2</v>
      </c>
      <c r="G360" s="42">
        <v>1289.46</v>
      </c>
      <c r="H360" s="42">
        <v>1398.4</v>
      </c>
      <c r="I360" s="42">
        <v>175</v>
      </c>
      <c r="J360" s="42">
        <v>4183.0600000000004</v>
      </c>
      <c r="K360" s="42">
        <v>41816.94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</row>
    <row r="361" spans="1:282" x14ac:dyDescent="0.25">
      <c r="A361" t="s">
        <v>112</v>
      </c>
      <c r="B361" t="s">
        <v>111</v>
      </c>
      <c r="C361" s="14" t="s">
        <v>342</v>
      </c>
      <c r="D361" t="s">
        <v>228</v>
      </c>
      <c r="E361" s="42">
        <v>50000</v>
      </c>
      <c r="F361" s="42">
        <f>E361*0.0287</f>
        <v>1435</v>
      </c>
      <c r="G361" s="42">
        <v>1854</v>
      </c>
      <c r="H361" s="42">
        <v>1520</v>
      </c>
      <c r="I361" s="42">
        <v>275</v>
      </c>
      <c r="J361" s="42">
        <v>5084</v>
      </c>
      <c r="K361" s="42">
        <v>44916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</row>
    <row r="362" spans="1:282" x14ac:dyDescent="0.25">
      <c r="A362" s="2" t="s">
        <v>12</v>
      </c>
      <c r="B362" s="2">
        <v>2</v>
      </c>
      <c r="C362" s="15"/>
      <c r="D362" s="2"/>
      <c r="E362" s="50">
        <f t="shared" ref="E362:K362" si="50">SUM(E360:E361)</f>
        <v>96000</v>
      </c>
      <c r="F362" s="50">
        <f t="shared" si="50"/>
        <v>2755.2</v>
      </c>
      <c r="G362" s="50">
        <f t="shared" si="50"/>
        <v>3143.46</v>
      </c>
      <c r="H362" s="50">
        <f t="shared" si="50"/>
        <v>2918.4</v>
      </c>
      <c r="I362" s="50">
        <f t="shared" si="50"/>
        <v>450</v>
      </c>
      <c r="J362" s="50">
        <f t="shared" si="50"/>
        <v>9267.06</v>
      </c>
      <c r="K362" s="50">
        <f t="shared" si="50"/>
        <v>86732.94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</row>
    <row r="363" spans="1:282" x14ac:dyDescent="0.25"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</row>
    <row r="364" spans="1:282" x14ac:dyDescent="0.25">
      <c r="A364" s="5" t="s">
        <v>339</v>
      </c>
      <c r="B364" s="5"/>
      <c r="C364" s="17"/>
      <c r="D364" s="5"/>
      <c r="E364" s="57"/>
      <c r="F364" s="57"/>
      <c r="G364" s="57"/>
      <c r="H364" s="57"/>
      <c r="I364" s="57"/>
      <c r="J364" s="57"/>
      <c r="K364" s="57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</row>
    <row r="365" spans="1:282" x14ac:dyDescent="0.25">
      <c r="A365" t="s">
        <v>296</v>
      </c>
      <c r="B365" t="s">
        <v>435</v>
      </c>
      <c r="C365" s="14" t="s">
        <v>343</v>
      </c>
      <c r="D365" t="s">
        <v>228</v>
      </c>
      <c r="E365" s="42">
        <v>100000</v>
      </c>
      <c r="F365" s="42">
        <f t="shared" ref="F365:F372" si="51">E365*0.0287</f>
        <v>2870</v>
      </c>
      <c r="G365" s="42">
        <v>12105.37</v>
      </c>
      <c r="H365" s="42">
        <v>3040</v>
      </c>
      <c r="I365" s="42">
        <v>25</v>
      </c>
      <c r="J365" s="42">
        <v>18040.37</v>
      </c>
      <c r="K365" s="42">
        <v>81959.63</v>
      </c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</row>
    <row r="366" spans="1:282" x14ac:dyDescent="0.25">
      <c r="A366" t="s">
        <v>207</v>
      </c>
      <c r="B366" t="s">
        <v>14</v>
      </c>
      <c r="C366" s="14" t="s">
        <v>342</v>
      </c>
      <c r="D366" t="s">
        <v>228</v>
      </c>
      <c r="E366" s="42">
        <v>35000</v>
      </c>
      <c r="F366" s="42">
        <f t="shared" si="51"/>
        <v>1004.5</v>
      </c>
      <c r="G366" s="42">
        <v>0</v>
      </c>
      <c r="H366" s="42">
        <f t="shared" ref="H366:H371" si="52">E366*0.0304</f>
        <v>1064</v>
      </c>
      <c r="I366" s="42">
        <v>275</v>
      </c>
      <c r="J366" s="42">
        <v>2343.5</v>
      </c>
      <c r="K366" s="42">
        <v>32656.5</v>
      </c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</row>
    <row r="367" spans="1:282" x14ac:dyDescent="0.25">
      <c r="A367" t="s">
        <v>260</v>
      </c>
      <c r="B367" t="s">
        <v>115</v>
      </c>
      <c r="C367" s="14" t="s">
        <v>342</v>
      </c>
      <c r="D367" t="s">
        <v>228</v>
      </c>
      <c r="E367" s="42">
        <v>30000</v>
      </c>
      <c r="F367" s="42">
        <f t="shared" si="51"/>
        <v>861</v>
      </c>
      <c r="G367" s="42">
        <v>0</v>
      </c>
      <c r="H367" s="42">
        <f t="shared" si="52"/>
        <v>912</v>
      </c>
      <c r="I367" s="42">
        <v>955</v>
      </c>
      <c r="J367" s="42">
        <v>2728</v>
      </c>
      <c r="K367" s="42">
        <v>27272</v>
      </c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</row>
    <row r="368" spans="1:282" x14ac:dyDescent="0.25">
      <c r="A368" t="s">
        <v>267</v>
      </c>
      <c r="B368" t="s">
        <v>14</v>
      </c>
      <c r="C368" s="14" t="s">
        <v>342</v>
      </c>
      <c r="D368" t="s">
        <v>228</v>
      </c>
      <c r="E368" s="42">
        <v>41000</v>
      </c>
      <c r="F368" s="42">
        <f t="shared" si="51"/>
        <v>1176.7</v>
      </c>
      <c r="G368" s="42">
        <v>356.92</v>
      </c>
      <c r="H368" s="42">
        <f t="shared" si="52"/>
        <v>1246.4000000000001</v>
      </c>
      <c r="I368" s="42">
        <v>1687.45</v>
      </c>
      <c r="J368" s="42">
        <v>4467.47</v>
      </c>
      <c r="K368" s="42">
        <v>36532.53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</row>
    <row r="369" spans="1:282" x14ac:dyDescent="0.25">
      <c r="A369" t="s">
        <v>129</v>
      </c>
      <c r="B369" t="s">
        <v>477</v>
      </c>
      <c r="C369" s="14" t="s">
        <v>343</v>
      </c>
      <c r="D369" t="s">
        <v>226</v>
      </c>
      <c r="E369" s="42">
        <v>30000</v>
      </c>
      <c r="F369" s="42">
        <f t="shared" si="51"/>
        <v>861</v>
      </c>
      <c r="G369" s="42">
        <v>0</v>
      </c>
      <c r="H369" s="42">
        <f t="shared" si="52"/>
        <v>912</v>
      </c>
      <c r="I369" s="42">
        <v>1847.45</v>
      </c>
      <c r="J369" s="42">
        <v>3620.45</v>
      </c>
      <c r="K369" s="42">
        <v>26379.55</v>
      </c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</row>
    <row r="370" spans="1:282" x14ac:dyDescent="0.25">
      <c r="A370" t="s">
        <v>119</v>
      </c>
      <c r="B370" t="s">
        <v>477</v>
      </c>
      <c r="C370" s="14" t="s">
        <v>342</v>
      </c>
      <c r="D370" t="s">
        <v>226</v>
      </c>
      <c r="E370" s="42">
        <v>30000</v>
      </c>
      <c r="F370" s="42">
        <f t="shared" si="51"/>
        <v>861</v>
      </c>
      <c r="G370" s="42">
        <v>0</v>
      </c>
      <c r="H370" s="42">
        <f t="shared" si="52"/>
        <v>912</v>
      </c>
      <c r="I370" s="42">
        <v>335</v>
      </c>
      <c r="J370" s="42">
        <v>2108</v>
      </c>
      <c r="K370" s="42">
        <v>27892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</row>
    <row r="371" spans="1:282" x14ac:dyDescent="0.25">
      <c r="A371" t="s">
        <v>126</v>
      </c>
      <c r="B371" t="s">
        <v>127</v>
      </c>
      <c r="C371" s="14" t="s">
        <v>343</v>
      </c>
      <c r="D371" t="s">
        <v>228</v>
      </c>
      <c r="E371" s="42">
        <v>19580</v>
      </c>
      <c r="F371" s="42">
        <f t="shared" si="51"/>
        <v>561.95000000000005</v>
      </c>
      <c r="G371" s="42">
        <v>0</v>
      </c>
      <c r="H371" s="42">
        <f t="shared" si="52"/>
        <v>595.23</v>
      </c>
      <c r="I371" s="42">
        <v>145</v>
      </c>
      <c r="J371" s="42">
        <v>1302.18</v>
      </c>
      <c r="K371" s="42">
        <v>18277.82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</row>
    <row r="372" spans="1:282" x14ac:dyDescent="0.25">
      <c r="A372" t="s">
        <v>120</v>
      </c>
      <c r="B372" t="s">
        <v>477</v>
      </c>
      <c r="C372" s="14" t="s">
        <v>342</v>
      </c>
      <c r="D372" t="s">
        <v>226</v>
      </c>
      <c r="E372" s="42">
        <v>30000</v>
      </c>
      <c r="F372" s="42">
        <f t="shared" si="51"/>
        <v>861</v>
      </c>
      <c r="G372" s="42">
        <v>0</v>
      </c>
      <c r="H372" s="42">
        <v>912</v>
      </c>
      <c r="I372" s="42">
        <v>295</v>
      </c>
      <c r="J372" s="42">
        <v>2068</v>
      </c>
      <c r="K372" s="42">
        <v>27932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  <c r="IP372" s="12"/>
      <c r="IQ372" s="12"/>
      <c r="IR372" s="12"/>
      <c r="IS372" s="12"/>
      <c r="IT372" s="12"/>
      <c r="IU372" s="12"/>
      <c r="IV372" s="12"/>
      <c r="IW372" s="12"/>
      <c r="IX372" s="12"/>
      <c r="IY372" s="12"/>
      <c r="IZ372" s="12"/>
      <c r="JA372" s="12"/>
      <c r="JB372" s="12"/>
      <c r="JC372" s="12"/>
      <c r="JD372" s="12"/>
      <c r="JE372" s="12"/>
      <c r="JF372" s="12"/>
      <c r="JG372" s="12"/>
      <c r="JH372" s="12"/>
      <c r="JI372" s="12"/>
      <c r="JJ372" s="12"/>
      <c r="JK372" s="12"/>
      <c r="JL372" s="12"/>
      <c r="JM372" s="12"/>
      <c r="JN372" s="12"/>
      <c r="JO372" s="12"/>
      <c r="JP372" s="12"/>
      <c r="JQ372" s="12"/>
      <c r="JR372" s="12"/>
      <c r="JS372" s="12"/>
      <c r="JT372" s="12"/>
      <c r="JU372" s="12"/>
      <c r="JV372" s="12"/>
    </row>
    <row r="373" spans="1:282" x14ac:dyDescent="0.25">
      <c r="A373" s="2" t="s">
        <v>12</v>
      </c>
      <c r="B373" s="2">
        <v>8</v>
      </c>
      <c r="C373" s="15"/>
      <c r="D373" s="2"/>
      <c r="E373" s="49">
        <f t="shared" ref="E373:K373" si="53">SUM(E365:E372)</f>
        <v>315580</v>
      </c>
      <c r="F373" s="50">
        <f t="shared" si="53"/>
        <v>9057.15</v>
      </c>
      <c r="G373" s="50">
        <f t="shared" si="53"/>
        <v>12462.29</v>
      </c>
      <c r="H373" s="50">
        <f t="shared" si="53"/>
        <v>9593.6299999999992</v>
      </c>
      <c r="I373" s="50">
        <f>SUM(I365:I372)</f>
        <v>5564.9</v>
      </c>
      <c r="J373" s="50">
        <f t="shared" si="53"/>
        <v>36677.97</v>
      </c>
      <c r="K373" s="50">
        <f t="shared" si="53"/>
        <v>278902.03000000003</v>
      </c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</row>
    <row r="374" spans="1:282" x14ac:dyDescent="0.25"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  <c r="IS374" s="12"/>
      <c r="IT374" s="12"/>
      <c r="IU374" s="12"/>
      <c r="IV374" s="12"/>
      <c r="IW374" s="12"/>
      <c r="IX374" s="12"/>
      <c r="IY374" s="12"/>
      <c r="IZ374" s="12"/>
      <c r="JA374" s="12"/>
      <c r="JB374" s="12"/>
      <c r="JC374" s="12"/>
      <c r="JD374" s="12"/>
      <c r="JE374" s="12"/>
      <c r="JF374" s="12"/>
      <c r="JG374" s="12"/>
      <c r="JH374" s="12"/>
      <c r="JI374" s="12"/>
      <c r="JJ374" s="12"/>
      <c r="JK374" s="12"/>
      <c r="JL374" s="12"/>
      <c r="JM374" s="12"/>
      <c r="JN374" s="12"/>
      <c r="JO374" s="12"/>
      <c r="JP374" s="12"/>
      <c r="JQ374" s="12"/>
      <c r="JR374" s="12"/>
      <c r="JS374" s="12"/>
      <c r="JT374" s="12"/>
      <c r="JU374" s="12"/>
      <c r="JV374" s="12"/>
    </row>
    <row r="375" spans="1:282" x14ac:dyDescent="0.25">
      <c r="A375" s="5" t="s">
        <v>478</v>
      </c>
      <c r="B375" s="5"/>
      <c r="C375" s="17"/>
      <c r="D375" s="5"/>
      <c r="E375" s="57"/>
      <c r="F375" s="57"/>
      <c r="G375" s="57"/>
      <c r="H375" s="57"/>
      <c r="I375" s="57"/>
      <c r="J375" s="57"/>
      <c r="K375" s="57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  <c r="IS375" s="12"/>
      <c r="IT375" s="12"/>
      <c r="IU375" s="12"/>
      <c r="IV375" s="12"/>
      <c r="IW375" s="12"/>
      <c r="IX375" s="12"/>
      <c r="IY375" s="12"/>
      <c r="IZ375" s="12"/>
      <c r="JA375" s="12"/>
      <c r="JB375" s="12"/>
      <c r="JC375" s="12"/>
      <c r="JD375" s="12"/>
      <c r="JE375" s="12"/>
      <c r="JF375" s="12"/>
      <c r="JG375" s="12"/>
      <c r="JH375" s="12"/>
      <c r="JI375" s="12"/>
      <c r="JJ375" s="12"/>
      <c r="JK375" s="12"/>
      <c r="JL375" s="12"/>
      <c r="JM375" s="12"/>
      <c r="JN375" s="12"/>
      <c r="JO375" s="12"/>
      <c r="JP375" s="12"/>
      <c r="JQ375" s="12"/>
      <c r="JR375" s="12"/>
      <c r="JS375" s="12"/>
      <c r="JT375" s="12"/>
      <c r="JU375" s="12"/>
      <c r="JV375" s="12"/>
    </row>
    <row r="376" spans="1:282" x14ac:dyDescent="0.25">
      <c r="A376" t="s">
        <v>117</v>
      </c>
      <c r="B376" t="s">
        <v>96</v>
      </c>
      <c r="C376" s="14" t="s">
        <v>343</v>
      </c>
      <c r="D376" t="s">
        <v>228</v>
      </c>
      <c r="E376" s="42">
        <v>82000</v>
      </c>
      <c r="F376" s="42">
        <f t="shared" ref="F376:F385" si="54">E376*0.0287</f>
        <v>2353.4</v>
      </c>
      <c r="G376" s="42">
        <v>7871.32</v>
      </c>
      <c r="H376" s="42">
        <v>2492.8000000000002</v>
      </c>
      <c r="I376" s="42">
        <v>275</v>
      </c>
      <c r="J376" s="42">
        <v>12992.52</v>
      </c>
      <c r="K376" s="42">
        <v>69007.48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</row>
    <row r="377" spans="1:282" x14ac:dyDescent="0.25">
      <c r="A377" t="s">
        <v>118</v>
      </c>
      <c r="B377" t="s">
        <v>111</v>
      </c>
      <c r="C377" s="14" t="s">
        <v>342</v>
      </c>
      <c r="D377" t="s">
        <v>228</v>
      </c>
      <c r="E377" s="42">
        <v>41000</v>
      </c>
      <c r="F377" s="42">
        <f t="shared" si="54"/>
        <v>1176.7</v>
      </c>
      <c r="G377" s="42">
        <v>583.79</v>
      </c>
      <c r="H377" s="42">
        <f t="shared" ref="H377:H385" si="55">E377*0.0304</f>
        <v>1246.4000000000001</v>
      </c>
      <c r="I377" s="42">
        <v>175</v>
      </c>
      <c r="J377" s="42">
        <v>3181.89</v>
      </c>
      <c r="K377" s="42">
        <v>37818.11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  <c r="IS377" s="12"/>
      <c r="IT377" s="12"/>
      <c r="IU377" s="12"/>
      <c r="IV377" s="12"/>
      <c r="IW377" s="12"/>
      <c r="IX377" s="12"/>
      <c r="IY377" s="12"/>
      <c r="IZ377" s="12"/>
      <c r="JA377" s="12"/>
      <c r="JB377" s="12"/>
      <c r="JC377" s="12"/>
      <c r="JD377" s="12"/>
      <c r="JE377" s="12"/>
      <c r="JF377" s="12"/>
      <c r="JG377" s="12"/>
      <c r="JH377" s="12"/>
      <c r="JI377" s="12"/>
      <c r="JJ377" s="12"/>
      <c r="JK377" s="12"/>
      <c r="JL377" s="12"/>
      <c r="JM377" s="12"/>
      <c r="JN377" s="12"/>
      <c r="JO377" s="12"/>
      <c r="JP377" s="12"/>
      <c r="JQ377" s="12"/>
      <c r="JR377" s="12"/>
      <c r="JS377" s="12"/>
      <c r="JT377" s="12"/>
      <c r="JU377" s="12"/>
      <c r="JV377" s="12"/>
    </row>
    <row r="378" spans="1:282" x14ac:dyDescent="0.25">
      <c r="A378" s="12" t="s">
        <v>116</v>
      </c>
      <c r="B378" t="s">
        <v>14</v>
      </c>
      <c r="C378" s="14" t="s">
        <v>343</v>
      </c>
      <c r="D378" t="s">
        <v>226</v>
      </c>
      <c r="E378" s="42">
        <v>41000</v>
      </c>
      <c r="F378" s="42">
        <f t="shared" si="54"/>
        <v>1176.7</v>
      </c>
      <c r="G378" s="42">
        <v>583.79</v>
      </c>
      <c r="H378" s="42">
        <f t="shared" si="55"/>
        <v>1246.4000000000001</v>
      </c>
      <c r="I378" s="42">
        <v>4905.91</v>
      </c>
      <c r="J378" s="42">
        <v>7912.8</v>
      </c>
      <c r="K378" s="42">
        <v>33087.199999999997</v>
      </c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  <c r="IS378" s="12"/>
      <c r="IT378" s="12"/>
      <c r="IU378" s="12"/>
      <c r="IV378" s="12"/>
      <c r="IW378" s="12"/>
      <c r="IX378" s="12"/>
      <c r="IY378" s="12"/>
      <c r="IZ378" s="12"/>
      <c r="JA378" s="12"/>
      <c r="JB378" s="12"/>
      <c r="JC378" s="12"/>
      <c r="JD378" s="12"/>
      <c r="JE378" s="12"/>
      <c r="JF378" s="12"/>
      <c r="JG378" s="12"/>
      <c r="JH378" s="12"/>
      <c r="JI378" s="12"/>
      <c r="JJ378" s="12"/>
      <c r="JK378" s="12"/>
      <c r="JL378" s="12"/>
      <c r="JM378" s="12"/>
      <c r="JN378" s="12"/>
      <c r="JO378" s="12"/>
      <c r="JP378" s="12"/>
      <c r="JQ378" s="12"/>
      <c r="JR378" s="12"/>
      <c r="JS378" s="12"/>
      <c r="JT378" s="12"/>
      <c r="JU378" s="12"/>
      <c r="JV378" s="12"/>
    </row>
    <row r="379" spans="1:282" x14ac:dyDescent="0.25">
      <c r="A379" t="s">
        <v>219</v>
      </c>
      <c r="B379" t="s">
        <v>101</v>
      </c>
      <c r="C379" s="14" t="s">
        <v>343</v>
      </c>
      <c r="D379" t="s">
        <v>228</v>
      </c>
      <c r="E379" s="42">
        <v>41000</v>
      </c>
      <c r="F379" s="42">
        <f t="shared" si="54"/>
        <v>1176.7</v>
      </c>
      <c r="G379" s="42">
        <v>583.79</v>
      </c>
      <c r="H379" s="42">
        <f t="shared" si="55"/>
        <v>1246.4000000000001</v>
      </c>
      <c r="I379" s="42">
        <v>175</v>
      </c>
      <c r="J379" s="42">
        <v>3181.89</v>
      </c>
      <c r="K379" s="42">
        <v>37818.11</v>
      </c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</row>
    <row r="380" spans="1:282" s="1" customFormat="1" x14ac:dyDescent="0.25">
      <c r="A380" t="s">
        <v>208</v>
      </c>
      <c r="B380" t="s">
        <v>111</v>
      </c>
      <c r="C380" s="14" t="s">
        <v>342</v>
      </c>
      <c r="D380" t="s">
        <v>228</v>
      </c>
      <c r="E380" s="42">
        <v>41000</v>
      </c>
      <c r="F380" s="42">
        <f t="shared" si="54"/>
        <v>1176.7</v>
      </c>
      <c r="G380" s="42">
        <v>583.79</v>
      </c>
      <c r="H380" s="42">
        <f t="shared" si="55"/>
        <v>1246.4000000000001</v>
      </c>
      <c r="I380" s="42">
        <v>175</v>
      </c>
      <c r="J380" s="42">
        <v>3181.89</v>
      </c>
      <c r="K380" s="42">
        <v>37818.11</v>
      </c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  <c r="IY380" s="11"/>
      <c r="IZ380" s="11"/>
      <c r="JA380" s="11"/>
      <c r="JB380" s="11"/>
      <c r="JC380" s="11"/>
      <c r="JD380" s="11"/>
      <c r="JE380" s="11"/>
      <c r="JF380" s="11"/>
      <c r="JG380" s="11"/>
      <c r="JH380" s="11"/>
      <c r="JI380" s="11"/>
      <c r="JJ380" s="11"/>
      <c r="JK380" s="11"/>
      <c r="JL380" s="11"/>
      <c r="JM380" s="11"/>
      <c r="JN380" s="11"/>
      <c r="JO380" s="11"/>
      <c r="JP380" s="11"/>
      <c r="JQ380" s="11"/>
      <c r="JR380" s="11"/>
      <c r="JS380" s="11"/>
      <c r="JT380" s="11"/>
      <c r="JU380" s="11"/>
      <c r="JV380" s="11"/>
    </row>
    <row r="381" spans="1:282" x14ac:dyDescent="0.25">
      <c r="A381" t="s">
        <v>114</v>
      </c>
      <c r="B381" t="s">
        <v>109</v>
      </c>
      <c r="C381" s="14" t="s">
        <v>343</v>
      </c>
      <c r="D381" t="s">
        <v>228</v>
      </c>
      <c r="E381" s="42">
        <v>41000</v>
      </c>
      <c r="F381" s="42">
        <f t="shared" si="54"/>
        <v>1176.7</v>
      </c>
      <c r="G381" s="42">
        <v>356.92</v>
      </c>
      <c r="H381" s="42">
        <f t="shared" si="55"/>
        <v>1246.4000000000001</v>
      </c>
      <c r="I381" s="42">
        <v>3187.45</v>
      </c>
      <c r="J381" s="42">
        <v>5967.47</v>
      </c>
      <c r="K381" s="42">
        <v>35032.53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  <c r="IS381" s="12"/>
      <c r="IT381" s="12"/>
      <c r="IU381" s="12"/>
      <c r="IV381" s="12"/>
      <c r="IW381" s="12"/>
      <c r="IX381" s="12"/>
      <c r="IY381" s="12"/>
      <c r="IZ381" s="12"/>
      <c r="JA381" s="12"/>
      <c r="JB381" s="12"/>
      <c r="JC381" s="12"/>
      <c r="JD381" s="12"/>
      <c r="JE381" s="12"/>
      <c r="JF381" s="12"/>
      <c r="JG381" s="12"/>
      <c r="JH381" s="12"/>
      <c r="JI381" s="12"/>
      <c r="JJ381" s="12"/>
      <c r="JK381" s="12"/>
      <c r="JL381" s="12"/>
      <c r="JM381" s="12"/>
      <c r="JN381" s="12"/>
      <c r="JO381" s="12"/>
      <c r="JP381" s="12"/>
      <c r="JQ381" s="12"/>
      <c r="JR381" s="12"/>
      <c r="JS381" s="12"/>
      <c r="JT381" s="12"/>
      <c r="JU381" s="12"/>
      <c r="JV381" s="12"/>
    </row>
    <row r="382" spans="1:282" s="12" customFormat="1" x14ac:dyDescent="0.25">
      <c r="A382" t="s">
        <v>113</v>
      </c>
      <c r="B382" t="s">
        <v>109</v>
      </c>
      <c r="C382" s="14" t="s">
        <v>342</v>
      </c>
      <c r="D382" t="s">
        <v>226</v>
      </c>
      <c r="E382" s="42">
        <v>33500</v>
      </c>
      <c r="F382" s="42">
        <f t="shared" si="54"/>
        <v>961.45</v>
      </c>
      <c r="G382" s="42">
        <v>0</v>
      </c>
      <c r="H382" s="42">
        <f t="shared" si="55"/>
        <v>1018.4</v>
      </c>
      <c r="I382" s="42">
        <v>1362.5</v>
      </c>
      <c r="J382" s="42">
        <v>3342.35</v>
      </c>
      <c r="K382" s="42">
        <v>30157.65</v>
      </c>
    </row>
    <row r="383" spans="1:282" s="12" customFormat="1" x14ac:dyDescent="0.25">
      <c r="A383" t="s">
        <v>259</v>
      </c>
      <c r="B383" t="s">
        <v>130</v>
      </c>
      <c r="C383" s="14" t="s">
        <v>342</v>
      </c>
      <c r="D383" t="s">
        <v>228</v>
      </c>
      <c r="E383" s="42">
        <v>33000</v>
      </c>
      <c r="F383" s="42">
        <f t="shared" si="54"/>
        <v>947.1</v>
      </c>
      <c r="G383" s="42">
        <v>0</v>
      </c>
      <c r="H383" s="42">
        <f t="shared" si="55"/>
        <v>1003.2</v>
      </c>
      <c r="I383" s="42">
        <v>315</v>
      </c>
      <c r="J383" s="42">
        <v>2265.3000000000002</v>
      </c>
      <c r="K383" s="42">
        <v>30734.7</v>
      </c>
    </row>
    <row r="384" spans="1:282" x14ac:dyDescent="0.25">
      <c r="A384" t="s">
        <v>255</v>
      </c>
      <c r="B384" t="s">
        <v>14</v>
      </c>
      <c r="C384" s="14" t="s">
        <v>342</v>
      </c>
      <c r="D384" t="s">
        <v>228</v>
      </c>
      <c r="E384" s="42">
        <v>30000</v>
      </c>
      <c r="F384" s="42">
        <f t="shared" si="54"/>
        <v>861</v>
      </c>
      <c r="G384" s="42">
        <v>0</v>
      </c>
      <c r="H384" s="42">
        <f t="shared" si="55"/>
        <v>912</v>
      </c>
      <c r="I384" s="42">
        <v>275</v>
      </c>
      <c r="J384" s="42">
        <v>2048</v>
      </c>
      <c r="K384" s="42">
        <v>27952</v>
      </c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</row>
    <row r="385" spans="1:282" s="2" customFormat="1" x14ac:dyDescent="0.25">
      <c r="A385" t="s">
        <v>258</v>
      </c>
      <c r="B385" t="s">
        <v>130</v>
      </c>
      <c r="C385" s="14" t="s">
        <v>342</v>
      </c>
      <c r="D385" t="s">
        <v>228</v>
      </c>
      <c r="E385" s="42">
        <v>33000</v>
      </c>
      <c r="F385" s="42">
        <f t="shared" si="54"/>
        <v>947.1</v>
      </c>
      <c r="G385" s="42">
        <v>0</v>
      </c>
      <c r="H385" s="42">
        <f t="shared" si="55"/>
        <v>1003.2</v>
      </c>
      <c r="I385" s="42">
        <v>515</v>
      </c>
      <c r="J385" s="42">
        <v>2465.3000000000002</v>
      </c>
      <c r="K385" s="42">
        <v>30534.7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  <c r="IY385" s="11"/>
      <c r="IZ385" s="11"/>
      <c r="JA385" s="11"/>
      <c r="JB385" s="11"/>
      <c r="JC385" s="11"/>
      <c r="JD385" s="11"/>
      <c r="JE385" s="11"/>
      <c r="JF385" s="11"/>
      <c r="JG385" s="11"/>
      <c r="JH385" s="11"/>
      <c r="JI385" s="11"/>
      <c r="JJ385" s="11"/>
      <c r="JK385" s="11"/>
      <c r="JL385" s="11"/>
      <c r="JM385" s="11"/>
      <c r="JN385" s="11"/>
      <c r="JO385" s="11"/>
      <c r="JP385" s="11"/>
      <c r="JQ385" s="11"/>
      <c r="JR385" s="11"/>
      <c r="JS385" s="11"/>
      <c r="JT385" s="11"/>
      <c r="JU385" s="11"/>
      <c r="JV385" s="11"/>
    </row>
    <row r="386" spans="1:282" s="1" customFormat="1" x14ac:dyDescent="0.25">
      <c r="A386" s="2" t="s">
        <v>12</v>
      </c>
      <c r="B386" s="2">
        <v>10</v>
      </c>
      <c r="C386" s="15"/>
      <c r="D386" s="2"/>
      <c r="E386" s="50">
        <f t="shared" ref="E386:K386" si="56">SUM(E376:E385)</f>
        <v>416500</v>
      </c>
      <c r="F386" s="50">
        <f t="shared" si="56"/>
        <v>11953.55</v>
      </c>
      <c r="G386" s="50">
        <f t="shared" si="56"/>
        <v>10563.4</v>
      </c>
      <c r="H386" s="50">
        <f t="shared" si="56"/>
        <v>12661.6</v>
      </c>
      <c r="I386" s="50">
        <f t="shared" si="56"/>
        <v>11360.86</v>
      </c>
      <c r="J386" s="50">
        <f t="shared" si="56"/>
        <v>46539.41</v>
      </c>
      <c r="K386" s="50">
        <f t="shared" si="56"/>
        <v>369960.59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  <c r="IY386" s="11"/>
      <c r="IZ386" s="11"/>
      <c r="JA386" s="11"/>
      <c r="JB386" s="11"/>
      <c r="JC386" s="11"/>
      <c r="JD386" s="11"/>
      <c r="JE386" s="11"/>
      <c r="JF386" s="11"/>
      <c r="JG386" s="11"/>
      <c r="JH386" s="11"/>
      <c r="JI386" s="11"/>
      <c r="JJ386" s="11"/>
      <c r="JK386" s="11"/>
      <c r="JL386" s="11"/>
      <c r="JM386" s="11"/>
      <c r="JN386" s="11"/>
      <c r="JO386" s="11"/>
      <c r="JP386" s="11"/>
      <c r="JQ386" s="11"/>
      <c r="JR386" s="11"/>
      <c r="JS386" s="11"/>
      <c r="JT386" s="11"/>
      <c r="JU386" s="11"/>
      <c r="JV386" s="11"/>
    </row>
    <row r="387" spans="1:282" x14ac:dyDescent="0.25">
      <c r="A387" s="11"/>
      <c r="B387" s="11"/>
      <c r="C387" s="16"/>
      <c r="D387" s="11"/>
      <c r="E387" s="56"/>
      <c r="F387" s="56"/>
      <c r="G387" s="56"/>
      <c r="H387" s="56"/>
      <c r="I387" s="56"/>
      <c r="J387" s="56"/>
      <c r="K387" s="56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</row>
    <row r="388" spans="1:282" x14ac:dyDescent="0.25">
      <c r="A388" s="11" t="s">
        <v>456</v>
      </c>
      <c r="B388" s="11"/>
      <c r="C388" s="16"/>
      <c r="D388" s="11"/>
      <c r="E388" s="56"/>
      <c r="F388" s="56"/>
      <c r="G388" s="56"/>
      <c r="H388" s="56"/>
      <c r="I388" s="56"/>
      <c r="J388" s="56"/>
      <c r="K388" s="56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</row>
    <row r="389" spans="1:282" s="1" customFormat="1" x14ac:dyDescent="0.25">
      <c r="A389" t="s">
        <v>190</v>
      </c>
      <c r="B389" t="s">
        <v>211</v>
      </c>
      <c r="C389" s="14" t="s">
        <v>343</v>
      </c>
      <c r="D389" t="s">
        <v>228</v>
      </c>
      <c r="E389" s="42">
        <v>125000</v>
      </c>
      <c r="F389" s="42">
        <v>3587.5</v>
      </c>
      <c r="G389" s="42">
        <v>17985.990000000002</v>
      </c>
      <c r="H389" s="42">
        <v>3800</v>
      </c>
      <c r="I389" s="42">
        <v>25</v>
      </c>
      <c r="J389" s="42">
        <v>25398.49</v>
      </c>
      <c r="K389" s="42">
        <v>99601.51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  <c r="IY389" s="11"/>
      <c r="IZ389" s="11"/>
      <c r="JA389" s="11"/>
      <c r="JB389" s="11"/>
      <c r="JC389" s="11"/>
      <c r="JD389" s="11"/>
      <c r="JE389" s="11"/>
      <c r="JF389" s="11"/>
      <c r="JG389" s="11"/>
      <c r="JH389" s="11"/>
      <c r="JI389" s="11"/>
      <c r="JJ389" s="11"/>
      <c r="JK389" s="11"/>
      <c r="JL389" s="11"/>
      <c r="JM389" s="11"/>
      <c r="JN389" s="11"/>
      <c r="JO389" s="11"/>
      <c r="JP389" s="11"/>
      <c r="JQ389" s="11"/>
      <c r="JR389" s="11"/>
      <c r="JS389" s="11"/>
      <c r="JT389" s="11"/>
      <c r="JU389" s="11"/>
      <c r="JV389" s="11"/>
    </row>
    <row r="390" spans="1:282" x14ac:dyDescent="0.25">
      <c r="A390" s="2" t="s">
        <v>12</v>
      </c>
      <c r="B390" s="2">
        <v>1</v>
      </c>
      <c r="C390" s="45"/>
      <c r="D390" s="29"/>
      <c r="E390" s="50">
        <f t="shared" ref="E390:K390" si="57">E389</f>
        <v>125000</v>
      </c>
      <c r="F390" s="50">
        <f t="shared" si="57"/>
        <v>3587.5</v>
      </c>
      <c r="G390" s="50">
        <f t="shared" si="57"/>
        <v>17985.990000000002</v>
      </c>
      <c r="H390" s="50">
        <f t="shared" si="57"/>
        <v>3800</v>
      </c>
      <c r="I390" s="50">
        <f t="shared" si="57"/>
        <v>25</v>
      </c>
      <c r="J390" s="50">
        <f t="shared" si="57"/>
        <v>25398.49</v>
      </c>
      <c r="K390" s="50">
        <f t="shared" si="57"/>
        <v>99601.51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</row>
    <row r="391" spans="1:282" x14ac:dyDescent="0.25">
      <c r="A391" s="1"/>
      <c r="B391" s="1"/>
      <c r="E391" s="54"/>
      <c r="F391" s="54"/>
      <c r="G391" s="54"/>
      <c r="H391" s="54"/>
      <c r="I391" s="54"/>
      <c r="J391" s="54"/>
      <c r="K391" s="54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</row>
    <row r="392" spans="1:282" x14ac:dyDescent="0.25">
      <c r="A392" s="5" t="s">
        <v>340</v>
      </c>
      <c r="B392" s="5"/>
      <c r="C392" s="17"/>
      <c r="D392" s="5"/>
      <c r="E392" s="57"/>
      <c r="F392" s="57"/>
      <c r="G392" s="57"/>
      <c r="H392" s="57"/>
      <c r="I392" s="57"/>
      <c r="J392" s="57"/>
      <c r="K392" s="57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</row>
    <row r="393" spans="1:282" x14ac:dyDescent="0.25">
      <c r="A393" t="s">
        <v>125</v>
      </c>
      <c r="B393" t="s">
        <v>212</v>
      </c>
      <c r="C393" s="14" t="s">
        <v>342</v>
      </c>
      <c r="D393" t="s">
        <v>226</v>
      </c>
      <c r="E393" s="42">
        <v>38000</v>
      </c>
      <c r="F393" s="42">
        <f>E393*0.0287</f>
        <v>1090.5999999999999</v>
      </c>
      <c r="G393" s="42">
        <v>160.38</v>
      </c>
      <c r="H393" s="42">
        <f>E393*0.0304</f>
        <v>1155.2</v>
      </c>
      <c r="I393" s="42">
        <v>165</v>
      </c>
      <c r="J393" s="42">
        <v>2571.1799999999998</v>
      </c>
      <c r="K393" s="42">
        <v>35428.82</v>
      </c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</row>
    <row r="394" spans="1:282" x14ac:dyDescent="0.25">
      <c r="A394" t="s">
        <v>221</v>
      </c>
      <c r="B394" t="s">
        <v>212</v>
      </c>
      <c r="C394" s="14" t="s">
        <v>343</v>
      </c>
      <c r="D394" t="s">
        <v>228</v>
      </c>
      <c r="E394" s="42">
        <v>60000</v>
      </c>
      <c r="F394" s="42">
        <v>1722</v>
      </c>
      <c r="G394" s="42">
        <v>2881.7</v>
      </c>
      <c r="H394" s="42">
        <v>1824</v>
      </c>
      <c r="I394" s="42">
        <v>3199.9</v>
      </c>
      <c r="J394" s="42">
        <v>9627.6</v>
      </c>
      <c r="K394" s="42">
        <v>50372.4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</row>
    <row r="395" spans="1:282" x14ac:dyDescent="0.25">
      <c r="A395" s="2" t="s">
        <v>12</v>
      </c>
      <c r="B395" s="2">
        <v>2</v>
      </c>
      <c r="C395" s="15"/>
      <c r="D395" s="2"/>
      <c r="E395" s="50">
        <f t="shared" ref="E395:K395" si="58">SUM(E393:E393)+E394</f>
        <v>98000</v>
      </c>
      <c r="F395" s="50">
        <f t="shared" si="58"/>
        <v>2812.6</v>
      </c>
      <c r="G395" s="50">
        <f t="shared" si="58"/>
        <v>3042.08</v>
      </c>
      <c r="H395" s="50">
        <f t="shared" si="58"/>
        <v>2979.2</v>
      </c>
      <c r="I395" s="50">
        <f t="shared" si="58"/>
        <v>3364.9</v>
      </c>
      <c r="J395" s="50">
        <f t="shared" si="58"/>
        <v>12198.78</v>
      </c>
      <c r="K395" s="49">
        <f t="shared" si="58"/>
        <v>85801.22</v>
      </c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</row>
    <row r="396" spans="1:282" x14ac:dyDescent="0.25">
      <c r="A396" s="11"/>
      <c r="B396" s="11"/>
      <c r="C396" s="16"/>
      <c r="D396" s="11"/>
      <c r="E396" s="56"/>
      <c r="F396" s="56"/>
      <c r="G396" s="56"/>
      <c r="H396" s="56"/>
      <c r="I396" s="56"/>
      <c r="J396" s="56"/>
      <c r="K396" s="56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  <c r="IS396" s="12"/>
      <c r="IT396" s="12"/>
      <c r="IU396" s="12"/>
      <c r="IV396" s="12"/>
      <c r="IW396" s="12"/>
      <c r="IX396" s="12"/>
      <c r="IY396" s="12"/>
      <c r="IZ396" s="12"/>
      <c r="JA396" s="12"/>
      <c r="JB396" s="12"/>
      <c r="JC396" s="12"/>
      <c r="JD396" s="12"/>
      <c r="JE396" s="12"/>
      <c r="JF396" s="12"/>
      <c r="JG396" s="12"/>
      <c r="JH396" s="12"/>
      <c r="JI396" s="12"/>
      <c r="JJ396" s="12"/>
      <c r="JK396" s="12"/>
      <c r="JL396" s="12"/>
      <c r="JM396" s="12"/>
      <c r="JN396" s="12"/>
      <c r="JO396" s="12"/>
      <c r="JP396" s="12"/>
      <c r="JQ396" s="12"/>
      <c r="JR396" s="12"/>
      <c r="JS396" s="12"/>
      <c r="JT396" s="12"/>
      <c r="JU396" s="12"/>
      <c r="JV396" s="12"/>
    </row>
    <row r="397" spans="1:282" x14ac:dyDescent="0.25">
      <c r="A397" s="5" t="s">
        <v>341</v>
      </c>
      <c r="B397" s="11"/>
      <c r="C397" s="16"/>
      <c r="D397" s="11"/>
      <c r="E397" s="56"/>
      <c r="F397" s="56"/>
      <c r="G397" s="56"/>
      <c r="H397" s="56"/>
      <c r="J397" s="56"/>
      <c r="K397" s="56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  <c r="IS397" s="12"/>
      <c r="IT397" s="12"/>
      <c r="IU397" s="12"/>
      <c r="IV397" s="12"/>
      <c r="IW397" s="12"/>
      <c r="IX397" s="12"/>
      <c r="IY397" s="12"/>
      <c r="IZ397" s="12"/>
      <c r="JA397" s="12"/>
      <c r="JB397" s="12"/>
      <c r="JC397" s="12"/>
      <c r="JD397" s="12"/>
      <c r="JE397" s="12"/>
      <c r="JF397" s="12"/>
      <c r="JG397" s="12"/>
      <c r="JH397" s="12"/>
      <c r="JI397" s="12"/>
      <c r="JJ397" s="12"/>
      <c r="JK397" s="12"/>
      <c r="JL397" s="12"/>
      <c r="JM397" s="12"/>
      <c r="JN397" s="12"/>
      <c r="JO397" s="12"/>
      <c r="JP397" s="12"/>
      <c r="JQ397" s="12"/>
      <c r="JR397" s="12"/>
      <c r="JS397" s="12"/>
      <c r="JT397" s="12"/>
      <c r="JU397" s="12"/>
      <c r="JV397" s="12"/>
    </row>
    <row r="398" spans="1:282" x14ac:dyDescent="0.25">
      <c r="A398" t="s">
        <v>123</v>
      </c>
      <c r="B398" t="s">
        <v>14</v>
      </c>
      <c r="C398" s="14" t="s">
        <v>342</v>
      </c>
      <c r="D398" t="s">
        <v>226</v>
      </c>
      <c r="E398" s="42">
        <v>35000</v>
      </c>
      <c r="F398" s="42">
        <f>E398*0.0287</f>
        <v>1004.5</v>
      </c>
      <c r="G398" s="42">
        <v>0</v>
      </c>
      <c r="H398" s="42">
        <f>E398*0.0304</f>
        <v>1064</v>
      </c>
      <c r="I398" s="42">
        <v>125</v>
      </c>
      <c r="J398" s="42">
        <v>2193.5</v>
      </c>
      <c r="K398" s="42">
        <v>32806.5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</row>
    <row r="399" spans="1:282" x14ac:dyDescent="0.25">
      <c r="A399" s="12" t="s">
        <v>124</v>
      </c>
      <c r="B399" t="s">
        <v>122</v>
      </c>
      <c r="C399" s="14" t="s">
        <v>342</v>
      </c>
      <c r="D399" t="s">
        <v>228</v>
      </c>
      <c r="E399" s="42">
        <v>35000</v>
      </c>
      <c r="F399" s="42">
        <f>E399*0.0287</f>
        <v>1004.5</v>
      </c>
      <c r="G399" s="42">
        <v>0</v>
      </c>
      <c r="H399" s="42">
        <f>E399*0.0304</f>
        <v>1064</v>
      </c>
      <c r="I399" s="42">
        <v>125</v>
      </c>
      <c r="J399" s="42">
        <v>2193.5</v>
      </c>
      <c r="K399" s="42">
        <v>32806.5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  <c r="IS399" s="12"/>
      <c r="IT399" s="12"/>
      <c r="IU399" s="12"/>
      <c r="IV399" s="12"/>
      <c r="IW399" s="12"/>
      <c r="IX399" s="12"/>
      <c r="IY399" s="12"/>
      <c r="IZ399" s="12"/>
      <c r="JA399" s="12"/>
      <c r="JB399" s="12"/>
      <c r="JC399" s="12"/>
      <c r="JD399" s="12"/>
      <c r="JE399" s="12"/>
      <c r="JF399" s="12"/>
      <c r="JG399" s="12"/>
      <c r="JH399" s="12"/>
      <c r="JI399" s="12"/>
      <c r="JJ399" s="12"/>
      <c r="JK399" s="12"/>
      <c r="JL399" s="12"/>
      <c r="JM399" s="12"/>
      <c r="JN399" s="12"/>
      <c r="JO399" s="12"/>
      <c r="JP399" s="12"/>
      <c r="JQ399" s="12"/>
      <c r="JR399" s="12"/>
      <c r="JS399" s="12"/>
      <c r="JT399" s="12"/>
      <c r="JU399" s="12"/>
      <c r="JV399" s="12"/>
    </row>
    <row r="400" spans="1:282" x14ac:dyDescent="0.25">
      <c r="A400" t="s">
        <v>347</v>
      </c>
      <c r="B400" t="s">
        <v>96</v>
      </c>
      <c r="C400" s="14" t="s">
        <v>343</v>
      </c>
      <c r="D400" t="s">
        <v>228</v>
      </c>
      <c r="E400" s="42">
        <v>82000</v>
      </c>
      <c r="F400" s="42">
        <f>E400*0.0287</f>
        <v>2353.4</v>
      </c>
      <c r="G400" s="42">
        <v>7871.32</v>
      </c>
      <c r="H400" s="42">
        <f>E400*0.0304</f>
        <v>2492.8000000000002</v>
      </c>
      <c r="I400" s="42">
        <v>25</v>
      </c>
      <c r="J400" s="42">
        <v>12742.52</v>
      </c>
      <c r="K400" s="42">
        <v>69257.48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</row>
    <row r="401" spans="1:282" ht="17.25" customHeight="1" x14ac:dyDescent="0.25">
      <c r="A401" s="12" t="s">
        <v>404</v>
      </c>
      <c r="B401" t="s">
        <v>16</v>
      </c>
      <c r="C401" s="14" t="s">
        <v>343</v>
      </c>
      <c r="D401" t="s">
        <v>228</v>
      </c>
      <c r="E401" s="42">
        <v>48000</v>
      </c>
      <c r="F401" s="42">
        <f>E401*0.0287</f>
        <v>1377.6</v>
      </c>
      <c r="G401" s="42">
        <v>1571.73</v>
      </c>
      <c r="H401" s="42">
        <f>E401*0.0304</f>
        <v>1459.2</v>
      </c>
      <c r="I401" s="42">
        <v>275</v>
      </c>
      <c r="J401" s="42">
        <v>4683.53</v>
      </c>
      <c r="K401" s="42">
        <v>43316.47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</row>
    <row r="402" spans="1:282" s="32" customFormat="1" x14ac:dyDescent="0.25">
      <c r="A402" t="s">
        <v>288</v>
      </c>
      <c r="B402" t="s">
        <v>405</v>
      </c>
      <c r="C402" s="14" t="s">
        <v>343</v>
      </c>
      <c r="D402" t="s">
        <v>228</v>
      </c>
      <c r="E402" s="42">
        <v>60000</v>
      </c>
      <c r="F402" s="42">
        <f>E402*0.0287</f>
        <v>1722</v>
      </c>
      <c r="G402" s="42">
        <v>3486.68</v>
      </c>
      <c r="H402" s="42">
        <f>E402*0.0304</f>
        <v>1824</v>
      </c>
      <c r="I402" s="42">
        <v>175</v>
      </c>
      <c r="J402" s="42">
        <v>7207.68</v>
      </c>
      <c r="K402" s="42">
        <v>52792.32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  <c r="IF402" s="12"/>
      <c r="IG402" s="12"/>
      <c r="IH402" s="12"/>
      <c r="II402" s="12"/>
      <c r="IJ402" s="12"/>
      <c r="IK402" s="12"/>
      <c r="IL402" s="12"/>
      <c r="IM402" s="12"/>
      <c r="IN402" s="12"/>
      <c r="IO402" s="12"/>
      <c r="IP402" s="12"/>
      <c r="IQ402" s="12"/>
      <c r="IR402" s="12"/>
      <c r="IS402" s="12"/>
      <c r="IT402" s="12"/>
      <c r="IU402" s="12"/>
      <c r="IV402" s="12"/>
      <c r="IW402" s="12"/>
      <c r="IX402" s="12"/>
      <c r="IY402" s="12"/>
      <c r="IZ402" s="12"/>
      <c r="JA402" s="12"/>
      <c r="JB402" s="12"/>
      <c r="JC402" s="12"/>
      <c r="JD402" s="12"/>
      <c r="JE402" s="12"/>
      <c r="JF402" s="12"/>
      <c r="JG402" s="12"/>
      <c r="JH402" s="12"/>
      <c r="JI402" s="12"/>
      <c r="JJ402" s="12"/>
      <c r="JK402" s="12"/>
      <c r="JL402" s="12"/>
      <c r="JM402" s="12"/>
      <c r="JN402" s="12"/>
      <c r="JO402" s="12"/>
      <c r="JP402" s="12"/>
      <c r="JQ402" s="12"/>
      <c r="JR402" s="12"/>
      <c r="JS402" s="12"/>
      <c r="JT402" s="12"/>
      <c r="JU402" s="12"/>
      <c r="JV402" s="12"/>
    </row>
    <row r="403" spans="1:282" s="32" customFormat="1" ht="16.5" customHeight="1" x14ac:dyDescent="0.25">
      <c r="A403" s="2" t="s">
        <v>12</v>
      </c>
      <c r="B403" s="2">
        <v>5</v>
      </c>
      <c r="C403" s="15"/>
      <c r="D403" s="2"/>
      <c r="E403" s="50">
        <f>SUM(E398:E402)</f>
        <v>260000</v>
      </c>
      <c r="F403" s="50">
        <f>SUM(F398:F402)</f>
        <v>7462</v>
      </c>
      <c r="G403" s="50">
        <f>SUM(G398:G402)</f>
        <v>12929.73</v>
      </c>
      <c r="H403" s="50">
        <f>SUM(H398:H402)</f>
        <v>7904</v>
      </c>
      <c r="I403" s="50">
        <f>SUM(I398:I402)</f>
        <v>725</v>
      </c>
      <c r="J403" s="50">
        <f>SUM(J398:J399)+J400+J401+J402</f>
        <v>29020.73</v>
      </c>
      <c r="K403" s="50">
        <f>SUM(K398:K399)+K400+K401+K402</f>
        <v>230979.27</v>
      </c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</row>
    <row r="404" spans="1:282" s="32" customFormat="1" x14ac:dyDescent="0.25">
      <c r="A404"/>
      <c r="B404"/>
      <c r="C404" s="14"/>
      <c r="D404"/>
      <c r="E404" s="42"/>
      <c r="F404" s="42"/>
      <c r="G404" s="42"/>
      <c r="H404" s="42"/>
      <c r="I404" s="42"/>
      <c r="J404" s="42"/>
      <c r="K404" s="4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  <c r="IF404" s="12"/>
      <c r="IG404" s="12"/>
      <c r="IH404" s="12"/>
      <c r="II404" s="12"/>
      <c r="IJ404" s="12"/>
      <c r="IK404" s="12"/>
      <c r="IL404" s="12"/>
      <c r="IM404" s="12"/>
      <c r="IN404" s="12"/>
      <c r="IO404" s="12"/>
      <c r="IP404" s="12"/>
      <c r="IQ404" s="12"/>
      <c r="IR404" s="12"/>
      <c r="IS404" s="12"/>
      <c r="IT404" s="12"/>
      <c r="IU404" s="12"/>
      <c r="IV404" s="12"/>
      <c r="IW404" s="12"/>
      <c r="IX404" s="12"/>
      <c r="IY404" s="12"/>
      <c r="IZ404" s="12"/>
      <c r="JA404" s="12"/>
      <c r="JB404" s="12"/>
      <c r="JC404" s="12"/>
      <c r="JD404" s="12"/>
      <c r="JE404" s="12"/>
      <c r="JF404" s="12"/>
      <c r="JG404" s="12"/>
      <c r="JH404" s="12"/>
      <c r="JI404" s="12"/>
      <c r="JJ404" s="12"/>
      <c r="JK404" s="12"/>
      <c r="JL404" s="12"/>
      <c r="JM404" s="12"/>
      <c r="JN404" s="12"/>
      <c r="JO404" s="12"/>
      <c r="JP404" s="12"/>
      <c r="JQ404" s="12"/>
      <c r="JR404" s="12"/>
      <c r="JS404" s="12"/>
      <c r="JT404" s="12"/>
      <c r="JU404" s="12"/>
      <c r="JV404" s="12"/>
    </row>
    <row r="405" spans="1:282" s="31" customFormat="1" x14ac:dyDescent="0.25">
      <c r="A405" s="1" t="s">
        <v>334</v>
      </c>
      <c r="B405"/>
      <c r="C405" s="14"/>
      <c r="D405"/>
      <c r="E405" s="42"/>
      <c r="F405" s="42"/>
      <c r="G405" s="42"/>
      <c r="H405" s="42"/>
      <c r="I405" s="42"/>
      <c r="J405" s="42"/>
      <c r="K405" s="4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  <c r="IY405" s="11"/>
      <c r="IZ405" s="11"/>
      <c r="JA405" s="11"/>
      <c r="JB405" s="11"/>
      <c r="JC405" s="11"/>
      <c r="JD405" s="11"/>
      <c r="JE405" s="11"/>
      <c r="JF405" s="11"/>
      <c r="JG405" s="11"/>
      <c r="JH405" s="11"/>
      <c r="JI405" s="11"/>
      <c r="JJ405" s="11"/>
      <c r="JK405" s="11"/>
      <c r="JL405" s="11"/>
      <c r="JM405" s="11"/>
      <c r="JN405" s="11"/>
      <c r="JO405" s="11"/>
      <c r="JP405" s="11"/>
      <c r="JQ405" s="11"/>
      <c r="JR405" s="11"/>
      <c r="JS405" s="11"/>
      <c r="JT405" s="11"/>
      <c r="JU405" s="11"/>
      <c r="JV405" s="11"/>
    </row>
    <row r="406" spans="1:282" s="11" customFormat="1" x14ac:dyDescent="0.25">
      <c r="A406" t="s">
        <v>406</v>
      </c>
      <c r="B406" t="s">
        <v>11</v>
      </c>
      <c r="C406" s="14" t="s">
        <v>342</v>
      </c>
      <c r="D406" t="s">
        <v>226</v>
      </c>
      <c r="E406" s="42">
        <v>165000</v>
      </c>
      <c r="F406" s="42">
        <v>4735.5</v>
      </c>
      <c r="G406" s="42">
        <v>27413.040000000001</v>
      </c>
      <c r="H406" s="42">
        <v>4943.8</v>
      </c>
      <c r="I406" s="42">
        <v>4815</v>
      </c>
      <c r="J406" s="42">
        <f>+F406+G406+H406+I406</f>
        <v>41907.339999999997</v>
      </c>
      <c r="K406" s="42">
        <f>+E406-J406</f>
        <v>123092.66</v>
      </c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</row>
    <row r="407" spans="1:282" x14ac:dyDescent="0.25">
      <c r="A407" t="s">
        <v>148</v>
      </c>
      <c r="B407" t="s">
        <v>20</v>
      </c>
      <c r="C407" s="14" t="s">
        <v>342</v>
      </c>
      <c r="D407" t="s">
        <v>226</v>
      </c>
      <c r="E407" s="42">
        <v>32000</v>
      </c>
      <c r="F407" s="42">
        <v>918.4</v>
      </c>
      <c r="G407" s="42">
        <v>0</v>
      </c>
      <c r="H407" s="42">
        <f>E407*0.0304</f>
        <v>972.8</v>
      </c>
      <c r="I407" s="42">
        <v>275</v>
      </c>
      <c r="J407" s="42">
        <f>+F407+G407+H407+I407</f>
        <v>2166.1999999999998</v>
      </c>
      <c r="K407" s="42">
        <f>+E407-J407</f>
        <v>29833.8</v>
      </c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  <c r="FL407" s="12"/>
      <c r="FM407" s="12"/>
      <c r="FN407" s="12"/>
      <c r="FO407" s="12"/>
      <c r="FP407" s="12"/>
      <c r="FQ407" s="12"/>
      <c r="FR407" s="12"/>
      <c r="FS407" s="12"/>
      <c r="FT407" s="12"/>
      <c r="FU407" s="12"/>
      <c r="FV407" s="12"/>
      <c r="FW407" s="12"/>
      <c r="FX407" s="12"/>
      <c r="FY407" s="12"/>
      <c r="FZ407" s="12"/>
      <c r="GA407" s="12"/>
      <c r="GB407" s="12"/>
      <c r="GC407" s="12"/>
      <c r="GD407" s="12"/>
      <c r="GE407" s="12"/>
      <c r="GF407" s="12"/>
      <c r="GG407" s="12"/>
      <c r="GH407" s="12"/>
      <c r="GI407" s="12"/>
      <c r="GJ407" s="12"/>
      <c r="GK407" s="12"/>
      <c r="GL407" s="12"/>
      <c r="GM407" s="12"/>
      <c r="GN407" s="12"/>
      <c r="GO407" s="12"/>
      <c r="GP407" s="12"/>
      <c r="GQ407" s="12"/>
      <c r="GR407" s="12"/>
      <c r="GS407" s="12"/>
      <c r="GT407" s="12"/>
      <c r="GU407" s="12"/>
      <c r="GV407" s="12"/>
      <c r="GW407" s="12"/>
      <c r="GX407" s="12"/>
      <c r="GY407" s="12"/>
      <c r="GZ407" s="12"/>
      <c r="HA407" s="12"/>
      <c r="HB407" s="12"/>
      <c r="HC407" s="12"/>
      <c r="HD407" s="12"/>
      <c r="HE407" s="12"/>
      <c r="HF407" s="12"/>
      <c r="HG407" s="12"/>
      <c r="HH407" s="12"/>
      <c r="HI407" s="12"/>
      <c r="HJ407" s="12"/>
      <c r="HK407" s="12"/>
      <c r="HL407" s="12"/>
      <c r="HM407" s="12"/>
      <c r="HN407" s="12"/>
      <c r="HO407" s="12"/>
      <c r="HP407" s="12"/>
      <c r="HQ407" s="12"/>
      <c r="HR407" s="12"/>
      <c r="HS407" s="12"/>
      <c r="HT407" s="12"/>
      <c r="HU407" s="12"/>
      <c r="HV407" s="12"/>
      <c r="HW407" s="12"/>
      <c r="HX407" s="12"/>
      <c r="HY407" s="12"/>
      <c r="HZ407" s="12"/>
      <c r="IA407" s="12"/>
      <c r="IB407" s="12"/>
      <c r="IC407" s="12"/>
      <c r="ID407" s="12"/>
      <c r="IE407" s="12"/>
      <c r="IF407" s="12"/>
      <c r="IG407" s="12"/>
      <c r="IH407" s="12"/>
      <c r="II407" s="12"/>
      <c r="IJ407" s="12"/>
      <c r="IK407" s="12"/>
      <c r="IL407" s="12"/>
      <c r="IM407" s="12"/>
      <c r="IN407" s="12"/>
      <c r="IO407" s="12"/>
      <c r="IP407" s="12"/>
      <c r="IQ407" s="12"/>
      <c r="IR407" s="12"/>
      <c r="IS407" s="12"/>
      <c r="IT407" s="12"/>
      <c r="IU407" s="12"/>
      <c r="IV407" s="12"/>
      <c r="IW407" s="12"/>
      <c r="IX407" s="12"/>
      <c r="IY407" s="12"/>
      <c r="IZ407" s="12"/>
      <c r="JA407" s="12"/>
      <c r="JB407" s="12"/>
      <c r="JC407" s="12"/>
      <c r="JD407" s="12"/>
      <c r="JE407" s="12"/>
      <c r="JF407" s="12"/>
      <c r="JG407" s="12"/>
      <c r="JH407" s="12"/>
      <c r="JI407" s="12"/>
      <c r="JJ407" s="12"/>
      <c r="JK407" s="12"/>
      <c r="JL407" s="12"/>
      <c r="JM407" s="12"/>
      <c r="JN407" s="12"/>
      <c r="JO407" s="12"/>
      <c r="JP407" s="12"/>
      <c r="JQ407" s="12"/>
      <c r="JR407" s="12"/>
      <c r="JS407" s="12"/>
      <c r="JT407" s="12"/>
      <c r="JU407" s="12"/>
      <c r="JV407" s="12"/>
    </row>
    <row r="408" spans="1:282" s="11" customFormat="1" x14ac:dyDescent="0.25">
      <c r="A408" t="s">
        <v>142</v>
      </c>
      <c r="B408" t="s">
        <v>312</v>
      </c>
      <c r="C408" s="14" t="s">
        <v>343</v>
      </c>
      <c r="D408" t="s">
        <v>226</v>
      </c>
      <c r="E408" s="42">
        <v>44000</v>
      </c>
      <c r="F408" s="42">
        <v>1262.8</v>
      </c>
      <c r="G408" s="42">
        <v>1007.19</v>
      </c>
      <c r="H408" s="42">
        <f>E408*0.0304</f>
        <v>1337.6</v>
      </c>
      <c r="I408" s="42">
        <v>275</v>
      </c>
      <c r="J408" s="42">
        <f>+F408+G408+H408+I408</f>
        <v>3882.59</v>
      </c>
      <c r="K408" s="42">
        <f>+E408-J408</f>
        <v>40117.410000000003</v>
      </c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</row>
    <row r="409" spans="1:282" s="28" customFormat="1" x14ac:dyDescent="0.25">
      <c r="A409" t="s">
        <v>91</v>
      </c>
      <c r="B409" t="s">
        <v>463</v>
      </c>
      <c r="C409" s="14" t="s">
        <v>342</v>
      </c>
      <c r="D409" t="s">
        <v>226</v>
      </c>
      <c r="E409" s="42">
        <v>61000</v>
      </c>
      <c r="F409" s="42">
        <v>1750.7</v>
      </c>
      <c r="G409" s="42">
        <v>3674.86</v>
      </c>
      <c r="H409" s="42">
        <v>1854.4</v>
      </c>
      <c r="I409" s="42">
        <v>175</v>
      </c>
      <c r="J409" s="42">
        <f>+F409+G409+H409+I409</f>
        <v>7454.96</v>
      </c>
      <c r="K409" s="42">
        <f>+E409-J409</f>
        <v>53545.04</v>
      </c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  <c r="IF409" s="12"/>
      <c r="IG409" s="12"/>
      <c r="IH409" s="12"/>
      <c r="II409" s="12"/>
      <c r="IJ409" s="12"/>
      <c r="IK409" s="12"/>
      <c r="IL409" s="12"/>
      <c r="IM409" s="12"/>
      <c r="IN409" s="12"/>
      <c r="IO409" s="12"/>
      <c r="IP409" s="12"/>
      <c r="IQ409" s="12"/>
      <c r="IR409" s="12"/>
      <c r="IS409" s="12"/>
      <c r="IT409" s="12"/>
      <c r="IU409" s="12"/>
      <c r="IV409" s="12"/>
      <c r="IW409" s="12"/>
      <c r="IX409" s="12"/>
      <c r="IY409" s="12"/>
      <c r="IZ409" s="12"/>
      <c r="JA409" s="12"/>
      <c r="JB409" s="12"/>
      <c r="JC409" s="12"/>
      <c r="JD409" s="12"/>
      <c r="JE409" s="12"/>
      <c r="JF409" s="12"/>
      <c r="JG409" s="12"/>
      <c r="JH409" s="12"/>
      <c r="JI409" s="12"/>
      <c r="JJ409" s="12"/>
      <c r="JK409" s="12"/>
      <c r="JL409" s="12"/>
      <c r="JM409" s="12"/>
      <c r="JN409" s="12"/>
      <c r="JO409" s="12"/>
      <c r="JP409" s="12"/>
      <c r="JQ409" s="12"/>
      <c r="JR409" s="12"/>
      <c r="JS409" s="12"/>
      <c r="JT409" s="12"/>
      <c r="JU409" s="12"/>
      <c r="JV409" s="12"/>
    </row>
    <row r="410" spans="1:282" s="32" customFormat="1" x14ac:dyDescent="0.25">
      <c r="A410" s="26" t="s">
        <v>12</v>
      </c>
      <c r="B410" s="26">
        <v>4</v>
      </c>
      <c r="C410" s="27"/>
      <c r="D410" s="26"/>
      <c r="E410" s="49">
        <f t="shared" ref="E410:K410" si="59">SUM(E406:E409)</f>
        <v>302000</v>
      </c>
      <c r="F410" s="49">
        <f t="shared" si="59"/>
        <v>8667.4</v>
      </c>
      <c r="G410" s="49">
        <f t="shared" si="59"/>
        <v>32095.09</v>
      </c>
      <c r="H410" s="49">
        <f t="shared" si="59"/>
        <v>9108.6</v>
      </c>
      <c r="I410" s="49">
        <f t="shared" si="59"/>
        <v>5540</v>
      </c>
      <c r="J410" s="49">
        <f t="shared" si="59"/>
        <v>55411.09</v>
      </c>
      <c r="K410" s="49">
        <f t="shared" si="59"/>
        <v>246588.91</v>
      </c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  <c r="IF410" s="12"/>
      <c r="IG410" s="12"/>
      <c r="IH410" s="12"/>
      <c r="II410" s="12"/>
      <c r="IJ410" s="12"/>
      <c r="IK410" s="12"/>
      <c r="IL410" s="12"/>
      <c r="IM410" s="12"/>
      <c r="IN410" s="12"/>
      <c r="IO410" s="12"/>
      <c r="IP410" s="12"/>
      <c r="IQ410" s="12"/>
      <c r="IR410" s="12"/>
      <c r="IS410" s="12"/>
      <c r="IT410" s="12"/>
      <c r="IU410" s="12"/>
      <c r="IV410" s="12"/>
      <c r="IW410" s="12"/>
      <c r="IX410" s="12"/>
      <c r="IY410" s="12"/>
      <c r="IZ410" s="12"/>
      <c r="JA410" s="12"/>
      <c r="JB410" s="12"/>
      <c r="JC410" s="12"/>
      <c r="JD410" s="12"/>
      <c r="JE410" s="12"/>
      <c r="JF410" s="12"/>
      <c r="JG410" s="12"/>
      <c r="JH410" s="12"/>
      <c r="JI410" s="12"/>
      <c r="JJ410" s="12"/>
      <c r="JK410" s="12"/>
      <c r="JL410" s="12"/>
      <c r="JM410" s="12"/>
      <c r="JN410" s="12"/>
      <c r="JO410" s="12"/>
      <c r="JP410" s="12"/>
      <c r="JQ410" s="12"/>
      <c r="JR410" s="12"/>
      <c r="JS410" s="12"/>
      <c r="JT410" s="12"/>
      <c r="JU410" s="12"/>
      <c r="JV410" s="12"/>
    </row>
    <row r="411" spans="1:282" s="20" customFormat="1" x14ac:dyDescent="0.25">
      <c r="A411" s="46"/>
      <c r="B411" s="46"/>
      <c r="C411" s="47"/>
      <c r="D411" s="46"/>
      <c r="E411" s="62"/>
      <c r="F411" s="62"/>
      <c r="G411" s="62"/>
      <c r="H411" s="62"/>
      <c r="I411" s="62"/>
      <c r="J411" s="62"/>
      <c r="K411" s="62"/>
    </row>
    <row r="412" spans="1:282" s="32" customFormat="1" x14ac:dyDescent="0.25">
      <c r="A412" s="1" t="s">
        <v>335</v>
      </c>
      <c r="B412"/>
      <c r="C412" s="14"/>
      <c r="D412"/>
      <c r="E412" s="42"/>
      <c r="F412" s="42"/>
      <c r="G412" s="42"/>
      <c r="H412" s="42"/>
      <c r="I412" s="42"/>
      <c r="J412" s="42"/>
      <c r="K412" s="4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  <c r="FL412" s="12"/>
      <c r="FM412" s="12"/>
      <c r="FN412" s="12"/>
      <c r="FO412" s="12"/>
      <c r="FP412" s="12"/>
      <c r="FQ412" s="12"/>
      <c r="FR412" s="12"/>
      <c r="FS412" s="12"/>
      <c r="FT412" s="12"/>
      <c r="FU412" s="12"/>
      <c r="FV412" s="12"/>
      <c r="FW412" s="12"/>
      <c r="FX412" s="12"/>
      <c r="FY412" s="12"/>
      <c r="FZ412" s="12"/>
      <c r="GA412" s="12"/>
      <c r="GB412" s="12"/>
      <c r="GC412" s="12"/>
      <c r="GD412" s="12"/>
      <c r="GE412" s="12"/>
      <c r="GF412" s="12"/>
      <c r="GG412" s="12"/>
      <c r="GH412" s="12"/>
      <c r="GI412" s="12"/>
      <c r="GJ412" s="12"/>
      <c r="GK412" s="12"/>
      <c r="GL412" s="12"/>
      <c r="GM412" s="12"/>
      <c r="GN412" s="12"/>
      <c r="GO412" s="12"/>
      <c r="GP412" s="12"/>
      <c r="GQ412" s="12"/>
      <c r="GR412" s="12"/>
      <c r="GS412" s="12"/>
      <c r="GT412" s="12"/>
      <c r="GU412" s="12"/>
      <c r="GV412" s="12"/>
      <c r="GW412" s="12"/>
      <c r="GX412" s="12"/>
      <c r="GY412" s="12"/>
      <c r="GZ412" s="12"/>
      <c r="HA412" s="12"/>
      <c r="HB412" s="12"/>
      <c r="HC412" s="12"/>
      <c r="HD412" s="12"/>
      <c r="HE412" s="12"/>
      <c r="HF412" s="12"/>
      <c r="HG412" s="12"/>
      <c r="HH412" s="12"/>
      <c r="HI412" s="12"/>
      <c r="HJ412" s="12"/>
      <c r="HK412" s="12"/>
      <c r="HL412" s="12"/>
      <c r="HM412" s="12"/>
      <c r="HN412" s="12"/>
      <c r="HO412" s="12"/>
      <c r="HP412" s="12"/>
      <c r="HQ412" s="12"/>
      <c r="HR412" s="12"/>
      <c r="HS412" s="12"/>
      <c r="HT412" s="12"/>
      <c r="HU412" s="12"/>
      <c r="HV412" s="12"/>
      <c r="HW412" s="12"/>
      <c r="HX412" s="12"/>
      <c r="HY412" s="12"/>
      <c r="HZ412" s="12"/>
      <c r="IA412" s="12"/>
      <c r="IB412" s="12"/>
      <c r="IC412" s="12"/>
      <c r="ID412" s="12"/>
      <c r="IE412" s="12"/>
      <c r="IF412" s="12"/>
      <c r="IG412" s="12"/>
      <c r="IH412" s="12"/>
      <c r="II412" s="12"/>
      <c r="IJ412" s="12"/>
      <c r="IK412" s="12"/>
      <c r="IL412" s="12"/>
      <c r="IM412" s="12"/>
      <c r="IN412" s="12"/>
      <c r="IO412" s="12"/>
      <c r="IP412" s="12"/>
      <c r="IQ412" s="12"/>
      <c r="IR412" s="12"/>
      <c r="IS412" s="12"/>
      <c r="IT412" s="12"/>
      <c r="IU412" s="12"/>
      <c r="IV412" s="12"/>
      <c r="IW412" s="12"/>
      <c r="IX412" s="12"/>
      <c r="IY412" s="12"/>
      <c r="IZ412" s="12"/>
      <c r="JA412" s="12"/>
      <c r="JB412" s="12"/>
      <c r="JC412" s="12"/>
      <c r="JD412" s="12"/>
      <c r="JE412" s="12"/>
      <c r="JF412" s="12"/>
      <c r="JG412" s="12"/>
      <c r="JH412" s="12"/>
      <c r="JI412" s="12"/>
      <c r="JJ412" s="12"/>
      <c r="JK412" s="12"/>
      <c r="JL412" s="12"/>
      <c r="JM412" s="12"/>
      <c r="JN412" s="12"/>
      <c r="JO412" s="12"/>
      <c r="JP412" s="12"/>
      <c r="JQ412" s="12"/>
      <c r="JR412" s="12"/>
      <c r="JS412" s="12"/>
      <c r="JT412" s="12"/>
      <c r="JU412" s="12"/>
      <c r="JV412" s="12"/>
    </row>
    <row r="413" spans="1:282" s="31" customFormat="1" x14ac:dyDescent="0.25">
      <c r="A413" t="s">
        <v>133</v>
      </c>
      <c r="B413" t="s">
        <v>16</v>
      </c>
      <c r="C413" s="14" t="s">
        <v>343</v>
      </c>
      <c r="D413" t="s">
        <v>226</v>
      </c>
      <c r="E413" s="42">
        <v>120000</v>
      </c>
      <c r="F413" s="42">
        <f>E413*0.0287</f>
        <v>3444</v>
      </c>
      <c r="G413" s="42">
        <v>16809.87</v>
      </c>
      <c r="H413" s="42">
        <f>E413*0.0304</f>
        <v>3648</v>
      </c>
      <c r="I413" s="42">
        <v>25</v>
      </c>
      <c r="J413" s="42">
        <f>+F413+G413+H413+I413</f>
        <v>23926.87</v>
      </c>
      <c r="K413" s="42">
        <f>E413-J413</f>
        <v>96073.13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</row>
    <row r="414" spans="1:282" s="32" customFormat="1" x14ac:dyDescent="0.25">
      <c r="A414" t="s">
        <v>134</v>
      </c>
      <c r="B414" t="s">
        <v>407</v>
      </c>
      <c r="C414" s="14" t="s">
        <v>342</v>
      </c>
      <c r="D414" t="s">
        <v>226</v>
      </c>
      <c r="E414" s="42">
        <v>31682.5</v>
      </c>
      <c r="F414" s="42">
        <v>909.29</v>
      </c>
      <c r="G414" s="42">
        <v>0</v>
      </c>
      <c r="H414" s="42">
        <v>963.15</v>
      </c>
      <c r="I414" s="42">
        <v>3339.9</v>
      </c>
      <c r="J414" s="42">
        <f>+F414+G414+H414+I414</f>
        <v>5212.34</v>
      </c>
      <c r="K414" s="42">
        <v>26470.16</v>
      </c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</row>
    <row r="415" spans="1:282" s="31" customFormat="1" x14ac:dyDescent="0.25">
      <c r="A415" s="26" t="s">
        <v>12</v>
      </c>
      <c r="B415" s="26">
        <v>2</v>
      </c>
      <c r="C415" s="27"/>
      <c r="D415" s="26"/>
      <c r="E415" s="49">
        <f t="shared" ref="E415:K415" si="60">SUM(E413:E414)</f>
        <v>151682.5</v>
      </c>
      <c r="F415" s="49">
        <f t="shared" si="60"/>
        <v>4353.29</v>
      </c>
      <c r="G415" s="49">
        <f t="shared" si="60"/>
        <v>16809.87</v>
      </c>
      <c r="H415" s="49">
        <f t="shared" si="60"/>
        <v>4611.1499999999996</v>
      </c>
      <c r="I415" s="49">
        <f t="shared" si="60"/>
        <v>3364.9</v>
      </c>
      <c r="J415" s="49">
        <f t="shared" si="60"/>
        <v>29139.21</v>
      </c>
      <c r="K415" s="49">
        <f t="shared" si="60"/>
        <v>122543.29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</row>
    <row r="416" spans="1:282" s="12" customFormat="1" x14ac:dyDescent="0.25">
      <c r="A416" s="11"/>
      <c r="B416" s="11"/>
      <c r="C416" s="16"/>
      <c r="D416" s="11"/>
      <c r="E416" s="56"/>
      <c r="F416" s="56"/>
      <c r="G416" s="56"/>
      <c r="H416" s="56"/>
      <c r="I416" s="56"/>
      <c r="J416" s="56"/>
      <c r="K416" s="56"/>
    </row>
    <row r="417" spans="1:282" s="32" customFormat="1" x14ac:dyDescent="0.25">
      <c r="A417" s="5" t="s">
        <v>336</v>
      </c>
      <c r="B417" s="5"/>
      <c r="C417" s="17"/>
      <c r="D417" s="5"/>
      <c r="E417" s="57"/>
      <c r="F417" s="57"/>
      <c r="G417" s="57"/>
      <c r="H417" s="57"/>
      <c r="I417" s="57"/>
      <c r="J417" s="57"/>
      <c r="K417" s="57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  <c r="IF417" s="12"/>
      <c r="IG417" s="12"/>
      <c r="IH417" s="12"/>
      <c r="II417" s="12"/>
      <c r="IJ417" s="12"/>
      <c r="IK417" s="12"/>
      <c r="IL417" s="12"/>
      <c r="IM417" s="12"/>
      <c r="IN417" s="12"/>
      <c r="IO417" s="12"/>
      <c r="IP417" s="12"/>
      <c r="IQ417" s="12"/>
      <c r="IR417" s="12"/>
      <c r="IS417" s="12"/>
      <c r="IT417" s="12"/>
      <c r="IU417" s="12"/>
      <c r="IV417" s="12"/>
      <c r="IW417" s="12"/>
      <c r="IX417" s="12"/>
      <c r="IY417" s="12"/>
      <c r="IZ417" s="12"/>
      <c r="JA417" s="12"/>
      <c r="JB417" s="12"/>
      <c r="JC417" s="12"/>
      <c r="JD417" s="12"/>
      <c r="JE417" s="12"/>
      <c r="JF417" s="12"/>
      <c r="JG417" s="12"/>
      <c r="JH417" s="12"/>
      <c r="JI417" s="12"/>
      <c r="JJ417" s="12"/>
      <c r="JK417" s="12"/>
      <c r="JL417" s="12"/>
      <c r="JM417" s="12"/>
      <c r="JN417" s="12"/>
      <c r="JO417" s="12"/>
      <c r="JP417" s="12"/>
      <c r="JQ417" s="12"/>
      <c r="JR417" s="12"/>
      <c r="JS417" s="12"/>
      <c r="JT417" s="12"/>
      <c r="JU417" s="12"/>
      <c r="JV417" s="12"/>
    </row>
    <row r="418" spans="1:282" s="31" customFormat="1" x14ac:dyDescent="0.25">
      <c r="A418" t="s">
        <v>189</v>
      </c>
      <c r="B418" t="s">
        <v>370</v>
      </c>
      <c r="C418" s="14" t="s">
        <v>342</v>
      </c>
      <c r="D418" t="s">
        <v>226</v>
      </c>
      <c r="E418" s="42">
        <v>75000</v>
      </c>
      <c r="F418" s="42">
        <f t="shared" ref="F418:F424" si="61">E418*0.0287</f>
        <v>2152.5</v>
      </c>
      <c r="G418" s="42">
        <v>5704.4</v>
      </c>
      <c r="H418" s="42">
        <f>E418*0.0304</f>
        <v>2280</v>
      </c>
      <c r="I418" s="42">
        <v>4649.8999999999996</v>
      </c>
      <c r="J418" s="42">
        <v>14786.8</v>
      </c>
      <c r="K418" s="42">
        <v>60213.2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</row>
    <row r="419" spans="1:282" s="31" customFormat="1" x14ac:dyDescent="0.25">
      <c r="A419" t="s">
        <v>136</v>
      </c>
      <c r="B419" t="s">
        <v>137</v>
      </c>
      <c r="C419" s="14" t="s">
        <v>343</v>
      </c>
      <c r="D419" t="s">
        <v>226</v>
      </c>
      <c r="E419" s="42">
        <v>32000</v>
      </c>
      <c r="F419" s="42">
        <f t="shared" si="61"/>
        <v>918.4</v>
      </c>
      <c r="G419" s="42">
        <v>0</v>
      </c>
      <c r="H419" s="42">
        <f>E419*0.0304</f>
        <v>972.8</v>
      </c>
      <c r="I419" s="42">
        <v>125</v>
      </c>
      <c r="J419" s="42">
        <f>F419+G419+H419+I419</f>
        <v>2016.2</v>
      </c>
      <c r="K419" s="42">
        <f>E419-J419</f>
        <v>29983.8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31" customFormat="1" x14ac:dyDescent="0.25">
      <c r="A420" t="s">
        <v>139</v>
      </c>
      <c r="B420" t="s">
        <v>132</v>
      </c>
      <c r="C420" s="14" t="s">
        <v>342</v>
      </c>
      <c r="D420" t="s">
        <v>228</v>
      </c>
      <c r="E420" s="42">
        <v>32000</v>
      </c>
      <c r="F420" s="42">
        <f t="shared" si="61"/>
        <v>918.4</v>
      </c>
      <c r="G420" s="42">
        <v>0</v>
      </c>
      <c r="H420" s="42">
        <v>972.8</v>
      </c>
      <c r="I420" s="42">
        <v>1615</v>
      </c>
      <c r="J420" s="42">
        <v>3506.2</v>
      </c>
      <c r="K420" s="42">
        <v>28493.8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31" customFormat="1" x14ac:dyDescent="0.25">
      <c r="A421" t="s">
        <v>138</v>
      </c>
      <c r="B421" t="s">
        <v>137</v>
      </c>
      <c r="C421" s="14" t="s">
        <v>342</v>
      </c>
      <c r="D421" t="s">
        <v>228</v>
      </c>
      <c r="E421" s="42">
        <v>32000</v>
      </c>
      <c r="F421" s="42">
        <f t="shared" si="61"/>
        <v>918.4</v>
      </c>
      <c r="G421" s="42">
        <v>0</v>
      </c>
      <c r="H421" s="42">
        <f>E421*0.0304</f>
        <v>972.8</v>
      </c>
      <c r="I421" s="42">
        <v>315</v>
      </c>
      <c r="J421" s="42">
        <f>F421+G421+H421+I421</f>
        <v>2206.1999999999998</v>
      </c>
      <c r="K421" s="42">
        <v>29793.8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</row>
    <row r="422" spans="1:282" s="31" customFormat="1" x14ac:dyDescent="0.25">
      <c r="A422" t="s">
        <v>131</v>
      </c>
      <c r="B422" t="s">
        <v>132</v>
      </c>
      <c r="C422" s="14" t="s">
        <v>342</v>
      </c>
      <c r="D422" t="s">
        <v>228</v>
      </c>
      <c r="E422" s="42">
        <v>11000</v>
      </c>
      <c r="F422" s="42">
        <f t="shared" si="61"/>
        <v>315.7</v>
      </c>
      <c r="G422" s="42">
        <v>0</v>
      </c>
      <c r="H422" s="42">
        <v>334.4</v>
      </c>
      <c r="I422" s="42">
        <v>75</v>
      </c>
      <c r="J422" s="42">
        <v>725.1</v>
      </c>
      <c r="K422" s="42">
        <v>10274.9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  <c r="IY422" s="11"/>
      <c r="IZ422" s="11"/>
      <c r="JA422" s="11"/>
      <c r="JB422" s="11"/>
      <c r="JC422" s="11"/>
      <c r="JD422" s="11"/>
      <c r="JE422" s="11"/>
      <c r="JF422" s="11"/>
      <c r="JG422" s="11"/>
      <c r="JH422" s="11"/>
      <c r="JI422" s="11"/>
      <c r="JJ422" s="11"/>
      <c r="JK422" s="11"/>
      <c r="JL422" s="11"/>
      <c r="JM422" s="11"/>
      <c r="JN422" s="11"/>
      <c r="JO422" s="11"/>
      <c r="JP422" s="11"/>
      <c r="JQ422" s="11"/>
      <c r="JR422" s="11"/>
      <c r="JS422" s="11"/>
      <c r="JT422" s="11"/>
      <c r="JU422" s="11"/>
      <c r="JV422" s="11"/>
    </row>
    <row r="423" spans="1:282" s="32" customFormat="1" x14ac:dyDescent="0.25">
      <c r="A423" t="s">
        <v>140</v>
      </c>
      <c r="B423" t="s">
        <v>132</v>
      </c>
      <c r="C423" s="14" t="s">
        <v>342</v>
      </c>
      <c r="D423" t="s">
        <v>228</v>
      </c>
      <c r="E423" s="42">
        <v>13420</v>
      </c>
      <c r="F423" s="42">
        <f t="shared" si="61"/>
        <v>385.15</v>
      </c>
      <c r="G423" s="42">
        <v>0</v>
      </c>
      <c r="H423" s="42">
        <f>E423*0.0304</f>
        <v>407.97</v>
      </c>
      <c r="I423" s="42">
        <v>125</v>
      </c>
      <c r="J423" s="42">
        <f>F423+G423+H423+I423</f>
        <v>918.12</v>
      </c>
      <c r="K423" s="42">
        <f>E423-J423</f>
        <v>12501.88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  <c r="IW423" s="12"/>
      <c r="IX423" s="12"/>
      <c r="IY423" s="12"/>
      <c r="IZ423" s="12"/>
      <c r="JA423" s="12"/>
      <c r="JB423" s="12"/>
      <c r="JC423" s="12"/>
      <c r="JD423" s="12"/>
      <c r="JE423" s="12"/>
      <c r="JF423" s="12"/>
      <c r="JG423" s="12"/>
      <c r="JH423" s="12"/>
      <c r="JI423" s="12"/>
      <c r="JJ423" s="12"/>
      <c r="JK423" s="12"/>
      <c r="JL423" s="12"/>
      <c r="JM423" s="12"/>
      <c r="JN423" s="12"/>
      <c r="JO423" s="12"/>
      <c r="JP423" s="12"/>
      <c r="JQ423" s="12"/>
      <c r="JR423" s="12"/>
      <c r="JS423" s="12"/>
      <c r="JT423" s="12"/>
      <c r="JU423" s="12"/>
      <c r="JV423" s="12"/>
    </row>
    <row r="424" spans="1:282" s="31" customFormat="1" x14ac:dyDescent="0.25">
      <c r="A424" t="s">
        <v>135</v>
      </c>
      <c r="B424" t="s">
        <v>201</v>
      </c>
      <c r="C424" s="14" t="s">
        <v>342</v>
      </c>
      <c r="D424" t="s">
        <v>226</v>
      </c>
      <c r="E424" s="42">
        <v>47000</v>
      </c>
      <c r="F424" s="42">
        <f t="shared" si="61"/>
        <v>1348.9</v>
      </c>
      <c r="G424" s="42">
        <v>1430.6</v>
      </c>
      <c r="H424" s="42">
        <f>E424*0.0304</f>
        <v>1428.8</v>
      </c>
      <c r="I424" s="42">
        <v>275</v>
      </c>
      <c r="J424" s="42">
        <f>F424+G424+H424+I424</f>
        <v>4483.3</v>
      </c>
      <c r="K424" s="42">
        <f>E424-J424</f>
        <v>42516.7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  <c r="IY424" s="11"/>
      <c r="IZ424" s="11"/>
      <c r="JA424" s="11"/>
      <c r="JB424" s="11"/>
      <c r="JC424" s="11"/>
      <c r="JD424" s="11"/>
      <c r="JE424" s="11"/>
      <c r="JF424" s="11"/>
      <c r="JG424" s="11"/>
      <c r="JH424" s="11"/>
      <c r="JI424" s="11"/>
      <c r="JJ424" s="11"/>
      <c r="JK424" s="11"/>
      <c r="JL424" s="11"/>
      <c r="JM424" s="11"/>
      <c r="JN424" s="11"/>
      <c r="JO424" s="11"/>
      <c r="JP424" s="11"/>
      <c r="JQ424" s="11"/>
      <c r="JR424" s="11"/>
      <c r="JS424" s="11"/>
      <c r="JT424" s="11"/>
      <c r="JU424" s="11"/>
      <c r="JV424" s="11"/>
    </row>
    <row r="425" spans="1:282" s="31" customFormat="1" x14ac:dyDescent="0.25">
      <c r="A425" s="26" t="s">
        <v>12</v>
      </c>
      <c r="B425" s="26">
        <v>7</v>
      </c>
      <c r="C425" s="27"/>
      <c r="D425" s="26"/>
      <c r="E425" s="49">
        <f t="shared" ref="E425:K425" si="62">SUM(E418:E424)</f>
        <v>242420</v>
      </c>
      <c r="F425" s="49">
        <f t="shared" si="62"/>
        <v>6957.45</v>
      </c>
      <c r="G425" s="49">
        <f t="shared" si="62"/>
        <v>7135</v>
      </c>
      <c r="H425" s="49">
        <f t="shared" si="62"/>
        <v>7369.57</v>
      </c>
      <c r="I425" s="49">
        <f t="shared" si="62"/>
        <v>7179.9</v>
      </c>
      <c r="J425" s="49">
        <f t="shared" si="62"/>
        <v>28641.919999999998</v>
      </c>
      <c r="K425" s="49">
        <f t="shared" si="62"/>
        <v>213778.08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  <c r="IY425" s="11"/>
      <c r="IZ425" s="11"/>
      <c r="JA425" s="11"/>
      <c r="JB425" s="11"/>
      <c r="JC425" s="11"/>
      <c r="JD425" s="11"/>
      <c r="JE425" s="11"/>
      <c r="JF425" s="11"/>
      <c r="JG425" s="11"/>
      <c r="JH425" s="11"/>
      <c r="JI425" s="11"/>
      <c r="JJ425" s="11"/>
      <c r="JK425" s="11"/>
      <c r="JL425" s="11"/>
      <c r="JM425" s="11"/>
      <c r="JN425" s="11"/>
      <c r="JO425" s="11"/>
      <c r="JP425" s="11"/>
      <c r="JQ425" s="11"/>
      <c r="JR425" s="11"/>
      <c r="JS425" s="11"/>
      <c r="JT425" s="11"/>
      <c r="JU425" s="11"/>
      <c r="JV425" s="11"/>
    </row>
    <row r="426" spans="1:282" s="12" customFormat="1" x14ac:dyDescent="0.25">
      <c r="A426" s="11"/>
      <c r="B426" s="11"/>
      <c r="C426" s="16"/>
      <c r="D426" s="11"/>
      <c r="E426" s="56"/>
      <c r="F426" s="56"/>
      <c r="G426" s="56"/>
      <c r="H426" s="56"/>
      <c r="I426" s="56"/>
      <c r="J426" s="56"/>
      <c r="K426" s="56"/>
    </row>
    <row r="427" spans="1:282" s="2" customFormat="1" x14ac:dyDescent="0.25">
      <c r="A427" s="5" t="s">
        <v>428</v>
      </c>
      <c r="B427" s="5"/>
      <c r="C427" s="17"/>
      <c r="D427" s="5"/>
      <c r="E427" s="57"/>
      <c r="F427" s="57"/>
      <c r="G427" s="57"/>
      <c r="H427" s="57"/>
      <c r="I427" s="57"/>
      <c r="J427" s="57"/>
      <c r="K427" s="57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  <c r="IY427" s="11"/>
      <c r="IZ427" s="11"/>
      <c r="JA427" s="11"/>
      <c r="JB427" s="11"/>
      <c r="JC427" s="11"/>
      <c r="JD427" s="11"/>
      <c r="JE427" s="11"/>
      <c r="JF427" s="11"/>
      <c r="JG427" s="11"/>
      <c r="JH427" s="11"/>
      <c r="JI427" s="11"/>
      <c r="JJ427" s="11"/>
      <c r="JK427" s="11"/>
      <c r="JL427" s="11"/>
      <c r="JM427" s="11"/>
      <c r="JN427" s="11"/>
      <c r="JO427" s="11"/>
      <c r="JP427" s="11"/>
      <c r="JQ427" s="11"/>
      <c r="JR427" s="11"/>
      <c r="JS427" s="11"/>
      <c r="JT427" s="11"/>
      <c r="JU427" s="11"/>
      <c r="JV427" s="11"/>
    </row>
    <row r="428" spans="1:282" s="26" customFormat="1" x14ac:dyDescent="0.25">
      <c r="A428" t="s">
        <v>143</v>
      </c>
      <c r="B428" t="s">
        <v>16</v>
      </c>
      <c r="C428" s="14" t="s">
        <v>343</v>
      </c>
      <c r="D428" t="s">
        <v>226</v>
      </c>
      <c r="E428" s="42">
        <v>89500</v>
      </c>
      <c r="F428" s="42">
        <f>E428*0.0287</f>
        <v>2568.65</v>
      </c>
      <c r="G428" s="42">
        <v>9257.39</v>
      </c>
      <c r="H428" s="42">
        <f>E428*0.0304</f>
        <v>2720.8</v>
      </c>
      <c r="I428" s="42">
        <v>1637.45</v>
      </c>
      <c r="J428" s="42">
        <v>16184.29</v>
      </c>
      <c r="K428" s="42">
        <v>73315.710000000006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</row>
    <row r="429" spans="1:282" s="1" customFormat="1" x14ac:dyDescent="0.25">
      <c r="A429" t="s">
        <v>141</v>
      </c>
      <c r="B429" t="s">
        <v>144</v>
      </c>
      <c r="C429" s="14" t="s">
        <v>342</v>
      </c>
      <c r="D429" t="s">
        <v>226</v>
      </c>
      <c r="E429" s="42">
        <v>44000</v>
      </c>
      <c r="F429" s="42">
        <f>E429*0.0287</f>
        <v>1262.8</v>
      </c>
      <c r="G429" s="42">
        <v>1007.19</v>
      </c>
      <c r="H429" s="42">
        <f>E429*0.0304</f>
        <v>1337.6</v>
      </c>
      <c r="I429" s="42">
        <v>315</v>
      </c>
      <c r="J429" s="42">
        <f>F429+G429+H429+I429</f>
        <v>3922.59</v>
      </c>
      <c r="K429" s="42">
        <f>E429-J429</f>
        <v>40077.410000000003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  <c r="IY429" s="11"/>
      <c r="IZ429" s="11"/>
      <c r="JA429" s="11"/>
      <c r="JB429" s="11"/>
      <c r="JC429" s="11"/>
      <c r="JD429" s="11"/>
      <c r="JE429" s="11"/>
      <c r="JF429" s="11"/>
      <c r="JG429" s="11"/>
      <c r="JH429" s="11"/>
      <c r="JI429" s="11"/>
      <c r="JJ429" s="11"/>
      <c r="JK429" s="11"/>
      <c r="JL429" s="11"/>
      <c r="JM429" s="11"/>
      <c r="JN429" s="11"/>
      <c r="JO429" s="11"/>
      <c r="JP429" s="11"/>
      <c r="JQ429" s="11"/>
      <c r="JR429" s="11"/>
      <c r="JS429" s="11"/>
      <c r="JT429" s="11"/>
      <c r="JU429" s="11"/>
      <c r="JV429" s="11"/>
    </row>
    <row r="430" spans="1:282" s="1" customFormat="1" x14ac:dyDescent="0.25">
      <c r="A430" s="2" t="s">
        <v>12</v>
      </c>
      <c r="B430" s="2">
        <v>2</v>
      </c>
      <c r="C430" s="15"/>
      <c r="D430" s="2"/>
      <c r="E430" s="50">
        <f t="shared" ref="E430:K430" si="63">SUM(E428:E429)</f>
        <v>133500</v>
      </c>
      <c r="F430" s="50">
        <f t="shared" si="63"/>
        <v>3831.45</v>
      </c>
      <c r="G430" s="50">
        <f t="shared" si="63"/>
        <v>10264.58</v>
      </c>
      <c r="H430" s="50">
        <f t="shared" si="63"/>
        <v>4058.4</v>
      </c>
      <c r="I430" s="50">
        <f t="shared" si="63"/>
        <v>1952.45</v>
      </c>
      <c r="J430" s="50">
        <f t="shared" si="63"/>
        <v>20106.88</v>
      </c>
      <c r="K430" s="50">
        <f t="shared" si="63"/>
        <v>113393.12</v>
      </c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  <c r="IY430" s="11"/>
      <c r="IZ430" s="11"/>
      <c r="JA430" s="11"/>
      <c r="JB430" s="11"/>
      <c r="JC430" s="11"/>
      <c r="JD430" s="11"/>
      <c r="JE430" s="11"/>
      <c r="JF430" s="11"/>
      <c r="JG430" s="11"/>
      <c r="JH430" s="11"/>
      <c r="JI430" s="11"/>
      <c r="JJ430" s="11"/>
      <c r="JK430" s="11"/>
      <c r="JL430" s="11"/>
      <c r="JM430" s="11"/>
      <c r="JN430" s="11"/>
      <c r="JO430" s="11"/>
      <c r="JP430" s="11"/>
      <c r="JQ430" s="11"/>
      <c r="JR430" s="11"/>
      <c r="JS430" s="11"/>
      <c r="JT430" s="11"/>
      <c r="JU430" s="11"/>
      <c r="JV430" s="11"/>
    </row>
    <row r="431" spans="1:282" s="11" customFormat="1" x14ac:dyDescent="0.25">
      <c r="C431" s="16"/>
      <c r="E431" s="56"/>
      <c r="F431" s="56"/>
      <c r="G431" s="56"/>
      <c r="H431" s="56"/>
      <c r="I431" s="56"/>
      <c r="J431" s="56"/>
      <c r="K431" s="56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</row>
    <row r="432" spans="1:282" s="32" customFormat="1" x14ac:dyDescent="0.25">
      <c r="A432" s="36" t="s">
        <v>479</v>
      </c>
      <c r="B432"/>
      <c r="C432"/>
      <c r="D432"/>
      <c r="E432" s="42"/>
      <c r="F432" s="42"/>
      <c r="G432" s="42"/>
      <c r="H432" s="42"/>
      <c r="I432" s="42"/>
      <c r="J432" s="42"/>
      <c r="K432" s="4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  <c r="IF432" s="12"/>
      <c r="IG432" s="12"/>
      <c r="IH432" s="12"/>
      <c r="II432" s="12"/>
      <c r="IJ432" s="12"/>
      <c r="IK432" s="12"/>
      <c r="IL432" s="12"/>
      <c r="IM432" s="12"/>
      <c r="IN432" s="12"/>
      <c r="IO432" s="12"/>
      <c r="IP432" s="12"/>
      <c r="IQ432" s="12"/>
      <c r="IR432" s="12"/>
      <c r="IS432" s="12"/>
      <c r="IT432" s="12"/>
      <c r="IU432" s="12"/>
      <c r="IV432" s="12"/>
      <c r="IW432" s="12"/>
      <c r="IX432" s="12"/>
      <c r="IY432" s="12"/>
      <c r="IZ432" s="12"/>
      <c r="JA432" s="12"/>
      <c r="JB432" s="12"/>
      <c r="JC432" s="12"/>
      <c r="JD432" s="12"/>
      <c r="JE432" s="12"/>
      <c r="JF432" s="12"/>
      <c r="JG432" s="12"/>
      <c r="JH432" s="12"/>
      <c r="JI432" s="12"/>
      <c r="JJ432" s="12"/>
      <c r="JK432" s="12"/>
      <c r="JL432" s="12"/>
      <c r="JM432" s="12"/>
      <c r="JN432" s="12"/>
      <c r="JO432" s="12"/>
      <c r="JP432" s="12"/>
      <c r="JQ432" s="12"/>
      <c r="JR432" s="12"/>
      <c r="JS432" s="12"/>
      <c r="JT432" s="12"/>
      <c r="JU432" s="12"/>
      <c r="JV432" s="12"/>
    </row>
    <row r="433" spans="1:282" s="32" customFormat="1" x14ac:dyDescent="0.25">
      <c r="A433" t="s">
        <v>480</v>
      </c>
      <c r="B433" t="s">
        <v>16</v>
      </c>
      <c r="C433" s="41" t="s">
        <v>342</v>
      </c>
      <c r="D433" s="12" t="s">
        <v>226</v>
      </c>
      <c r="E433" s="42">
        <v>113500</v>
      </c>
      <c r="F433" s="42">
        <v>3257.45</v>
      </c>
      <c r="G433" s="42">
        <v>15280.91</v>
      </c>
      <c r="H433" s="42">
        <v>3450.4</v>
      </c>
      <c r="I433" s="42">
        <v>25</v>
      </c>
      <c r="J433" s="42">
        <v>22013.759999999998</v>
      </c>
      <c r="K433" s="42">
        <v>91486.24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  <c r="IF433" s="12"/>
      <c r="IG433" s="12"/>
      <c r="IH433" s="12"/>
      <c r="II433" s="12"/>
      <c r="IJ433" s="12"/>
      <c r="IK433" s="12"/>
      <c r="IL433" s="12"/>
      <c r="IM433" s="12"/>
      <c r="IN433" s="12"/>
      <c r="IO433" s="12"/>
      <c r="IP433" s="12"/>
      <c r="IQ433" s="12"/>
      <c r="IR433" s="12"/>
      <c r="IS433" s="12"/>
      <c r="IT433" s="12"/>
      <c r="IU433" s="12"/>
      <c r="IV433" s="12"/>
      <c r="IW433" s="12"/>
      <c r="IX433" s="12"/>
      <c r="IY433" s="12"/>
      <c r="IZ433" s="12"/>
      <c r="JA433" s="12"/>
      <c r="JB433" s="12"/>
      <c r="JC433" s="12"/>
      <c r="JD433" s="12"/>
      <c r="JE433" s="12"/>
      <c r="JF433" s="12"/>
      <c r="JG433" s="12"/>
      <c r="JH433" s="12"/>
      <c r="JI433" s="12"/>
      <c r="JJ433" s="12"/>
      <c r="JK433" s="12"/>
      <c r="JL433" s="12"/>
      <c r="JM433" s="12"/>
      <c r="JN433" s="12"/>
      <c r="JO433" s="12"/>
      <c r="JP433" s="12"/>
      <c r="JQ433" s="12"/>
      <c r="JR433" s="12"/>
      <c r="JS433" s="12"/>
      <c r="JT433" s="12"/>
      <c r="JU433" s="12"/>
      <c r="JV433" s="12"/>
    </row>
    <row r="434" spans="1:282" s="32" customFormat="1" x14ac:dyDescent="0.25">
      <c r="A434" s="26" t="s">
        <v>12</v>
      </c>
      <c r="B434" s="26">
        <v>1</v>
      </c>
      <c r="C434" s="30"/>
      <c r="D434" s="28"/>
      <c r="E434" s="49">
        <f t="shared" ref="E434:K434" si="64">SUM(E433)</f>
        <v>113500</v>
      </c>
      <c r="F434" s="49">
        <f t="shared" si="64"/>
        <v>3257.45</v>
      </c>
      <c r="G434" s="49">
        <f t="shared" si="64"/>
        <v>15280.91</v>
      </c>
      <c r="H434" s="49">
        <f t="shared" si="64"/>
        <v>3450.4</v>
      </c>
      <c r="I434" s="49">
        <f t="shared" si="64"/>
        <v>25</v>
      </c>
      <c r="J434" s="49">
        <f t="shared" si="64"/>
        <v>22013.759999999998</v>
      </c>
      <c r="K434" s="49">
        <f t="shared" si="64"/>
        <v>91486.24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  <c r="IW434" s="12"/>
      <c r="IX434" s="12"/>
      <c r="IY434" s="12"/>
      <c r="IZ434" s="12"/>
      <c r="JA434" s="12"/>
      <c r="JB434" s="12"/>
      <c r="JC434" s="12"/>
      <c r="JD434" s="12"/>
      <c r="JE434" s="12"/>
      <c r="JF434" s="12"/>
      <c r="JG434" s="12"/>
      <c r="JH434" s="12"/>
      <c r="JI434" s="12"/>
      <c r="JJ434" s="12"/>
      <c r="JK434" s="12"/>
      <c r="JL434" s="12"/>
      <c r="JM434" s="12"/>
      <c r="JN434" s="12"/>
      <c r="JO434" s="12"/>
      <c r="JP434" s="12"/>
      <c r="JQ434" s="12"/>
      <c r="JR434" s="12"/>
      <c r="JS434" s="12"/>
      <c r="JT434" s="12"/>
      <c r="JU434" s="12"/>
      <c r="JV434" s="12"/>
    </row>
    <row r="435" spans="1:282" s="31" customFormat="1" x14ac:dyDescent="0.25">
      <c r="A435"/>
      <c r="B435"/>
      <c r="C435" s="14"/>
      <c r="D435"/>
      <c r="E435" s="42"/>
      <c r="F435" s="42"/>
      <c r="G435" s="42"/>
      <c r="H435" s="42"/>
      <c r="I435" s="42"/>
      <c r="J435" s="42"/>
      <c r="K435" s="4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  <c r="IY435" s="11"/>
      <c r="IZ435" s="11"/>
      <c r="JA435" s="11"/>
      <c r="JB435" s="11"/>
      <c r="JC435" s="11"/>
      <c r="JD435" s="11"/>
      <c r="JE435" s="11"/>
      <c r="JF435" s="11"/>
      <c r="JG435" s="11"/>
      <c r="JH435" s="11"/>
      <c r="JI435" s="11"/>
      <c r="JJ435" s="11"/>
      <c r="JK435" s="11"/>
      <c r="JL435" s="11"/>
      <c r="JM435" s="11"/>
      <c r="JN435" s="11"/>
      <c r="JO435" s="11"/>
      <c r="JP435" s="11"/>
      <c r="JQ435" s="11"/>
      <c r="JR435" s="11"/>
      <c r="JS435" s="11"/>
      <c r="JT435" s="11"/>
      <c r="JU435" s="11"/>
      <c r="JV435" s="11"/>
    </row>
    <row r="436" spans="1:282" x14ac:dyDescent="0.25">
      <c r="A436" s="11" t="s">
        <v>427</v>
      </c>
      <c r="B436" s="11"/>
      <c r="C436" s="16"/>
      <c r="D436" s="11"/>
      <c r="E436" s="56"/>
      <c r="F436" s="56"/>
      <c r="G436" s="56"/>
      <c r="H436" s="56"/>
      <c r="I436" s="56"/>
      <c r="J436" s="56"/>
      <c r="K436" s="56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  <c r="IW436" s="12"/>
      <c r="IX436" s="12"/>
      <c r="IY436" s="12"/>
      <c r="IZ436" s="12"/>
      <c r="JA436" s="12"/>
      <c r="JB436" s="12"/>
      <c r="JC436" s="12"/>
      <c r="JD436" s="12"/>
      <c r="JE436" s="12"/>
      <c r="JF436" s="12"/>
      <c r="JG436" s="12"/>
      <c r="JH436" s="12"/>
      <c r="JI436" s="12"/>
      <c r="JJ436" s="12"/>
      <c r="JK436" s="12"/>
      <c r="JL436" s="12"/>
      <c r="JM436" s="12"/>
      <c r="JN436" s="12"/>
      <c r="JO436" s="12"/>
      <c r="JP436" s="12"/>
      <c r="JQ436" s="12"/>
      <c r="JR436" s="12"/>
      <c r="JS436" s="12"/>
      <c r="JT436" s="12"/>
      <c r="JU436" s="12"/>
      <c r="JV436" s="12"/>
    </row>
    <row r="437" spans="1:282" s="26" customFormat="1" x14ac:dyDescent="0.25">
      <c r="A437" t="s">
        <v>261</v>
      </c>
      <c r="B437" t="s">
        <v>231</v>
      </c>
      <c r="C437" s="14" t="s">
        <v>342</v>
      </c>
      <c r="D437" t="s">
        <v>228</v>
      </c>
      <c r="E437" s="42">
        <v>25200</v>
      </c>
      <c r="F437" s="42">
        <f>E437*0.0287</f>
        <v>723.24</v>
      </c>
      <c r="G437" s="42">
        <v>0</v>
      </c>
      <c r="H437" s="42">
        <f>E437*0.0304</f>
        <v>766.08</v>
      </c>
      <c r="I437" s="42">
        <v>175</v>
      </c>
      <c r="J437" s="42">
        <f>+F437+G437+H437+I437</f>
        <v>1664.32</v>
      </c>
      <c r="K437" s="42">
        <f>+E437-J437</f>
        <v>23535.68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  <c r="IY437" s="11"/>
      <c r="IZ437" s="11"/>
      <c r="JA437" s="11"/>
      <c r="JB437" s="11"/>
      <c r="JC437" s="11"/>
      <c r="JD437" s="11"/>
      <c r="JE437" s="11"/>
      <c r="JF437" s="11"/>
      <c r="JG437" s="11"/>
      <c r="JH437" s="11"/>
      <c r="JI437" s="11"/>
      <c r="JJ437" s="11"/>
      <c r="JK437" s="11"/>
      <c r="JL437" s="11"/>
      <c r="JM437" s="11"/>
      <c r="JN437" s="11"/>
      <c r="JO437" s="11"/>
      <c r="JP437" s="11"/>
      <c r="JQ437" s="11"/>
      <c r="JR437" s="11"/>
      <c r="JS437" s="11"/>
      <c r="JT437" s="11"/>
      <c r="JU437" s="11"/>
      <c r="JV437" s="11"/>
    </row>
    <row r="438" spans="1:282" s="11" customFormat="1" x14ac:dyDescent="0.25">
      <c r="A438" s="26"/>
      <c r="B438" s="26">
        <v>1</v>
      </c>
      <c r="C438" s="27"/>
      <c r="D438" s="26"/>
      <c r="E438" s="49">
        <f t="shared" ref="E438:K438" si="65">SUM(E437)</f>
        <v>25200</v>
      </c>
      <c r="F438" s="49">
        <f t="shared" si="65"/>
        <v>723.24</v>
      </c>
      <c r="G438" s="49">
        <f t="shared" si="65"/>
        <v>0</v>
      </c>
      <c r="H438" s="49">
        <f t="shared" si="65"/>
        <v>766.08</v>
      </c>
      <c r="I438" s="49">
        <f t="shared" si="65"/>
        <v>175</v>
      </c>
      <c r="J438" s="49">
        <f t="shared" si="65"/>
        <v>1664.32</v>
      </c>
      <c r="K438" s="49">
        <f t="shared" si="65"/>
        <v>23535.68</v>
      </c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</row>
    <row r="439" spans="1:282" s="11" customFormat="1" x14ac:dyDescent="0.25">
      <c r="C439" s="16"/>
      <c r="E439" s="56"/>
      <c r="F439" s="56"/>
      <c r="G439" s="56"/>
      <c r="H439" s="56"/>
      <c r="I439" s="56"/>
      <c r="J439" s="56"/>
      <c r="K439" s="56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</row>
    <row r="440" spans="1:282" s="1" customFormat="1" x14ac:dyDescent="0.25">
      <c r="A440" s="36" t="s">
        <v>394</v>
      </c>
      <c r="B440" s="36"/>
      <c r="C440" s="37"/>
      <c r="D440" s="36"/>
      <c r="E440" s="63"/>
      <c r="F440" s="63"/>
      <c r="G440" s="63"/>
      <c r="H440" s="63"/>
      <c r="I440" s="63"/>
      <c r="J440" s="63"/>
      <c r="K440" s="63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</row>
    <row r="441" spans="1:282" s="1" customFormat="1" x14ac:dyDescent="0.25">
      <c r="A441" s="13" t="s">
        <v>395</v>
      </c>
      <c r="B441" s="13" t="s">
        <v>231</v>
      </c>
      <c r="C441" s="33" t="s">
        <v>342</v>
      </c>
      <c r="D441" s="13" t="s">
        <v>228</v>
      </c>
      <c r="E441" s="64">
        <v>32000</v>
      </c>
      <c r="F441" s="64">
        <v>918.4</v>
      </c>
      <c r="G441" s="64">
        <v>0</v>
      </c>
      <c r="H441" s="64">
        <v>972.8</v>
      </c>
      <c r="I441" s="64">
        <v>175</v>
      </c>
      <c r="J441" s="64">
        <f>+F441+G441+H441+I441</f>
        <v>2066.1999999999998</v>
      </c>
      <c r="K441" s="64">
        <f>+E441-J441</f>
        <v>29933.8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  <c r="JD441" s="11"/>
      <c r="JE441" s="11"/>
      <c r="JF441" s="11"/>
      <c r="JG441" s="11"/>
      <c r="JH441" s="11"/>
      <c r="JI441" s="11"/>
      <c r="JJ441" s="11"/>
      <c r="JK441" s="11"/>
      <c r="JL441" s="11"/>
      <c r="JM441" s="11"/>
      <c r="JN441" s="11"/>
      <c r="JO441" s="11"/>
      <c r="JP441" s="11"/>
      <c r="JQ441" s="11"/>
      <c r="JR441" s="11"/>
      <c r="JS441" s="11"/>
      <c r="JT441" s="11"/>
      <c r="JU441" s="11"/>
      <c r="JV441" s="11"/>
    </row>
    <row r="442" spans="1:282" s="1" customFormat="1" x14ac:dyDescent="0.25">
      <c r="A442" s="13" t="s">
        <v>145</v>
      </c>
      <c r="B442" s="13" t="s">
        <v>396</v>
      </c>
      <c r="C442" s="33" t="s">
        <v>342</v>
      </c>
      <c r="D442" s="13" t="s">
        <v>226</v>
      </c>
      <c r="E442" s="64">
        <v>45000</v>
      </c>
      <c r="F442" s="64">
        <v>1291.5</v>
      </c>
      <c r="G442" s="64">
        <v>1148.33</v>
      </c>
      <c r="H442" s="64">
        <v>1368</v>
      </c>
      <c r="I442" s="64">
        <v>1650</v>
      </c>
      <c r="J442" s="64">
        <f>+F442+G442+H442+I442</f>
        <v>5457.83</v>
      </c>
      <c r="K442" s="64">
        <v>39542.17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  <c r="IY442" s="11"/>
      <c r="IZ442" s="11"/>
      <c r="JA442" s="11"/>
      <c r="JB442" s="11"/>
      <c r="JC442" s="11"/>
      <c r="JD442" s="11"/>
      <c r="JE442" s="11"/>
      <c r="JF442" s="11"/>
      <c r="JG442" s="11"/>
      <c r="JH442" s="11"/>
      <c r="JI442" s="11"/>
      <c r="JJ442" s="11"/>
      <c r="JK442" s="11"/>
      <c r="JL442" s="11"/>
      <c r="JM442" s="11"/>
      <c r="JN442" s="11"/>
      <c r="JO442" s="11"/>
      <c r="JP442" s="11"/>
      <c r="JQ442" s="11"/>
      <c r="JR442" s="11"/>
      <c r="JS442" s="11"/>
      <c r="JT442" s="11"/>
      <c r="JU442" s="11"/>
      <c r="JV442" s="11"/>
    </row>
    <row r="443" spans="1:282" x14ac:dyDescent="0.25">
      <c r="A443" s="13" t="s">
        <v>413</v>
      </c>
      <c r="B443" s="13" t="s">
        <v>16</v>
      </c>
      <c r="C443" s="33" t="s">
        <v>342</v>
      </c>
      <c r="D443" s="13" t="s">
        <v>226</v>
      </c>
      <c r="E443" s="64">
        <v>123500</v>
      </c>
      <c r="F443" s="64">
        <v>3544.45</v>
      </c>
      <c r="G443" s="64">
        <v>17633.16</v>
      </c>
      <c r="H443" s="64">
        <v>3754.4</v>
      </c>
      <c r="I443" s="64">
        <v>25</v>
      </c>
      <c r="J443" s="64">
        <f>+F443+G443+H443+I443</f>
        <v>24957.01</v>
      </c>
      <c r="K443" s="64">
        <v>98542.99</v>
      </c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  <c r="IV443" s="12"/>
      <c r="IW443" s="12"/>
      <c r="IX443" s="12"/>
      <c r="IY443" s="12"/>
      <c r="IZ443" s="12"/>
      <c r="JA443" s="12"/>
      <c r="JB443" s="12"/>
      <c r="JC443" s="12"/>
      <c r="JD443" s="12"/>
      <c r="JE443" s="12"/>
      <c r="JF443" s="12"/>
      <c r="JG443" s="12"/>
      <c r="JH443" s="12"/>
      <c r="JI443" s="12"/>
      <c r="JJ443" s="12"/>
      <c r="JK443" s="12"/>
      <c r="JL443" s="12"/>
      <c r="JM443" s="12"/>
      <c r="JN443" s="12"/>
      <c r="JO443" s="12"/>
      <c r="JP443" s="12"/>
      <c r="JQ443" s="12"/>
      <c r="JR443" s="12"/>
      <c r="JS443" s="12"/>
      <c r="JT443" s="12"/>
      <c r="JU443" s="12"/>
      <c r="JV443" s="12"/>
    </row>
    <row r="444" spans="1:282" x14ac:dyDescent="0.25">
      <c r="A444" s="34" t="s">
        <v>12</v>
      </c>
      <c r="B444" s="34">
        <v>3</v>
      </c>
      <c r="C444" s="35"/>
      <c r="D444" s="34"/>
      <c r="E444" s="61">
        <f t="shared" ref="E444:K444" si="66">SUM(E441:E443)</f>
        <v>200500</v>
      </c>
      <c r="F444" s="61">
        <f t="shared" si="66"/>
        <v>5754.35</v>
      </c>
      <c r="G444" s="61">
        <f t="shared" si="66"/>
        <v>18781.490000000002</v>
      </c>
      <c r="H444" s="61">
        <f t="shared" si="66"/>
        <v>6095.2</v>
      </c>
      <c r="I444" s="61">
        <f t="shared" si="66"/>
        <v>1850</v>
      </c>
      <c r="J444" s="61">
        <f t="shared" si="66"/>
        <v>32481.040000000001</v>
      </c>
      <c r="K444" s="61">
        <f t="shared" si="66"/>
        <v>168018.96</v>
      </c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  <c r="IF444" s="12"/>
      <c r="IG444" s="12"/>
      <c r="IH444" s="12"/>
      <c r="II444" s="12"/>
      <c r="IJ444" s="12"/>
      <c r="IK444" s="12"/>
      <c r="IL444" s="12"/>
      <c r="IM444" s="12"/>
      <c r="IN444" s="12"/>
      <c r="IO444" s="12"/>
      <c r="IP444" s="12"/>
      <c r="IQ444" s="12"/>
      <c r="IR444" s="12"/>
      <c r="IS444" s="12"/>
      <c r="IT444" s="12"/>
      <c r="IU444" s="12"/>
      <c r="IV444" s="12"/>
      <c r="IW444" s="12"/>
      <c r="IX444" s="12"/>
      <c r="IY444" s="12"/>
      <c r="IZ444" s="12"/>
      <c r="JA444" s="12"/>
      <c r="JB444" s="12"/>
      <c r="JC444" s="12"/>
      <c r="JD444" s="12"/>
      <c r="JE444" s="12"/>
      <c r="JF444" s="12"/>
      <c r="JG444" s="12"/>
      <c r="JH444" s="12"/>
      <c r="JI444" s="12"/>
      <c r="JJ444" s="12"/>
      <c r="JK444" s="12"/>
      <c r="JL444" s="12"/>
      <c r="JM444" s="12"/>
      <c r="JN444" s="12"/>
      <c r="JO444" s="12"/>
      <c r="JP444" s="12"/>
      <c r="JQ444" s="12"/>
      <c r="JR444" s="12"/>
      <c r="JS444" s="12"/>
      <c r="JT444" s="12"/>
      <c r="JU444" s="12"/>
      <c r="JV444" s="12"/>
    </row>
    <row r="445" spans="1:282" x14ac:dyDescent="0.25"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  <c r="IF445" s="12"/>
      <c r="IG445" s="12"/>
      <c r="IH445" s="12"/>
      <c r="II445" s="12"/>
      <c r="IJ445" s="12"/>
      <c r="IK445" s="12"/>
      <c r="IL445" s="12"/>
      <c r="IM445" s="12"/>
      <c r="IN445" s="12"/>
      <c r="IO445" s="12"/>
      <c r="IP445" s="12"/>
      <c r="IQ445" s="12"/>
      <c r="IR445" s="12"/>
      <c r="IS445" s="12"/>
      <c r="IT445" s="12"/>
      <c r="IU445" s="12"/>
      <c r="IV445" s="12"/>
      <c r="IW445" s="12"/>
      <c r="IX445" s="12"/>
      <c r="IY445" s="12"/>
      <c r="IZ445" s="12"/>
      <c r="JA445" s="12"/>
      <c r="JB445" s="12"/>
      <c r="JC445" s="12"/>
      <c r="JD445" s="12"/>
      <c r="JE445" s="12"/>
      <c r="JF445" s="12"/>
      <c r="JG445" s="12"/>
      <c r="JH445" s="12"/>
      <c r="JI445" s="12"/>
      <c r="JJ445" s="12"/>
      <c r="JK445" s="12"/>
      <c r="JL445" s="12"/>
      <c r="JM445" s="12"/>
      <c r="JN445" s="12"/>
      <c r="JO445" s="12"/>
      <c r="JP445" s="12"/>
      <c r="JQ445" s="12"/>
      <c r="JR445" s="12"/>
      <c r="JS445" s="12"/>
      <c r="JT445" s="12"/>
      <c r="JU445" s="12"/>
      <c r="JV445" s="12"/>
    </row>
    <row r="446" spans="1:282" x14ac:dyDescent="0.25">
      <c r="A446" s="1" t="s">
        <v>444</v>
      </c>
      <c r="B446" s="1"/>
      <c r="C446" s="17"/>
      <c r="D446" s="1"/>
      <c r="E446" s="54"/>
      <c r="F446" s="54"/>
      <c r="G446" s="54"/>
      <c r="H446" s="54"/>
      <c r="I446" s="54"/>
      <c r="J446" s="54"/>
      <c r="K446" s="54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  <c r="IF446" s="12"/>
      <c r="IG446" s="12"/>
      <c r="IH446" s="12"/>
      <c r="II446" s="12"/>
      <c r="IJ446" s="12"/>
      <c r="IK446" s="12"/>
      <c r="IL446" s="12"/>
      <c r="IM446" s="12"/>
      <c r="IN446" s="12"/>
      <c r="IO446" s="12"/>
      <c r="IP446" s="12"/>
      <c r="IQ446" s="12"/>
      <c r="IR446" s="12"/>
      <c r="IS446" s="12"/>
      <c r="IT446" s="12"/>
      <c r="IU446" s="12"/>
      <c r="IV446" s="12"/>
      <c r="IW446" s="12"/>
      <c r="IX446" s="12"/>
      <c r="IY446" s="12"/>
      <c r="IZ446" s="12"/>
      <c r="JA446" s="12"/>
      <c r="JB446" s="12"/>
      <c r="JC446" s="12"/>
      <c r="JD446" s="12"/>
      <c r="JE446" s="12"/>
      <c r="JF446" s="12"/>
      <c r="JG446" s="12"/>
      <c r="JH446" s="12"/>
      <c r="JI446" s="12"/>
      <c r="JJ446" s="12"/>
      <c r="JK446" s="12"/>
      <c r="JL446" s="12"/>
      <c r="JM446" s="12"/>
      <c r="JN446" s="12"/>
      <c r="JO446" s="12"/>
      <c r="JP446" s="12"/>
      <c r="JQ446" s="12"/>
      <c r="JR446" s="12"/>
      <c r="JS446" s="12"/>
      <c r="JT446" s="12"/>
      <c r="JU446" s="12"/>
      <c r="JV446" s="12"/>
    </row>
    <row r="447" spans="1:282" s="2" customFormat="1" x14ac:dyDescent="0.25">
      <c r="A447" t="s">
        <v>445</v>
      </c>
      <c r="B447" t="s">
        <v>446</v>
      </c>
      <c r="C447" s="14" t="s">
        <v>342</v>
      </c>
      <c r="D447" t="s">
        <v>228</v>
      </c>
      <c r="E447" s="42">
        <v>76000</v>
      </c>
      <c r="F447" s="42">
        <v>2181.1999999999998</v>
      </c>
      <c r="G447" s="42">
        <v>6497.56</v>
      </c>
      <c r="H447" s="42">
        <v>2310.4</v>
      </c>
      <c r="I447" s="42">
        <v>175</v>
      </c>
      <c r="J447" s="42">
        <v>11164.16</v>
      </c>
      <c r="K447" s="42">
        <v>64835.839999999997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  <c r="IY447" s="11"/>
      <c r="IZ447" s="11"/>
      <c r="JA447" s="11"/>
      <c r="JB447" s="11"/>
      <c r="JC447" s="11"/>
      <c r="JD447" s="11"/>
      <c r="JE447" s="11"/>
      <c r="JF447" s="11"/>
      <c r="JG447" s="11"/>
      <c r="JH447" s="11"/>
      <c r="JI447" s="11"/>
      <c r="JJ447" s="11"/>
      <c r="JK447" s="11"/>
      <c r="JL447" s="11"/>
      <c r="JM447" s="11"/>
      <c r="JN447" s="11"/>
      <c r="JO447" s="11"/>
      <c r="JP447" s="11"/>
      <c r="JQ447" s="11"/>
      <c r="JR447" s="11"/>
      <c r="JS447" s="11"/>
      <c r="JT447" s="11"/>
      <c r="JU447" s="11"/>
      <c r="JV447" s="11"/>
    </row>
    <row r="448" spans="1:282" s="2" customFormat="1" x14ac:dyDescent="0.25">
      <c r="A448" s="26" t="s">
        <v>12</v>
      </c>
      <c r="B448" s="26">
        <v>1</v>
      </c>
      <c r="C448" s="27"/>
      <c r="D448" s="26"/>
      <c r="E448" s="49">
        <f t="shared" ref="E448:K448" si="67">E447</f>
        <v>76000</v>
      </c>
      <c r="F448" s="49">
        <f t="shared" si="67"/>
        <v>2181.1999999999998</v>
      </c>
      <c r="G448" s="49">
        <f t="shared" si="67"/>
        <v>6497.56</v>
      </c>
      <c r="H448" s="49">
        <f t="shared" si="67"/>
        <v>2310.4</v>
      </c>
      <c r="I448" s="49">
        <f t="shared" si="67"/>
        <v>175</v>
      </c>
      <c r="J448" s="49">
        <f t="shared" si="67"/>
        <v>11164.16</v>
      </c>
      <c r="K448" s="49">
        <f t="shared" si="67"/>
        <v>64835.839999999997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  <c r="IY448" s="11"/>
      <c r="IZ448" s="11"/>
      <c r="JA448" s="11"/>
      <c r="JB448" s="11"/>
      <c r="JC448" s="11"/>
      <c r="JD448" s="11"/>
      <c r="JE448" s="11"/>
      <c r="JF448" s="11"/>
      <c r="JG448" s="11"/>
      <c r="JH448" s="11"/>
      <c r="JI448" s="11"/>
      <c r="JJ448" s="11"/>
      <c r="JK448" s="11"/>
      <c r="JL448" s="11"/>
      <c r="JM448" s="11"/>
      <c r="JN448" s="11"/>
      <c r="JO448" s="11"/>
      <c r="JP448" s="11"/>
      <c r="JQ448" s="11"/>
      <c r="JR448" s="11"/>
      <c r="JS448" s="11"/>
      <c r="JT448" s="11"/>
      <c r="JU448" s="11"/>
      <c r="JV448" s="11"/>
    </row>
    <row r="449" spans="1:282" s="2" customFormat="1" x14ac:dyDescent="0.25">
      <c r="A449" s="11"/>
      <c r="B449" s="11"/>
      <c r="C449" s="16"/>
      <c r="D449" s="11"/>
      <c r="E449" s="56"/>
      <c r="F449" s="56"/>
      <c r="G449" s="56"/>
      <c r="H449" s="56"/>
      <c r="I449" s="56"/>
      <c r="J449" s="56"/>
      <c r="K449" s="56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  <c r="IY449" s="11"/>
      <c r="IZ449" s="11"/>
      <c r="JA449" s="11"/>
      <c r="JB449" s="11"/>
      <c r="JC449" s="11"/>
      <c r="JD449" s="11"/>
      <c r="JE449" s="11"/>
      <c r="JF449" s="11"/>
      <c r="JG449" s="11"/>
      <c r="JH449" s="11"/>
      <c r="JI449" s="11"/>
      <c r="JJ449" s="11"/>
      <c r="JK449" s="11"/>
      <c r="JL449" s="11"/>
      <c r="JM449" s="11"/>
      <c r="JN449" s="11"/>
      <c r="JO449" s="11"/>
      <c r="JP449" s="11"/>
      <c r="JQ449" s="11"/>
      <c r="JR449" s="11"/>
      <c r="JS449" s="11"/>
      <c r="JT449" s="11"/>
      <c r="JU449" s="11"/>
      <c r="JV449" s="11"/>
    </row>
    <row r="450" spans="1:282" s="2" customFormat="1" x14ac:dyDescent="0.25">
      <c r="A450" s="5" t="s">
        <v>360</v>
      </c>
      <c r="B450" s="5"/>
      <c r="C450" s="17"/>
      <c r="D450" s="5"/>
      <c r="E450" s="57"/>
      <c r="F450" s="57"/>
      <c r="G450" s="57"/>
      <c r="H450" s="57"/>
      <c r="I450" s="57"/>
      <c r="J450" s="57"/>
      <c r="K450" s="57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  <c r="IY450" s="11"/>
      <c r="IZ450" s="11"/>
      <c r="JA450" s="11"/>
      <c r="JB450" s="11"/>
      <c r="JC450" s="11"/>
      <c r="JD450" s="11"/>
      <c r="JE450" s="11"/>
      <c r="JF450" s="11"/>
      <c r="JG450" s="11"/>
      <c r="JH450" s="11"/>
      <c r="JI450" s="11"/>
      <c r="JJ450" s="11"/>
      <c r="JK450" s="11"/>
      <c r="JL450" s="11"/>
      <c r="JM450" s="11"/>
      <c r="JN450" s="11"/>
      <c r="JO450" s="11"/>
      <c r="JP450" s="11"/>
      <c r="JQ450" s="11"/>
      <c r="JR450" s="11"/>
      <c r="JS450" s="11"/>
      <c r="JT450" s="11"/>
      <c r="JU450" s="11"/>
      <c r="JV450" s="11"/>
    </row>
    <row r="451" spans="1:282" x14ac:dyDescent="0.25">
      <c r="A451" t="s">
        <v>361</v>
      </c>
      <c r="B451" t="s">
        <v>20</v>
      </c>
      <c r="C451" s="14" t="s">
        <v>342</v>
      </c>
      <c r="D451" t="s">
        <v>226</v>
      </c>
      <c r="E451" s="42">
        <v>36000</v>
      </c>
      <c r="F451" s="42">
        <v>1033.2</v>
      </c>
      <c r="G451" s="42">
        <v>0</v>
      </c>
      <c r="H451" s="42">
        <v>1094.4000000000001</v>
      </c>
      <c r="I451" s="42">
        <v>815</v>
      </c>
      <c r="J451" s="42">
        <v>2942.6</v>
      </c>
      <c r="K451" s="42">
        <v>33057.4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  <c r="IW451" s="12"/>
      <c r="IX451" s="12"/>
      <c r="IY451" s="12"/>
      <c r="IZ451" s="12"/>
      <c r="JA451" s="12"/>
      <c r="JB451" s="12"/>
      <c r="JC451" s="12"/>
      <c r="JD451" s="12"/>
      <c r="JE451" s="12"/>
      <c r="JF451" s="12"/>
      <c r="JG451" s="12"/>
      <c r="JH451" s="12"/>
      <c r="JI451" s="12"/>
      <c r="JJ451" s="12"/>
      <c r="JK451" s="12"/>
      <c r="JL451" s="12"/>
      <c r="JM451" s="12"/>
      <c r="JN451" s="12"/>
      <c r="JO451" s="12"/>
      <c r="JP451" s="12"/>
      <c r="JQ451" s="12"/>
      <c r="JR451" s="12"/>
      <c r="JS451" s="12"/>
      <c r="JT451" s="12"/>
      <c r="JU451" s="12"/>
      <c r="JV451" s="12"/>
    </row>
    <row r="452" spans="1:282" x14ac:dyDescent="0.25">
      <c r="A452" t="s">
        <v>149</v>
      </c>
      <c r="B452" t="s">
        <v>452</v>
      </c>
      <c r="C452" s="14" t="s">
        <v>342</v>
      </c>
      <c r="D452" t="s">
        <v>226</v>
      </c>
      <c r="E452" s="42">
        <v>60000</v>
      </c>
      <c r="F452" s="42">
        <f>E452*0.0287</f>
        <v>1722</v>
      </c>
      <c r="G452" s="42">
        <v>3486.68</v>
      </c>
      <c r="H452" s="42">
        <f>E452*0.0304</f>
        <v>1824</v>
      </c>
      <c r="I452" s="42">
        <v>25</v>
      </c>
      <c r="J452" s="42">
        <f>+F452+G452+H452+I452</f>
        <v>7057.68</v>
      </c>
      <c r="K452" s="42">
        <f>+E452-J452</f>
        <v>52942.32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</row>
    <row r="453" spans="1:282" s="2" customFormat="1" x14ac:dyDescent="0.25">
      <c r="A453" t="s">
        <v>146</v>
      </c>
      <c r="B453" t="s">
        <v>51</v>
      </c>
      <c r="C453" s="14" t="s">
        <v>342</v>
      </c>
      <c r="D453" t="s">
        <v>228</v>
      </c>
      <c r="E453" s="42">
        <v>10000</v>
      </c>
      <c r="F453" s="42">
        <f>E453*0.0287</f>
        <v>287</v>
      </c>
      <c r="G453" s="42">
        <v>0</v>
      </c>
      <c r="H453" s="42">
        <f>E453*0.0304</f>
        <v>304</v>
      </c>
      <c r="I453" s="42">
        <v>25</v>
      </c>
      <c r="J453" s="42">
        <f>+F453+G453+H453+I453</f>
        <v>616</v>
      </c>
      <c r="K453" s="42">
        <f>+E453-J453</f>
        <v>9384</v>
      </c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  <c r="IY453" s="11"/>
      <c r="IZ453" s="11"/>
      <c r="JA453" s="11"/>
      <c r="JB453" s="11"/>
      <c r="JC453" s="11"/>
      <c r="JD453" s="11"/>
      <c r="JE453" s="11"/>
      <c r="JF453" s="11"/>
      <c r="JG453" s="11"/>
      <c r="JH453" s="11"/>
      <c r="JI453" s="11"/>
      <c r="JJ453" s="11"/>
      <c r="JK453" s="11"/>
      <c r="JL453" s="11"/>
      <c r="JM453" s="11"/>
      <c r="JN453" s="11"/>
      <c r="JO453" s="11"/>
      <c r="JP453" s="11"/>
      <c r="JQ453" s="11"/>
      <c r="JR453" s="11"/>
      <c r="JS453" s="11"/>
      <c r="JT453" s="11"/>
      <c r="JU453" s="11"/>
      <c r="JV453" s="11"/>
    </row>
    <row r="454" spans="1:282" s="2" customFormat="1" x14ac:dyDescent="0.25">
      <c r="A454" t="s">
        <v>147</v>
      </c>
      <c r="B454" t="s">
        <v>490</v>
      </c>
      <c r="C454" s="14" t="s">
        <v>342</v>
      </c>
      <c r="D454" t="s">
        <v>226</v>
      </c>
      <c r="E454" s="42">
        <v>20900</v>
      </c>
      <c r="F454" s="42">
        <f>E454*0.0287</f>
        <v>599.83000000000004</v>
      </c>
      <c r="G454" s="42">
        <v>0</v>
      </c>
      <c r="H454" s="42">
        <f>E454*0.0304</f>
        <v>635.36</v>
      </c>
      <c r="I454" s="42">
        <v>275</v>
      </c>
      <c r="J454" s="42">
        <v>1510.19</v>
      </c>
      <c r="K454" s="42">
        <v>19389.810000000001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  <c r="IY454" s="11"/>
      <c r="IZ454" s="11"/>
      <c r="JA454" s="11"/>
      <c r="JB454" s="11"/>
      <c r="JC454" s="11"/>
      <c r="JD454" s="11"/>
      <c r="JE454" s="11"/>
      <c r="JF454" s="11"/>
      <c r="JG454" s="11"/>
      <c r="JH454" s="11"/>
      <c r="JI454" s="11"/>
      <c r="JJ454" s="11"/>
      <c r="JK454" s="11"/>
      <c r="JL454" s="11"/>
      <c r="JM454" s="11"/>
      <c r="JN454" s="11"/>
      <c r="JO454" s="11"/>
      <c r="JP454" s="11"/>
      <c r="JQ454" s="11"/>
      <c r="JR454" s="11"/>
      <c r="JS454" s="11"/>
      <c r="JT454" s="11"/>
      <c r="JU454" s="11"/>
      <c r="JV454" s="11"/>
    </row>
    <row r="455" spans="1:282" s="2" customFormat="1" x14ac:dyDescent="0.25">
      <c r="A455" t="s">
        <v>436</v>
      </c>
      <c r="B455" t="s">
        <v>65</v>
      </c>
      <c r="C455" s="14" t="s">
        <v>343</v>
      </c>
      <c r="D455" t="s">
        <v>226</v>
      </c>
      <c r="E455" s="42">
        <v>10000</v>
      </c>
      <c r="F455" s="42">
        <f>E455*0.0287</f>
        <v>287</v>
      </c>
      <c r="G455" s="42">
        <v>0</v>
      </c>
      <c r="H455" s="42">
        <f>E455*0.0304</f>
        <v>304</v>
      </c>
      <c r="I455" s="42">
        <v>175</v>
      </c>
      <c r="J455" s="42">
        <f>+F455+G455+H455+I455</f>
        <v>766</v>
      </c>
      <c r="K455" s="42">
        <f>+E455-J455</f>
        <v>9234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  <c r="IY455" s="11"/>
      <c r="IZ455" s="11"/>
      <c r="JA455" s="11"/>
      <c r="JB455" s="11"/>
      <c r="JC455" s="11"/>
      <c r="JD455" s="11"/>
      <c r="JE455" s="11"/>
      <c r="JF455" s="11"/>
      <c r="JG455" s="11"/>
      <c r="JH455" s="11"/>
      <c r="JI455" s="11"/>
      <c r="JJ455" s="11"/>
      <c r="JK455" s="11"/>
      <c r="JL455" s="11"/>
      <c r="JM455" s="11"/>
      <c r="JN455" s="11"/>
      <c r="JO455" s="11"/>
      <c r="JP455" s="11"/>
      <c r="JQ455" s="11"/>
      <c r="JR455" s="11"/>
      <c r="JS455" s="11"/>
      <c r="JT455" s="11"/>
      <c r="JU455" s="11"/>
      <c r="JV455" s="11"/>
    </row>
    <row r="456" spans="1:282" x14ac:dyDescent="0.25">
      <c r="A456" s="2" t="s">
        <v>12</v>
      </c>
      <c r="B456" s="2">
        <v>5</v>
      </c>
      <c r="C456" s="15"/>
      <c r="D456" s="2"/>
      <c r="E456" s="50">
        <f t="shared" ref="E456:K456" si="68">SUM(E451:E455)</f>
        <v>136900</v>
      </c>
      <c r="F456" s="50">
        <f t="shared" si="68"/>
        <v>3929.03</v>
      </c>
      <c r="G456" s="50">
        <f t="shared" si="68"/>
        <v>3486.68</v>
      </c>
      <c r="H456" s="50">
        <f t="shared" si="68"/>
        <v>4161.76</v>
      </c>
      <c r="I456" s="50">
        <f t="shared" si="68"/>
        <v>1315</v>
      </c>
      <c r="J456" s="50">
        <f t="shared" si="68"/>
        <v>12892.47</v>
      </c>
      <c r="K456" s="50">
        <f t="shared" si="68"/>
        <v>124007.53</v>
      </c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</row>
    <row r="457" spans="1:282" s="11" customFormat="1" x14ac:dyDescent="0.25">
      <c r="C457" s="16"/>
      <c r="E457" s="56"/>
      <c r="F457" s="56"/>
      <c r="G457" s="56"/>
      <c r="H457" s="56"/>
      <c r="I457" s="56"/>
      <c r="J457" s="56"/>
      <c r="K457" s="56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</row>
    <row r="458" spans="1:282" x14ac:dyDescent="0.25">
      <c r="A458" s="1" t="s">
        <v>385</v>
      </c>
      <c r="B458" s="1"/>
      <c r="C458" s="17"/>
      <c r="D458" s="1"/>
      <c r="E458" s="54"/>
      <c r="F458" s="54"/>
      <c r="G458" s="54"/>
      <c r="H458" s="54"/>
      <c r="I458" s="54"/>
      <c r="J458" s="54"/>
      <c r="K458" s="54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  <c r="IW458" s="12"/>
      <c r="IX458" s="12"/>
      <c r="IY458" s="12"/>
      <c r="IZ458" s="12"/>
      <c r="JA458" s="12"/>
      <c r="JB458" s="12"/>
      <c r="JC458" s="12"/>
      <c r="JD458" s="12"/>
      <c r="JE458" s="12"/>
      <c r="JF458" s="12"/>
      <c r="JG458" s="12"/>
      <c r="JH458" s="12"/>
      <c r="JI458" s="12"/>
      <c r="JJ458" s="12"/>
      <c r="JK458" s="12"/>
      <c r="JL458" s="12"/>
      <c r="JM458" s="12"/>
      <c r="JN458" s="12"/>
      <c r="JO458" s="12"/>
      <c r="JP458" s="12"/>
      <c r="JQ458" s="12"/>
      <c r="JR458" s="12"/>
      <c r="JS458" s="12"/>
      <c r="JT458" s="12"/>
      <c r="JU458" s="12"/>
      <c r="JV458" s="12"/>
    </row>
    <row r="459" spans="1:282" s="13" customFormat="1" x14ac:dyDescent="0.25">
      <c r="A459" t="s">
        <v>386</v>
      </c>
      <c r="B459" t="s">
        <v>387</v>
      </c>
      <c r="C459" s="14" t="s">
        <v>342</v>
      </c>
      <c r="D459" t="s">
        <v>228</v>
      </c>
      <c r="E459" s="42">
        <v>45000</v>
      </c>
      <c r="F459" s="42">
        <v>1291.5</v>
      </c>
      <c r="G459" s="42">
        <v>1148.33</v>
      </c>
      <c r="H459" s="42">
        <v>1368</v>
      </c>
      <c r="I459" s="42">
        <v>125</v>
      </c>
      <c r="J459" s="42">
        <v>3932.83</v>
      </c>
      <c r="K459" s="42">
        <v>41067.17</v>
      </c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  <c r="IT459" s="20"/>
      <c r="IU459" s="20"/>
      <c r="IV459" s="20"/>
      <c r="IW459" s="20"/>
      <c r="IX459" s="20"/>
      <c r="IY459" s="20"/>
      <c r="IZ459" s="20"/>
      <c r="JA459" s="20"/>
      <c r="JB459" s="20"/>
      <c r="JC459" s="20"/>
      <c r="JD459" s="20"/>
      <c r="JE459" s="20"/>
      <c r="JF459" s="20"/>
      <c r="JG459" s="20"/>
      <c r="JH459" s="20"/>
      <c r="JI459" s="20"/>
      <c r="JJ459" s="20"/>
      <c r="JK459" s="20"/>
      <c r="JL459" s="20"/>
      <c r="JM459" s="20"/>
      <c r="JN459" s="20"/>
      <c r="JO459" s="20"/>
      <c r="JP459" s="20"/>
      <c r="JQ459" s="20"/>
      <c r="JR459" s="20"/>
      <c r="JS459" s="20"/>
      <c r="JT459" s="20"/>
      <c r="JU459" s="20"/>
      <c r="JV459" s="20"/>
    </row>
    <row r="460" spans="1:282" x14ac:dyDescent="0.25">
      <c r="A460" t="s">
        <v>388</v>
      </c>
      <c r="B460" t="s">
        <v>389</v>
      </c>
      <c r="C460" s="14" t="s">
        <v>342</v>
      </c>
      <c r="D460" t="s">
        <v>228</v>
      </c>
      <c r="E460" s="42">
        <v>32000</v>
      </c>
      <c r="F460" s="42">
        <v>918.4</v>
      </c>
      <c r="G460" s="42">
        <v>0</v>
      </c>
      <c r="H460" s="42">
        <v>972.8</v>
      </c>
      <c r="I460" s="42">
        <v>1687.45</v>
      </c>
      <c r="J460" s="42">
        <v>3578.65</v>
      </c>
      <c r="K460" s="42">
        <v>28421.35</v>
      </c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  <c r="IF460" s="12"/>
      <c r="IG460" s="12"/>
      <c r="IH460" s="12"/>
      <c r="II460" s="12"/>
      <c r="IJ460" s="12"/>
      <c r="IK460" s="12"/>
      <c r="IL460" s="12"/>
      <c r="IM460" s="12"/>
      <c r="IN460" s="12"/>
      <c r="IO460" s="12"/>
      <c r="IP460" s="12"/>
      <c r="IQ460" s="12"/>
      <c r="IR460" s="12"/>
      <c r="IS460" s="12"/>
      <c r="IT460" s="12"/>
      <c r="IU460" s="12"/>
      <c r="IV460" s="12"/>
      <c r="IW460" s="12"/>
      <c r="IX460" s="12"/>
      <c r="IY460" s="12"/>
      <c r="IZ460" s="12"/>
      <c r="JA460" s="12"/>
      <c r="JB460" s="12"/>
      <c r="JC460" s="12"/>
      <c r="JD460" s="12"/>
      <c r="JE460" s="12"/>
      <c r="JF460" s="12"/>
      <c r="JG460" s="12"/>
      <c r="JH460" s="12"/>
      <c r="JI460" s="12"/>
      <c r="JJ460" s="12"/>
      <c r="JK460" s="12"/>
      <c r="JL460" s="12"/>
      <c r="JM460" s="12"/>
      <c r="JN460" s="12"/>
      <c r="JO460" s="12"/>
      <c r="JP460" s="12"/>
      <c r="JQ460" s="12"/>
      <c r="JR460" s="12"/>
      <c r="JS460" s="12"/>
      <c r="JT460" s="12"/>
      <c r="JU460" s="12"/>
      <c r="JV460" s="12"/>
    </row>
    <row r="461" spans="1:282" x14ac:dyDescent="0.25">
      <c r="A461" t="s">
        <v>390</v>
      </c>
      <c r="B461" t="s">
        <v>389</v>
      </c>
      <c r="C461" s="14" t="s">
        <v>343</v>
      </c>
      <c r="D461" t="s">
        <v>226</v>
      </c>
      <c r="E461" s="42">
        <v>31500</v>
      </c>
      <c r="F461" s="42">
        <v>904.05</v>
      </c>
      <c r="G461" s="42">
        <v>0</v>
      </c>
      <c r="H461" s="42">
        <v>957.6</v>
      </c>
      <c r="I461" s="42">
        <v>1787.45</v>
      </c>
      <c r="J461" s="42">
        <v>3649.1</v>
      </c>
      <c r="K461" s="42">
        <v>27850.9</v>
      </c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  <c r="IW461" s="12"/>
      <c r="IX461" s="12"/>
      <c r="IY461" s="12"/>
      <c r="IZ461" s="12"/>
      <c r="JA461" s="12"/>
      <c r="JB461" s="12"/>
      <c r="JC461" s="12"/>
      <c r="JD461" s="12"/>
      <c r="JE461" s="12"/>
      <c r="JF461" s="12"/>
      <c r="JG461" s="12"/>
      <c r="JH461" s="12"/>
      <c r="JI461" s="12"/>
      <c r="JJ461" s="12"/>
      <c r="JK461" s="12"/>
      <c r="JL461" s="12"/>
      <c r="JM461" s="12"/>
      <c r="JN461" s="12"/>
      <c r="JO461" s="12"/>
      <c r="JP461" s="12"/>
      <c r="JQ461" s="12"/>
      <c r="JR461" s="12"/>
      <c r="JS461" s="12"/>
      <c r="JT461" s="12"/>
      <c r="JU461" s="12"/>
      <c r="JV461" s="12"/>
    </row>
    <row r="462" spans="1:282" s="13" customFormat="1" x14ac:dyDescent="0.25">
      <c r="A462" t="s">
        <v>391</v>
      </c>
      <c r="B462" t="s">
        <v>392</v>
      </c>
      <c r="C462" s="14" t="s">
        <v>342</v>
      </c>
      <c r="D462" t="s">
        <v>228</v>
      </c>
      <c r="E462" s="42">
        <v>26250</v>
      </c>
      <c r="F462" s="42">
        <v>753.38</v>
      </c>
      <c r="G462" s="42">
        <v>0</v>
      </c>
      <c r="H462" s="42">
        <v>798</v>
      </c>
      <c r="I462" s="42">
        <v>315</v>
      </c>
      <c r="J462" s="42">
        <v>1866.38</v>
      </c>
      <c r="K462" s="42">
        <v>24383.62</v>
      </c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  <c r="IT462" s="20"/>
      <c r="IU462" s="20"/>
      <c r="IV462" s="20"/>
      <c r="IW462" s="20"/>
      <c r="IX462" s="20"/>
      <c r="IY462" s="20"/>
      <c r="IZ462" s="20"/>
      <c r="JA462" s="20"/>
      <c r="JB462" s="20"/>
      <c r="JC462" s="20"/>
      <c r="JD462" s="20"/>
      <c r="JE462" s="20"/>
      <c r="JF462" s="20"/>
      <c r="JG462" s="20"/>
      <c r="JH462" s="20"/>
      <c r="JI462" s="20"/>
      <c r="JJ462" s="20"/>
      <c r="JK462" s="20"/>
      <c r="JL462" s="20"/>
      <c r="JM462" s="20"/>
      <c r="JN462" s="20"/>
      <c r="JO462" s="20"/>
      <c r="JP462" s="20"/>
      <c r="JQ462" s="20"/>
      <c r="JR462" s="20"/>
      <c r="JS462" s="20"/>
      <c r="JT462" s="20"/>
      <c r="JU462" s="20"/>
      <c r="JV462" s="20"/>
    </row>
    <row r="463" spans="1:282" s="34" customFormat="1" x14ac:dyDescent="0.25">
      <c r="A463" t="s">
        <v>393</v>
      </c>
      <c r="B463" t="s">
        <v>101</v>
      </c>
      <c r="C463" s="14" t="s">
        <v>342</v>
      </c>
      <c r="D463" t="s">
        <v>226</v>
      </c>
      <c r="E463" s="42">
        <v>41000</v>
      </c>
      <c r="F463" s="42">
        <v>1176.7</v>
      </c>
      <c r="G463" s="42">
        <v>583.79</v>
      </c>
      <c r="H463" s="42">
        <v>1246.4000000000001</v>
      </c>
      <c r="I463" s="42">
        <v>1320</v>
      </c>
      <c r="J463" s="42">
        <v>4326.8900000000003</v>
      </c>
      <c r="K463" s="42">
        <v>36673.11</v>
      </c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  <c r="BZ463" s="46"/>
      <c r="CA463" s="46"/>
      <c r="CB463" s="46"/>
      <c r="CC463" s="46"/>
      <c r="CD463" s="46"/>
      <c r="CE463" s="46"/>
      <c r="CF463" s="46"/>
      <c r="CG463" s="46"/>
      <c r="CH463" s="46"/>
      <c r="CI463" s="46"/>
      <c r="CJ463" s="46"/>
      <c r="CK463" s="46"/>
      <c r="CL463" s="46"/>
      <c r="CM463" s="46"/>
      <c r="CN463" s="46"/>
      <c r="CO463" s="46"/>
      <c r="CP463" s="46"/>
      <c r="CQ463" s="46"/>
      <c r="CR463" s="46"/>
      <c r="CS463" s="46"/>
      <c r="CT463" s="46"/>
      <c r="CU463" s="46"/>
      <c r="CV463" s="46"/>
      <c r="CW463" s="46"/>
      <c r="CX463" s="46"/>
      <c r="CY463" s="46"/>
      <c r="CZ463" s="46"/>
      <c r="DA463" s="46"/>
      <c r="DB463" s="46"/>
      <c r="DC463" s="46"/>
      <c r="DD463" s="46"/>
      <c r="DE463" s="46"/>
      <c r="DF463" s="46"/>
      <c r="DG463" s="46"/>
      <c r="DH463" s="46"/>
      <c r="DI463" s="46"/>
      <c r="DJ463" s="46"/>
      <c r="DK463" s="46"/>
      <c r="DL463" s="46"/>
      <c r="DM463" s="46"/>
      <c r="DN463" s="46"/>
      <c r="DO463" s="46"/>
      <c r="DP463" s="46"/>
      <c r="DQ463" s="46"/>
      <c r="DR463" s="46"/>
      <c r="DS463" s="46"/>
      <c r="DT463" s="46"/>
      <c r="DU463" s="46"/>
      <c r="DV463" s="46"/>
      <c r="DW463" s="46"/>
      <c r="DX463" s="46"/>
      <c r="DY463" s="46"/>
      <c r="DZ463" s="46"/>
      <c r="EA463" s="46"/>
      <c r="EB463" s="46"/>
      <c r="EC463" s="46"/>
      <c r="ED463" s="46"/>
      <c r="EE463" s="46"/>
      <c r="EF463" s="46"/>
      <c r="EG463" s="46"/>
      <c r="EH463" s="46"/>
      <c r="EI463" s="46"/>
      <c r="EJ463" s="46"/>
      <c r="EK463" s="46"/>
      <c r="EL463" s="46"/>
      <c r="EM463" s="46"/>
      <c r="EN463" s="46"/>
      <c r="EO463" s="46"/>
      <c r="EP463" s="46"/>
      <c r="EQ463" s="46"/>
      <c r="ER463" s="46"/>
      <c r="ES463" s="46"/>
      <c r="ET463" s="46"/>
      <c r="EU463" s="46"/>
      <c r="EV463" s="46"/>
      <c r="EW463" s="46"/>
      <c r="EX463" s="46"/>
      <c r="EY463" s="46"/>
      <c r="EZ463" s="46"/>
      <c r="FA463" s="46"/>
      <c r="FB463" s="46"/>
      <c r="FC463" s="46"/>
      <c r="FD463" s="46"/>
      <c r="FE463" s="46"/>
      <c r="FF463" s="46"/>
      <c r="FG463" s="46"/>
      <c r="FH463" s="46"/>
      <c r="FI463" s="46"/>
      <c r="FJ463" s="46"/>
      <c r="FK463" s="46"/>
      <c r="FL463" s="46"/>
      <c r="FM463" s="46"/>
      <c r="FN463" s="46"/>
      <c r="FO463" s="46"/>
      <c r="FP463" s="46"/>
      <c r="FQ463" s="46"/>
      <c r="FR463" s="46"/>
      <c r="FS463" s="46"/>
      <c r="FT463" s="46"/>
      <c r="FU463" s="46"/>
      <c r="FV463" s="46"/>
      <c r="FW463" s="46"/>
      <c r="FX463" s="46"/>
      <c r="FY463" s="46"/>
      <c r="FZ463" s="46"/>
      <c r="GA463" s="46"/>
      <c r="GB463" s="46"/>
      <c r="GC463" s="46"/>
      <c r="GD463" s="46"/>
      <c r="GE463" s="46"/>
      <c r="GF463" s="46"/>
      <c r="GG463" s="46"/>
      <c r="GH463" s="46"/>
      <c r="GI463" s="46"/>
      <c r="GJ463" s="46"/>
      <c r="GK463" s="46"/>
      <c r="GL463" s="46"/>
      <c r="GM463" s="46"/>
      <c r="GN463" s="46"/>
      <c r="GO463" s="46"/>
      <c r="GP463" s="46"/>
      <c r="GQ463" s="46"/>
      <c r="GR463" s="46"/>
      <c r="GS463" s="46"/>
      <c r="GT463" s="46"/>
      <c r="GU463" s="46"/>
      <c r="GV463" s="46"/>
      <c r="GW463" s="46"/>
      <c r="GX463" s="46"/>
      <c r="GY463" s="46"/>
      <c r="GZ463" s="46"/>
      <c r="HA463" s="46"/>
      <c r="HB463" s="46"/>
      <c r="HC463" s="46"/>
      <c r="HD463" s="46"/>
      <c r="HE463" s="46"/>
      <c r="HF463" s="46"/>
      <c r="HG463" s="46"/>
      <c r="HH463" s="46"/>
      <c r="HI463" s="46"/>
      <c r="HJ463" s="46"/>
      <c r="HK463" s="46"/>
      <c r="HL463" s="46"/>
      <c r="HM463" s="46"/>
      <c r="HN463" s="46"/>
      <c r="HO463" s="46"/>
      <c r="HP463" s="46"/>
      <c r="HQ463" s="46"/>
      <c r="HR463" s="46"/>
      <c r="HS463" s="46"/>
      <c r="HT463" s="46"/>
      <c r="HU463" s="46"/>
      <c r="HV463" s="46"/>
      <c r="HW463" s="46"/>
      <c r="HX463" s="46"/>
      <c r="HY463" s="46"/>
      <c r="HZ463" s="46"/>
      <c r="IA463" s="46"/>
      <c r="IB463" s="46"/>
      <c r="IC463" s="46"/>
      <c r="ID463" s="46"/>
      <c r="IE463" s="46"/>
      <c r="IF463" s="46"/>
      <c r="IG463" s="46"/>
      <c r="IH463" s="46"/>
      <c r="II463" s="46"/>
      <c r="IJ463" s="46"/>
      <c r="IK463" s="46"/>
      <c r="IL463" s="46"/>
      <c r="IM463" s="46"/>
      <c r="IN463" s="46"/>
      <c r="IO463" s="46"/>
      <c r="IP463" s="46"/>
      <c r="IQ463" s="46"/>
      <c r="IR463" s="46"/>
      <c r="IS463" s="46"/>
      <c r="IT463" s="46"/>
      <c r="IU463" s="46"/>
      <c r="IV463" s="46"/>
      <c r="IW463" s="46"/>
      <c r="IX463" s="46"/>
      <c r="IY463" s="46"/>
      <c r="IZ463" s="46"/>
      <c r="JA463" s="46"/>
      <c r="JB463" s="46"/>
      <c r="JC463" s="46"/>
      <c r="JD463" s="46"/>
      <c r="JE463" s="46"/>
      <c r="JF463" s="46"/>
      <c r="JG463" s="46"/>
      <c r="JH463" s="46"/>
      <c r="JI463" s="46"/>
      <c r="JJ463" s="46"/>
      <c r="JK463" s="46"/>
      <c r="JL463" s="46"/>
      <c r="JM463" s="46"/>
      <c r="JN463" s="46"/>
      <c r="JO463" s="46"/>
      <c r="JP463" s="46"/>
      <c r="JQ463" s="46"/>
      <c r="JR463" s="46"/>
      <c r="JS463" s="46"/>
      <c r="JT463" s="46"/>
      <c r="JU463" s="46"/>
      <c r="JV463" s="46"/>
    </row>
    <row r="464" spans="1:282" x14ac:dyDescent="0.25">
      <c r="A464" t="s">
        <v>84</v>
      </c>
      <c r="B464" t="s">
        <v>96</v>
      </c>
      <c r="C464" s="14" t="s">
        <v>343</v>
      </c>
      <c r="D464" t="s">
        <v>228</v>
      </c>
      <c r="E464" s="42">
        <v>60000</v>
      </c>
      <c r="F464" s="42">
        <f>E464*0.0287</f>
        <v>1722</v>
      </c>
      <c r="G464" s="42">
        <v>3486.68</v>
      </c>
      <c r="H464" s="42">
        <f>E464*0.0304</f>
        <v>1824</v>
      </c>
      <c r="I464" s="42">
        <v>175</v>
      </c>
      <c r="J464" s="42">
        <v>7207.68</v>
      </c>
      <c r="K464" s="42">
        <v>52792.32</v>
      </c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  <c r="IF464" s="12"/>
      <c r="IG464" s="12"/>
      <c r="IH464" s="12"/>
      <c r="II464" s="12"/>
      <c r="IJ464" s="12"/>
      <c r="IK464" s="12"/>
      <c r="IL464" s="12"/>
      <c r="IM464" s="12"/>
      <c r="IN464" s="12"/>
      <c r="IO464" s="12"/>
      <c r="IP464" s="12"/>
      <c r="IQ464" s="12"/>
      <c r="IR464" s="12"/>
      <c r="IS464" s="12"/>
      <c r="IT464" s="12"/>
      <c r="IU464" s="12"/>
      <c r="IV464" s="12"/>
      <c r="IW464" s="12"/>
      <c r="IX464" s="12"/>
      <c r="IY464" s="12"/>
      <c r="IZ464" s="12"/>
      <c r="JA464" s="12"/>
      <c r="JB464" s="12"/>
      <c r="JC464" s="12"/>
      <c r="JD464" s="12"/>
      <c r="JE464" s="12"/>
      <c r="JF464" s="12"/>
      <c r="JG464" s="12"/>
      <c r="JH464" s="12"/>
      <c r="JI464" s="12"/>
      <c r="JJ464" s="12"/>
      <c r="JK464" s="12"/>
      <c r="JL464" s="12"/>
      <c r="JM464" s="12"/>
      <c r="JN464" s="12"/>
      <c r="JO464" s="12"/>
      <c r="JP464" s="12"/>
      <c r="JQ464" s="12"/>
      <c r="JR464" s="12"/>
      <c r="JS464" s="12"/>
      <c r="JT464" s="12"/>
      <c r="JU464" s="12"/>
      <c r="JV464" s="12"/>
    </row>
    <row r="465" spans="1:282" x14ac:dyDescent="0.25">
      <c r="A465" s="34" t="s">
        <v>12</v>
      </c>
      <c r="B465" s="34">
        <v>6</v>
      </c>
      <c r="C465" s="35"/>
      <c r="D465" s="34"/>
      <c r="E465" s="61">
        <f>E459+E460+E461+E462+E463+E464</f>
        <v>235750</v>
      </c>
      <c r="F465" s="61">
        <f>SUM(F459:F464)</f>
        <v>6766.03</v>
      </c>
      <c r="G465" s="61">
        <f>G459+G460+G461+G462+G463+G464</f>
        <v>5218.8</v>
      </c>
      <c r="H465" s="61">
        <f>H459+H460+H461+H462+H463+H464</f>
        <v>7166.8</v>
      </c>
      <c r="I465" s="61">
        <f>I459+I460+I461+I462+I463+I464</f>
        <v>5409.9</v>
      </c>
      <c r="J465" s="61">
        <f>J460+J459+J461+J462+J463+J464</f>
        <v>24561.53</v>
      </c>
      <c r="K465" s="61">
        <f>K459+K460+K461+K462+K463+K464</f>
        <v>211188.47</v>
      </c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  <c r="IV465" s="12"/>
      <c r="IW465" s="12"/>
      <c r="IX465" s="12"/>
      <c r="IY465" s="12"/>
      <c r="IZ465" s="12"/>
      <c r="JA465" s="12"/>
      <c r="JB465" s="12"/>
      <c r="JC465" s="12"/>
      <c r="JD465" s="12"/>
      <c r="JE465" s="12"/>
      <c r="JF465" s="12"/>
      <c r="JG465" s="12"/>
      <c r="JH465" s="12"/>
      <c r="JI465" s="12"/>
      <c r="JJ465" s="12"/>
      <c r="JK465" s="12"/>
      <c r="JL465" s="12"/>
      <c r="JM465" s="12"/>
      <c r="JN465" s="12"/>
      <c r="JO465" s="12"/>
      <c r="JP465" s="12"/>
      <c r="JQ465" s="12"/>
      <c r="JR465" s="12"/>
      <c r="JS465" s="12"/>
      <c r="JT465" s="12"/>
      <c r="JU465" s="12"/>
      <c r="JV465" s="12"/>
    </row>
    <row r="466" spans="1:282" x14ac:dyDescent="0.25"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  <c r="IF466" s="12"/>
      <c r="IG466" s="12"/>
      <c r="IH466" s="12"/>
      <c r="II466" s="12"/>
      <c r="IJ466" s="12"/>
      <c r="IK466" s="12"/>
      <c r="IL466" s="12"/>
      <c r="IM466" s="12"/>
      <c r="IN466" s="12"/>
      <c r="IO466" s="12"/>
      <c r="IP466" s="12"/>
      <c r="IQ466" s="12"/>
      <c r="IR466" s="12"/>
      <c r="IS466" s="12"/>
      <c r="IT466" s="12"/>
      <c r="IU466" s="12"/>
      <c r="IV466" s="12"/>
      <c r="IW466" s="12"/>
      <c r="IX466" s="12"/>
      <c r="IY466" s="12"/>
      <c r="IZ466" s="12"/>
      <c r="JA466" s="12"/>
      <c r="JB466" s="12"/>
      <c r="JC466" s="12"/>
      <c r="JD466" s="12"/>
      <c r="JE466" s="12"/>
      <c r="JF466" s="12"/>
      <c r="JG466" s="12"/>
      <c r="JH466" s="12"/>
      <c r="JI466" s="12"/>
      <c r="JJ466" s="12"/>
      <c r="JK466" s="12"/>
      <c r="JL466" s="12"/>
      <c r="JM466" s="12"/>
      <c r="JN466" s="12"/>
      <c r="JO466" s="12"/>
      <c r="JP466" s="12"/>
      <c r="JQ466" s="12"/>
      <c r="JR466" s="12"/>
      <c r="JS466" s="12"/>
      <c r="JT466" s="12"/>
      <c r="JU466" s="12"/>
      <c r="JV466" s="12"/>
    </row>
    <row r="467" spans="1:282" x14ac:dyDescent="0.25">
      <c r="A467" s="66" t="s">
        <v>82</v>
      </c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  <c r="IF467" s="12"/>
      <c r="IG467" s="12"/>
      <c r="IH467" s="12"/>
      <c r="II467" s="12"/>
      <c r="IJ467" s="12"/>
      <c r="IK467" s="12"/>
      <c r="IL467" s="12"/>
      <c r="IM467" s="12"/>
      <c r="IN467" s="12"/>
      <c r="IO467" s="12"/>
      <c r="IP467" s="12"/>
      <c r="IQ467" s="12"/>
      <c r="IR467" s="12"/>
      <c r="IS467" s="12"/>
      <c r="IT467" s="12"/>
      <c r="IU467" s="12"/>
      <c r="IV467" s="12"/>
      <c r="IW467" s="12"/>
      <c r="IX467" s="12"/>
      <c r="IY467" s="12"/>
      <c r="IZ467" s="12"/>
      <c r="JA467" s="12"/>
      <c r="JB467" s="12"/>
      <c r="JC467" s="12"/>
      <c r="JD467" s="12"/>
      <c r="JE467" s="12"/>
      <c r="JF467" s="12"/>
      <c r="JG467" s="12"/>
      <c r="JH467" s="12"/>
      <c r="JI467" s="12"/>
      <c r="JJ467" s="12"/>
      <c r="JK467" s="12"/>
      <c r="JL467" s="12"/>
      <c r="JM467" s="12"/>
      <c r="JN467" s="12"/>
      <c r="JO467" s="12"/>
      <c r="JP467" s="12"/>
      <c r="JQ467" s="12"/>
      <c r="JR467" s="12"/>
      <c r="JS467" s="12"/>
      <c r="JT467" s="12"/>
      <c r="JU467" s="12"/>
      <c r="JV467" s="12"/>
    </row>
    <row r="468" spans="1:282" x14ac:dyDescent="0.25">
      <c r="A468" t="s">
        <v>293</v>
      </c>
      <c r="B468" s="8" t="s">
        <v>101</v>
      </c>
      <c r="C468" s="14" t="s">
        <v>342</v>
      </c>
      <c r="D468" t="s">
        <v>228</v>
      </c>
      <c r="E468" s="42">
        <v>42000</v>
      </c>
      <c r="F468" s="42">
        <f>E468*0.0287</f>
        <v>1205.4000000000001</v>
      </c>
      <c r="G468" s="42">
        <v>0</v>
      </c>
      <c r="H468" s="42">
        <f>E468*0.0304</f>
        <v>1276.8</v>
      </c>
      <c r="I468" s="42">
        <v>25</v>
      </c>
      <c r="J468" s="42">
        <f>+F468+G468+H468+I468</f>
        <v>2507.1999999999998</v>
      </c>
      <c r="K468" s="42">
        <f>+E468-J468</f>
        <v>39492.800000000003</v>
      </c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  <c r="IV468" s="12"/>
      <c r="IW468" s="12"/>
      <c r="IX468" s="12"/>
      <c r="IY468" s="12"/>
      <c r="IZ468" s="12"/>
      <c r="JA468" s="12"/>
      <c r="JB468" s="12"/>
      <c r="JC468" s="12"/>
      <c r="JD468" s="12"/>
      <c r="JE468" s="12"/>
      <c r="JF468" s="12"/>
      <c r="JG468" s="12"/>
      <c r="JH468" s="12"/>
      <c r="JI468" s="12"/>
      <c r="JJ468" s="12"/>
      <c r="JK468" s="12"/>
      <c r="JL468" s="12"/>
      <c r="JM468" s="12"/>
      <c r="JN468" s="12"/>
      <c r="JO468" s="12"/>
      <c r="JP468" s="12"/>
      <c r="JQ468" s="12"/>
      <c r="JR468" s="12"/>
      <c r="JS468" s="12"/>
      <c r="JT468" s="12"/>
      <c r="JU468" s="12"/>
      <c r="JV468" s="12"/>
    </row>
    <row r="469" spans="1:282" s="1" customFormat="1" x14ac:dyDescent="0.25">
      <c r="A469" t="s">
        <v>41</v>
      </c>
      <c r="B469" s="8" t="s">
        <v>280</v>
      </c>
      <c r="C469" s="14" t="s">
        <v>342</v>
      </c>
      <c r="D469" t="s">
        <v>226</v>
      </c>
      <c r="E469" s="42">
        <v>31500</v>
      </c>
      <c r="F469" s="42">
        <v>904.05</v>
      </c>
      <c r="G469" s="42">
        <v>0</v>
      </c>
      <c r="H469" s="42">
        <v>957.6</v>
      </c>
      <c r="I469" s="42">
        <v>175</v>
      </c>
      <c r="J469" s="42">
        <f>+F469+G469+H469+I469</f>
        <v>2036.65</v>
      </c>
      <c r="K469" s="42">
        <v>29463.35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  <c r="IV469" s="11"/>
      <c r="IW469" s="11"/>
      <c r="IX469" s="11"/>
      <c r="IY469" s="11"/>
      <c r="IZ469" s="11"/>
      <c r="JA469" s="11"/>
      <c r="JB469" s="11"/>
      <c r="JC469" s="11"/>
      <c r="JD469" s="11"/>
      <c r="JE469" s="11"/>
      <c r="JF469" s="11"/>
      <c r="JG469" s="11"/>
      <c r="JH469" s="11"/>
      <c r="JI469" s="11"/>
      <c r="JJ469" s="11"/>
      <c r="JK469" s="11"/>
      <c r="JL469" s="11"/>
      <c r="JM469" s="11"/>
      <c r="JN469" s="11"/>
      <c r="JO469" s="11"/>
      <c r="JP469" s="11"/>
      <c r="JQ469" s="11"/>
      <c r="JR469" s="11"/>
      <c r="JS469" s="11"/>
      <c r="JT469" s="11"/>
      <c r="JU469" s="11"/>
      <c r="JV469" s="11"/>
    </row>
    <row r="470" spans="1:282" x14ac:dyDescent="0.25">
      <c r="A470" s="26" t="s">
        <v>12</v>
      </c>
      <c r="B470" s="26">
        <v>2</v>
      </c>
      <c r="C470" s="27"/>
      <c r="D470" s="26"/>
      <c r="E470" s="49">
        <f>SUM(E468:E469)</f>
        <v>73500</v>
      </c>
      <c r="F470" s="49">
        <f>SUM(F468:F469)</f>
        <v>2109.4499999999998</v>
      </c>
      <c r="G470" s="49">
        <f>SUM(G468:G469)</f>
        <v>0</v>
      </c>
      <c r="H470" s="49">
        <f>SUM(H468)+H469</f>
        <v>2234.4</v>
      </c>
      <c r="I470" s="49">
        <f>SUM(I468:I469)</f>
        <v>200</v>
      </c>
      <c r="J470" s="49">
        <f>SUM(J468)+J469</f>
        <v>4543.8500000000004</v>
      </c>
      <c r="K470" s="49">
        <f>SUM(K468)+K469</f>
        <v>68956.149999999994</v>
      </c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  <c r="GY470" s="12"/>
      <c r="GZ470" s="12"/>
      <c r="HA470" s="12"/>
      <c r="HB470" s="12"/>
      <c r="HC470" s="12"/>
      <c r="HD470" s="12"/>
      <c r="HE470" s="12"/>
      <c r="HF470" s="12"/>
      <c r="HG470" s="12"/>
      <c r="HH470" s="12"/>
      <c r="HI470" s="12"/>
      <c r="HJ470" s="12"/>
      <c r="HK470" s="12"/>
      <c r="HL470" s="12"/>
      <c r="HM470" s="12"/>
      <c r="HN470" s="12"/>
      <c r="HO470" s="12"/>
      <c r="HP470" s="12"/>
      <c r="HQ470" s="12"/>
      <c r="HR470" s="12"/>
      <c r="HS470" s="12"/>
      <c r="HT470" s="12"/>
      <c r="HU470" s="12"/>
      <c r="HV470" s="12"/>
      <c r="HW470" s="12"/>
      <c r="HX470" s="12"/>
      <c r="HY470" s="12"/>
      <c r="HZ470" s="12"/>
      <c r="IA470" s="12"/>
      <c r="IB470" s="12"/>
      <c r="IC470" s="12"/>
      <c r="ID470" s="12"/>
      <c r="IE470" s="12"/>
      <c r="IF470" s="12"/>
      <c r="IG470" s="12"/>
      <c r="IH470" s="12"/>
      <c r="II470" s="12"/>
      <c r="IJ470" s="12"/>
      <c r="IK470" s="12"/>
      <c r="IL470" s="12"/>
      <c r="IM470" s="12"/>
      <c r="IN470" s="12"/>
      <c r="IO470" s="12"/>
      <c r="IP470" s="12"/>
      <c r="IQ470" s="12"/>
      <c r="IR470" s="12"/>
      <c r="IS470" s="12"/>
      <c r="IT470" s="12"/>
      <c r="IU470" s="12"/>
      <c r="IV470" s="12"/>
      <c r="IW470" s="12"/>
      <c r="IX470" s="12"/>
      <c r="IY470" s="12"/>
      <c r="IZ470" s="12"/>
      <c r="JA470" s="12"/>
      <c r="JB470" s="12"/>
      <c r="JC470" s="12"/>
      <c r="JD470" s="12"/>
      <c r="JE470" s="12"/>
      <c r="JF470" s="12"/>
      <c r="JG470" s="12"/>
      <c r="JH470" s="12"/>
      <c r="JI470" s="12"/>
      <c r="JJ470" s="12"/>
      <c r="JK470" s="12"/>
      <c r="JL470" s="12"/>
      <c r="JM470" s="12"/>
      <c r="JN470" s="12"/>
      <c r="JO470" s="12"/>
      <c r="JP470" s="12"/>
      <c r="JQ470" s="12"/>
      <c r="JR470" s="12"/>
      <c r="JS470" s="12"/>
      <c r="JT470" s="12"/>
      <c r="JU470" s="12"/>
      <c r="JV470" s="12"/>
    </row>
    <row r="471" spans="1:282" x14ac:dyDescent="0.25">
      <c r="A471" s="1"/>
      <c r="B471" s="1"/>
      <c r="C471" s="17"/>
      <c r="D471" s="1"/>
      <c r="E471" s="54"/>
      <c r="F471" s="54"/>
      <c r="G471" s="54"/>
      <c r="H471" s="54"/>
      <c r="I471" s="54"/>
      <c r="J471" s="54"/>
      <c r="K471" s="54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  <c r="GY471" s="12"/>
      <c r="GZ471" s="12"/>
      <c r="HA471" s="12"/>
      <c r="HB471" s="12"/>
      <c r="HC471" s="12"/>
      <c r="HD471" s="12"/>
      <c r="HE471" s="12"/>
      <c r="HF471" s="12"/>
      <c r="HG471" s="12"/>
      <c r="HH471" s="12"/>
      <c r="HI471" s="12"/>
      <c r="HJ471" s="12"/>
      <c r="HK471" s="12"/>
      <c r="HL471" s="12"/>
      <c r="HM471" s="12"/>
      <c r="HN471" s="12"/>
      <c r="HO471" s="12"/>
      <c r="HP471" s="12"/>
      <c r="HQ471" s="12"/>
      <c r="HR471" s="12"/>
      <c r="HS471" s="12"/>
      <c r="HT471" s="12"/>
      <c r="HU471" s="12"/>
      <c r="HV471" s="12"/>
      <c r="HW471" s="12"/>
      <c r="HX471" s="12"/>
      <c r="HY471" s="12"/>
      <c r="HZ471" s="12"/>
      <c r="IA471" s="12"/>
      <c r="IB471" s="12"/>
      <c r="IC471" s="12"/>
      <c r="ID471" s="12"/>
      <c r="IE471" s="12"/>
      <c r="IF471" s="12"/>
      <c r="IG471" s="12"/>
      <c r="IH471" s="12"/>
      <c r="II471" s="12"/>
      <c r="IJ471" s="12"/>
      <c r="IK471" s="12"/>
      <c r="IL471" s="12"/>
      <c r="IM471" s="12"/>
      <c r="IN471" s="12"/>
      <c r="IO471" s="12"/>
      <c r="IP471" s="12"/>
      <c r="IQ471" s="12"/>
      <c r="IR471" s="12"/>
      <c r="IS471" s="12"/>
      <c r="IT471" s="12"/>
      <c r="IU471" s="12"/>
      <c r="IV471" s="12"/>
      <c r="IW471" s="12"/>
      <c r="IX471" s="12"/>
      <c r="IY471" s="12"/>
      <c r="IZ471" s="12"/>
      <c r="JA471" s="12"/>
      <c r="JB471" s="12"/>
      <c r="JC471" s="12"/>
      <c r="JD471" s="12"/>
      <c r="JE471" s="12"/>
      <c r="JF471" s="12"/>
      <c r="JG471" s="12"/>
      <c r="JH471" s="12"/>
      <c r="JI471" s="12"/>
      <c r="JJ471" s="12"/>
      <c r="JK471" s="12"/>
      <c r="JL471" s="12"/>
      <c r="JM471" s="12"/>
      <c r="JN471" s="12"/>
      <c r="JO471" s="12"/>
      <c r="JP471" s="12"/>
      <c r="JQ471" s="12"/>
      <c r="JR471" s="12"/>
      <c r="JS471" s="12"/>
      <c r="JT471" s="12"/>
      <c r="JU471" s="12"/>
      <c r="JV471" s="12"/>
    </row>
    <row r="472" spans="1:282" x14ac:dyDescent="0.25">
      <c r="A472" s="1" t="s">
        <v>397</v>
      </c>
      <c r="B472" s="1"/>
      <c r="C472" s="17"/>
      <c r="D472" s="1"/>
      <c r="E472" s="54"/>
      <c r="F472" s="54"/>
      <c r="G472" s="54"/>
      <c r="H472" s="54"/>
      <c r="I472" s="54"/>
      <c r="J472" s="54"/>
      <c r="K472" s="54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  <c r="GY472" s="12"/>
      <c r="GZ472" s="12"/>
      <c r="HA472" s="12"/>
      <c r="HB472" s="12"/>
      <c r="HC472" s="12"/>
      <c r="HD472" s="12"/>
      <c r="HE472" s="12"/>
      <c r="HF472" s="12"/>
      <c r="HG472" s="12"/>
      <c r="HH472" s="12"/>
      <c r="HI472" s="12"/>
      <c r="HJ472" s="12"/>
      <c r="HK472" s="12"/>
      <c r="HL472" s="12"/>
      <c r="HM472" s="12"/>
      <c r="HN472" s="12"/>
      <c r="HO472" s="12"/>
      <c r="HP472" s="12"/>
      <c r="HQ472" s="12"/>
      <c r="HR472" s="12"/>
      <c r="HS472" s="12"/>
      <c r="HT472" s="12"/>
      <c r="HU472" s="12"/>
      <c r="HV472" s="12"/>
      <c r="HW472" s="12"/>
      <c r="HX472" s="12"/>
      <c r="HY472" s="12"/>
      <c r="HZ472" s="12"/>
      <c r="IA472" s="12"/>
      <c r="IB472" s="12"/>
      <c r="IC472" s="12"/>
      <c r="ID472" s="12"/>
      <c r="IE472" s="12"/>
      <c r="IF472" s="12"/>
      <c r="IG472" s="12"/>
      <c r="IH472" s="12"/>
      <c r="II472" s="12"/>
      <c r="IJ472" s="12"/>
      <c r="IK472" s="12"/>
      <c r="IL472" s="12"/>
      <c r="IM472" s="12"/>
      <c r="IN472" s="12"/>
      <c r="IO472" s="12"/>
      <c r="IP472" s="12"/>
      <c r="IQ472" s="12"/>
      <c r="IR472" s="12"/>
      <c r="IS472" s="12"/>
      <c r="IT472" s="12"/>
      <c r="IU472" s="12"/>
      <c r="IV472" s="12"/>
      <c r="IW472" s="12"/>
      <c r="IX472" s="12"/>
      <c r="IY472" s="12"/>
      <c r="IZ472" s="12"/>
      <c r="JA472" s="12"/>
      <c r="JB472" s="12"/>
      <c r="JC472" s="12"/>
      <c r="JD472" s="12"/>
      <c r="JE472" s="12"/>
      <c r="JF472" s="12"/>
      <c r="JG472" s="12"/>
      <c r="JH472" s="12"/>
      <c r="JI472" s="12"/>
      <c r="JJ472" s="12"/>
      <c r="JK472" s="12"/>
      <c r="JL472" s="12"/>
      <c r="JM472" s="12"/>
      <c r="JN472" s="12"/>
      <c r="JO472" s="12"/>
      <c r="JP472" s="12"/>
      <c r="JQ472" s="12"/>
      <c r="JR472" s="12"/>
      <c r="JS472" s="12"/>
      <c r="JT472" s="12"/>
      <c r="JU472" s="12"/>
      <c r="JV472" s="12"/>
    </row>
    <row r="473" spans="1:282" s="12" customFormat="1" x14ac:dyDescent="0.25">
      <c r="A473" t="s">
        <v>83</v>
      </c>
      <c r="B473" t="s">
        <v>448</v>
      </c>
      <c r="C473" s="14" t="s">
        <v>342</v>
      </c>
      <c r="D473" t="s">
        <v>226</v>
      </c>
      <c r="E473" s="42">
        <v>101000</v>
      </c>
      <c r="F473" s="42">
        <v>2898.7</v>
      </c>
      <c r="G473" s="42">
        <v>12340.59</v>
      </c>
      <c r="H473" s="42">
        <v>3070.4</v>
      </c>
      <c r="I473" s="42">
        <v>175</v>
      </c>
      <c r="J473" s="42">
        <v>18484.689999999999</v>
      </c>
      <c r="K473" s="42">
        <v>82515.31</v>
      </c>
    </row>
    <row r="474" spans="1:282" s="12" customFormat="1" x14ac:dyDescent="0.25">
      <c r="A474" s="26" t="s">
        <v>12</v>
      </c>
      <c r="B474" s="26">
        <v>1</v>
      </c>
      <c r="C474" s="27"/>
      <c r="D474" s="26"/>
      <c r="E474" s="49">
        <f>E473</f>
        <v>101000</v>
      </c>
      <c r="F474" s="49">
        <f>SUM(F473)</f>
        <v>2898.7</v>
      </c>
      <c r="G474" s="49">
        <f>G473</f>
        <v>12340.59</v>
      </c>
      <c r="H474" s="49">
        <f>H473</f>
        <v>3070.4</v>
      </c>
      <c r="I474" s="49">
        <f>I473</f>
        <v>175</v>
      </c>
      <c r="J474" s="49">
        <f>J473</f>
        <v>18484.689999999999</v>
      </c>
      <c r="K474" s="49">
        <f>K473</f>
        <v>82515.31</v>
      </c>
    </row>
    <row r="475" spans="1:282" s="13" customFormat="1" x14ac:dyDescent="0.25">
      <c r="A475"/>
      <c r="B475"/>
      <c r="C475" s="14"/>
      <c r="D475"/>
      <c r="E475" s="42"/>
      <c r="F475" s="42"/>
      <c r="G475" s="42"/>
      <c r="H475" s="42"/>
      <c r="I475" s="42"/>
      <c r="J475" s="42"/>
      <c r="K475" s="42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  <c r="IT475" s="20"/>
      <c r="IU475" s="20"/>
      <c r="IV475" s="20"/>
      <c r="IW475" s="20"/>
      <c r="IX475" s="20"/>
      <c r="IY475" s="20"/>
      <c r="IZ475" s="20"/>
      <c r="JA475" s="20"/>
      <c r="JB475" s="20"/>
      <c r="JC475" s="20"/>
      <c r="JD475" s="20"/>
      <c r="JE475" s="20"/>
      <c r="JF475" s="20"/>
      <c r="JG475" s="20"/>
      <c r="JH475" s="20"/>
      <c r="JI475" s="20"/>
      <c r="JJ475" s="20"/>
      <c r="JK475" s="20"/>
      <c r="JL475" s="20"/>
      <c r="JM475" s="20"/>
      <c r="JN475" s="20"/>
      <c r="JO475" s="20"/>
      <c r="JP475" s="20"/>
      <c r="JQ475" s="20"/>
      <c r="JR475" s="20"/>
      <c r="JS475" s="20"/>
      <c r="JT475" s="20"/>
      <c r="JU475" s="20"/>
      <c r="JV475" s="20"/>
    </row>
    <row r="477" spans="1:282" ht="15.75" x14ac:dyDescent="0.25">
      <c r="A477" s="3" t="s">
        <v>184</v>
      </c>
      <c r="B477" s="3">
        <f>B474+B470+B465+B456+B448+B444+B438+B434+B430+B425+B415+B410+B403+B395+B390+B386+B373+B357+B362+B353+B343+B339+B333+B325+B317+B304+B300+B296+B284+B288+B256+B269+B252+B234+B225+B213+B218+B208+B203+B199+B195+B188+B184+B180+B174+B128+B166+B122+B112+B106+B100+B96+B89+B84+B79+B75+B67+B55+B50+B45+B41+B36+B31+B25+B21</f>
        <v>272</v>
      </c>
      <c r="C477" s="18"/>
      <c r="D477" s="3"/>
      <c r="E477" s="55">
        <f>E474+E470+E465+E456+E448+E444+E438+E434+E430+E425+E415+E410+E403+E395+E390+E386+E373+E362+E357+E353+E343+E339+E333+E325+E317+E304+E300+E296+E288+E284+E269+E256+E252+E234+E225+E218+E213+E208+E203+E199+E195+E188+E184+E180+E174+E166+E128+E122+E112+E106+E100+E96+E89+E84+E79+E75+E67+E55+E50+E45+E41+E36+E31+E25+E21</f>
        <v>13801988.85</v>
      </c>
      <c r="F477" s="55">
        <f>F474+F470+F465+F456+F448+F444+F438+F434+F430+F425+F415+F410+F403+F395+F390+F386+F373+F362+F357+F353+F343+F339+F333+F317+F325+F304+F300+F296+F288+F284+F269+F256+F252+F234+F225+F218+F213+F208+F203+F199+F195+F188+F184+F180+F174+F166+F128+F122+F112+F106+F100+F96+F89+F84+F79+F75+F67+F55+F50+F45+F41+F36+F31+F25+F21</f>
        <v>396117.12</v>
      </c>
      <c r="G477" s="55">
        <f>G474+G470+G465+G456+G448+G444+G438+G434+G430+G425+G415+G410+G403+G395+G390+G386+G373+G362+G357+G353+G343+G339+G333+G325+G317+G304+G300+G296+G288+G284+G269+G256+G252+G234+G225+G218+G213+G208+G203+G199+G195+G188+G184+G180+G174+G166+G128+G122+G112+G106+G100+G96+G89+G84+G79+G75+G67+G55+G50+G45+G41+G36+G31+G25+G21</f>
        <v>864338.35</v>
      </c>
      <c r="H477" s="55">
        <f>H474+H470+H465+H456+H448+H444+H438+H434+H430+H425+H415+H410+H403+H395+H390+H386+H373+H362+H357+H353+H343+H339+H333+H325+H317+H304+H300+H296+H288+H284+H269+H256+H252+H234+H225+H218+H213+H208+H203+H199+H195+H188+H184+H180+H174+H166+H128+H112+H122+H106+H100+H96+H89+H79+H84+H75+H67+H55+H50+H45+H41+H36+H31+H25+H21</f>
        <v>416939.46</v>
      </c>
      <c r="I477" s="55">
        <f>I474+I470+I465+I456+I448+I444+I438+I434+I430+I425+I415+I410+I403+I395+I390+I386+I373+I362+I357+I353+I343+I339+I333+I325+I317+I304+I300+I296+I288+I284+I269+I256+I252+I234+I225+I218+I213+I208+I203+I199+I195+I188+I184+I180+I174+I166++I128+I122+I112+I106+I100+I96+I89+I84+I79+I75+I67+I55+I50+I45+I41+I36+I31+I25+I21</f>
        <v>466242.45</v>
      </c>
      <c r="J477" s="55">
        <f>J474+J470+J465+J456+J448+J444+J438+J434+J430+J425+J415+J410+J403+J395+J390+J386+J373+J362+J357+J353+J343+J339+J333+J325+J317+J304+J300+J296+J288+J284+J269+J256+J252+J234+J225+J218+J213+J208+J203+J199+J195+J188+J184+J180+J174+J166+J128+J122+J112+J106+J100+J96+J89+J84+J79+J75+J67+J55+J50+J45+J41+J36+J31+J25+J21</f>
        <v>2143637.31</v>
      </c>
      <c r="K477" s="55">
        <f>K474+K470+K465+K456+K448+K444+K438+K434+K430+K425+K415+K410+K403+K395+K390+K386+K373+K362+K357+K353+K343+K339+K333+K325+K317+K304+K300+K296+K288+K284+K269+K256+K252+K234+K225+K218+K213+K208+K203+K199+K195+K188+K184+K180+K174+K166+K128+K122+K112+K106+K100+K96+K89+K84+K79+K75+K67+K55+K50+K45+K41+K36+K31+K25+K21</f>
        <v>11658351.470000001</v>
      </c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  <c r="IF477" s="12"/>
      <c r="IG477" s="12"/>
      <c r="IH477" s="12"/>
      <c r="II477" s="12"/>
      <c r="IJ477" s="12"/>
      <c r="IK477" s="12"/>
      <c r="IL477" s="12"/>
      <c r="IM477" s="12"/>
      <c r="IN477" s="12"/>
      <c r="IO477" s="12"/>
      <c r="IP477" s="12"/>
      <c r="IQ477" s="12"/>
      <c r="IR477" s="12"/>
      <c r="IS477" s="12"/>
      <c r="IT477" s="12"/>
      <c r="IU477" s="12"/>
      <c r="IV477" s="12"/>
      <c r="IW477" s="12"/>
      <c r="IX477" s="12"/>
      <c r="IY477" s="12"/>
      <c r="IZ477" s="12"/>
      <c r="JA477" s="12"/>
      <c r="JB477" s="12"/>
      <c r="JC477" s="12"/>
      <c r="JD477" s="12"/>
      <c r="JE477" s="12"/>
      <c r="JF477" s="12"/>
      <c r="JG477" s="12"/>
      <c r="JH477" s="12"/>
      <c r="JI477" s="12"/>
      <c r="JJ477" s="12"/>
      <c r="JK477" s="12"/>
      <c r="JL477" s="12"/>
      <c r="JM477" s="12"/>
      <c r="JN477" s="12"/>
      <c r="JO477" s="12"/>
      <c r="JP477" s="12"/>
      <c r="JQ477" s="12"/>
      <c r="JR477" s="12"/>
      <c r="JS477" s="12"/>
      <c r="JT477" s="12"/>
      <c r="JU477" s="12"/>
      <c r="JV477" s="12"/>
    </row>
    <row r="525" spans="1:282" s="2" customFormat="1" x14ac:dyDescent="0.25">
      <c r="A525"/>
      <c r="B525"/>
      <c r="C525" s="14"/>
      <c r="D525"/>
      <c r="E525" s="42"/>
      <c r="F525" s="42"/>
      <c r="G525" s="42"/>
      <c r="H525" s="42"/>
      <c r="I525" s="42"/>
      <c r="J525" s="42"/>
      <c r="K525" s="4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  <c r="IV525" s="11"/>
      <c r="IW525" s="11"/>
      <c r="IX525" s="11"/>
      <c r="IY525" s="11"/>
      <c r="IZ525" s="11"/>
      <c r="JA525" s="11"/>
      <c r="JB525" s="11"/>
      <c r="JC525" s="11"/>
      <c r="JD525" s="11"/>
      <c r="JE525" s="11"/>
      <c r="JF525" s="11"/>
      <c r="JG525" s="11"/>
      <c r="JH525" s="11"/>
      <c r="JI525" s="11"/>
      <c r="JJ525" s="11"/>
      <c r="JK525" s="11"/>
      <c r="JL525" s="11"/>
      <c r="JM525" s="11"/>
      <c r="JN525" s="11"/>
      <c r="JO525" s="11"/>
      <c r="JP525" s="11"/>
      <c r="JQ525" s="11"/>
      <c r="JR525" s="11"/>
      <c r="JS525" s="11"/>
      <c r="JT525" s="11"/>
      <c r="JU525" s="11"/>
      <c r="JV525" s="11"/>
    </row>
    <row r="526" spans="1:282" x14ac:dyDescent="0.25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  <c r="IW526" s="12"/>
      <c r="IX526" s="12"/>
      <c r="IY526" s="12"/>
      <c r="IZ526" s="12"/>
      <c r="JA526" s="12"/>
      <c r="JB526" s="12"/>
      <c r="JC526" s="12"/>
      <c r="JD526" s="12"/>
      <c r="JE526" s="12"/>
      <c r="JF526" s="12"/>
      <c r="JG526" s="12"/>
      <c r="JH526" s="12"/>
      <c r="JI526" s="12"/>
      <c r="JJ526" s="12"/>
      <c r="JK526" s="12"/>
      <c r="JL526" s="12"/>
      <c r="JM526" s="12"/>
      <c r="JN526" s="12"/>
      <c r="JO526" s="12"/>
      <c r="JP526" s="12"/>
      <c r="JQ526" s="12"/>
      <c r="JR526" s="12"/>
      <c r="JS526" s="12"/>
      <c r="JT526" s="12"/>
      <c r="JU526" s="12"/>
      <c r="JV526" s="12"/>
    </row>
    <row r="528" spans="1:282" ht="15.75" x14ac:dyDescent="0.25">
      <c r="A528" s="4"/>
      <c r="B528" s="4"/>
      <c r="C528" s="19"/>
      <c r="D528" s="4"/>
      <c r="E528" s="65"/>
      <c r="F528" s="65"/>
      <c r="G528" s="65"/>
      <c r="H528" s="65"/>
      <c r="I528" s="65"/>
      <c r="J528" s="65"/>
      <c r="K528" s="65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  <c r="IW528" s="12"/>
      <c r="IX528" s="12"/>
      <c r="IY528" s="12"/>
      <c r="IZ528" s="12"/>
      <c r="JA528" s="12"/>
      <c r="JB528" s="12"/>
      <c r="JC528" s="12"/>
      <c r="JD528" s="12"/>
      <c r="JE528" s="12"/>
      <c r="JF528" s="12"/>
      <c r="JG528" s="12"/>
      <c r="JH528" s="12"/>
      <c r="JI528" s="12"/>
      <c r="JJ528" s="12"/>
      <c r="JK528" s="12"/>
      <c r="JL528" s="12"/>
      <c r="JM528" s="12"/>
      <c r="JN528" s="12"/>
      <c r="JO528" s="12"/>
      <c r="JP528" s="12"/>
      <c r="JQ528" s="12"/>
      <c r="JR528" s="12"/>
      <c r="JS528" s="12"/>
      <c r="JT528" s="12"/>
      <c r="JU528" s="12"/>
      <c r="JV528" s="12"/>
    </row>
    <row r="529" spans="1:282" ht="15.75" x14ac:dyDescent="0.25">
      <c r="A529" s="4"/>
      <c r="B529" s="4"/>
      <c r="C529" s="19"/>
      <c r="D529" s="4"/>
      <c r="E529" s="65"/>
      <c r="F529" s="65"/>
      <c r="G529" s="65"/>
      <c r="H529" s="65"/>
      <c r="I529" s="65"/>
      <c r="J529" s="65"/>
      <c r="K529" s="65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  <c r="IW529" s="12"/>
      <c r="IX529" s="12"/>
      <c r="IY529" s="12"/>
      <c r="IZ529" s="12"/>
      <c r="JA529" s="12"/>
      <c r="JB529" s="12"/>
      <c r="JC529" s="12"/>
      <c r="JD529" s="12"/>
      <c r="JE529" s="12"/>
      <c r="JF529" s="12"/>
      <c r="JG529" s="12"/>
      <c r="JH529" s="12"/>
      <c r="JI529" s="12"/>
      <c r="JJ529" s="12"/>
      <c r="JK529" s="12"/>
      <c r="JL529" s="12"/>
      <c r="JM529" s="12"/>
      <c r="JN529" s="12"/>
      <c r="JO529" s="12"/>
      <c r="JP529" s="12"/>
      <c r="JQ529" s="12"/>
      <c r="JR529" s="12"/>
      <c r="JS529" s="12"/>
      <c r="JT529" s="12"/>
      <c r="JU529" s="12"/>
      <c r="JV529" s="12"/>
    </row>
    <row r="530" spans="1:282" ht="15.75" x14ac:dyDescent="0.25">
      <c r="A530" s="4"/>
      <c r="B530" s="4"/>
      <c r="C530" s="19"/>
      <c r="D530" s="4"/>
      <c r="E530" s="65"/>
      <c r="F530" s="65"/>
      <c r="G530" s="65"/>
      <c r="H530" s="65"/>
      <c r="I530" s="65"/>
      <c r="J530" s="65"/>
      <c r="K530" s="65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  <c r="IW530" s="12"/>
      <c r="IX530" s="12"/>
      <c r="IY530" s="12"/>
      <c r="IZ530" s="12"/>
      <c r="JA530" s="12"/>
      <c r="JB530" s="12"/>
      <c r="JC530" s="12"/>
      <c r="JD530" s="12"/>
      <c r="JE530" s="12"/>
      <c r="JF530" s="12"/>
      <c r="JG530" s="12"/>
      <c r="JH530" s="12"/>
      <c r="JI530" s="12"/>
      <c r="JJ530" s="12"/>
      <c r="JK530" s="12"/>
      <c r="JL530" s="12"/>
      <c r="JM530" s="12"/>
      <c r="JN530" s="12"/>
      <c r="JO530" s="12"/>
      <c r="JP530" s="12"/>
      <c r="JQ530" s="12"/>
      <c r="JR530" s="12"/>
      <c r="JS530" s="12"/>
      <c r="JT530" s="12"/>
      <c r="JU530" s="12"/>
      <c r="JV530" s="12"/>
    </row>
    <row r="531" spans="1:282" x14ac:dyDescent="0.25"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  <c r="IW531" s="12"/>
      <c r="IX531" s="12"/>
      <c r="IY531" s="12"/>
      <c r="IZ531" s="12"/>
      <c r="JA531" s="12"/>
      <c r="JB531" s="12"/>
      <c r="JC531" s="12"/>
      <c r="JD531" s="12"/>
      <c r="JE531" s="12"/>
      <c r="JF531" s="12"/>
      <c r="JG531" s="12"/>
      <c r="JH531" s="12"/>
      <c r="JI531" s="12"/>
      <c r="JJ531" s="12"/>
      <c r="JK531" s="12"/>
      <c r="JL531" s="12"/>
      <c r="JM531" s="12"/>
      <c r="JN531" s="12"/>
      <c r="JO531" s="12"/>
      <c r="JP531" s="12"/>
      <c r="JQ531" s="12"/>
      <c r="JR531" s="12"/>
      <c r="JS531" s="12"/>
      <c r="JT531" s="12"/>
      <c r="JU531" s="12"/>
      <c r="JV531" s="12"/>
    </row>
    <row r="532" spans="1:282" x14ac:dyDescent="0.25"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  <c r="IW532" s="12"/>
      <c r="IX532" s="12"/>
      <c r="IY532" s="12"/>
      <c r="IZ532" s="12"/>
      <c r="JA532" s="12"/>
      <c r="JB532" s="12"/>
      <c r="JC532" s="12"/>
      <c r="JD532" s="12"/>
      <c r="JE532" s="12"/>
      <c r="JF532" s="12"/>
      <c r="JG532" s="12"/>
      <c r="JH532" s="12"/>
      <c r="JI532" s="12"/>
      <c r="JJ532" s="12"/>
      <c r="JK532" s="12"/>
      <c r="JL532" s="12"/>
      <c r="JM532" s="12"/>
      <c r="JN532" s="12"/>
      <c r="JO532" s="12"/>
      <c r="JP532" s="12"/>
      <c r="JQ532" s="12"/>
      <c r="JR532" s="12"/>
      <c r="JS532" s="12"/>
      <c r="JT532" s="12"/>
      <c r="JU532" s="12"/>
      <c r="JV532" s="12"/>
    </row>
    <row r="533" spans="1:282" x14ac:dyDescent="0.25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  <c r="IW533" s="12"/>
      <c r="IX533" s="12"/>
      <c r="IY533" s="12"/>
      <c r="IZ533" s="12"/>
      <c r="JA533" s="12"/>
      <c r="JB533" s="12"/>
      <c r="JC533" s="12"/>
      <c r="JD533" s="12"/>
      <c r="JE533" s="12"/>
      <c r="JF533" s="12"/>
      <c r="JG533" s="12"/>
      <c r="JH533" s="12"/>
      <c r="JI533" s="12"/>
      <c r="JJ533" s="12"/>
      <c r="JK533" s="12"/>
      <c r="JL533" s="12"/>
      <c r="JM533" s="12"/>
      <c r="JN533" s="12"/>
      <c r="JO533" s="12"/>
      <c r="JP533" s="12"/>
      <c r="JQ533" s="12"/>
      <c r="JR533" s="12"/>
      <c r="JS533" s="12"/>
      <c r="JT533" s="12"/>
      <c r="JU533" s="12"/>
      <c r="JV533" s="12"/>
    </row>
    <row r="534" spans="1:282" x14ac:dyDescent="0.25"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  <c r="IW534" s="12"/>
      <c r="IX534" s="12"/>
      <c r="IY534" s="12"/>
      <c r="IZ534" s="12"/>
      <c r="JA534" s="12"/>
      <c r="JB534" s="12"/>
      <c r="JC534" s="12"/>
      <c r="JD534" s="12"/>
      <c r="JE534" s="12"/>
      <c r="JF534" s="12"/>
      <c r="JG534" s="12"/>
      <c r="JH534" s="12"/>
      <c r="JI534" s="12"/>
      <c r="JJ534" s="12"/>
      <c r="JK534" s="12"/>
      <c r="JL534" s="12"/>
      <c r="JM534" s="12"/>
      <c r="JN534" s="12"/>
      <c r="JO534" s="12"/>
      <c r="JP534" s="12"/>
      <c r="JQ534" s="12"/>
      <c r="JR534" s="12"/>
      <c r="JS534" s="12"/>
      <c r="JT534" s="12"/>
      <c r="JU534" s="12"/>
      <c r="JV534" s="12"/>
    </row>
    <row r="535" spans="1:282" x14ac:dyDescent="0.25"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  <c r="IW535" s="12"/>
      <c r="IX535" s="12"/>
      <c r="IY535" s="12"/>
      <c r="IZ535" s="12"/>
      <c r="JA535" s="12"/>
      <c r="JB535" s="12"/>
      <c r="JC535" s="12"/>
      <c r="JD535" s="12"/>
      <c r="JE535" s="12"/>
      <c r="JF535" s="12"/>
      <c r="JG535" s="12"/>
      <c r="JH535" s="12"/>
      <c r="JI535" s="12"/>
      <c r="JJ535" s="12"/>
      <c r="JK535" s="12"/>
      <c r="JL535" s="12"/>
      <c r="JM535" s="12"/>
      <c r="JN535" s="12"/>
      <c r="JO535" s="12"/>
      <c r="JP535" s="12"/>
      <c r="JQ535" s="12"/>
      <c r="JR535" s="12"/>
      <c r="JS535" s="12"/>
      <c r="JT535" s="12"/>
      <c r="JU535" s="12"/>
      <c r="JV535" s="12"/>
    </row>
    <row r="536" spans="1:282" x14ac:dyDescent="0.25"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  <c r="IW536" s="12"/>
      <c r="IX536" s="12"/>
      <c r="IY536" s="12"/>
      <c r="IZ536" s="12"/>
      <c r="JA536" s="12"/>
      <c r="JB536" s="12"/>
      <c r="JC536" s="12"/>
      <c r="JD536" s="12"/>
      <c r="JE536" s="12"/>
      <c r="JF536" s="12"/>
      <c r="JG536" s="12"/>
      <c r="JH536" s="12"/>
      <c r="JI536" s="12"/>
      <c r="JJ536" s="12"/>
      <c r="JK536" s="12"/>
      <c r="JL536" s="12"/>
      <c r="JM536" s="12"/>
      <c r="JN536" s="12"/>
      <c r="JO536" s="12"/>
      <c r="JP536" s="12"/>
      <c r="JQ536" s="12"/>
      <c r="JR536" s="12"/>
      <c r="JS536" s="12"/>
      <c r="JT536" s="12"/>
      <c r="JU536" s="12"/>
      <c r="JV536" s="12"/>
    </row>
    <row r="537" spans="1:282" ht="24.95" customHeight="1" x14ac:dyDescent="0.25"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</row>
    <row r="538" spans="1:282" x14ac:dyDescent="0.25"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</row>
    <row r="539" spans="1:282" x14ac:dyDescent="0.25"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</row>
    <row r="540" spans="1:282" x14ac:dyDescent="0.25"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</row>
    <row r="541" spans="1:282" x14ac:dyDescent="0.25"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</row>
    <row r="542" spans="1:282" x14ac:dyDescent="0.25"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</row>
    <row r="543" spans="1:282" x14ac:dyDescent="0.25"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</row>
    <row r="544" spans="1:282" x14ac:dyDescent="0.25"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</row>
    <row r="545" spans="12:282" x14ac:dyDescent="0.25"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</row>
    <row r="546" spans="12:282" x14ac:dyDescent="0.25"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</row>
    <row r="547" spans="12:282" x14ac:dyDescent="0.25"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</row>
    <row r="548" spans="12:282" x14ac:dyDescent="0.25"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</row>
    <row r="549" spans="12:282" x14ac:dyDescent="0.25"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</row>
    <row r="550" spans="12:282" x14ac:dyDescent="0.25"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</row>
    <row r="551" spans="12:282" x14ac:dyDescent="0.25"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</row>
    <row r="552" spans="12:282" x14ac:dyDescent="0.25"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</row>
    <row r="553" spans="12:282" x14ac:dyDescent="0.25"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  <c r="IW553" s="12"/>
      <c r="IX553" s="12"/>
      <c r="IY553" s="12"/>
      <c r="IZ553" s="12"/>
      <c r="JA553" s="12"/>
      <c r="JB553" s="12"/>
      <c r="JC553" s="12"/>
      <c r="JD553" s="12"/>
      <c r="JE553" s="12"/>
      <c r="JF553" s="12"/>
      <c r="JG553" s="12"/>
      <c r="JH553" s="12"/>
      <c r="JI553" s="12"/>
      <c r="JJ553" s="12"/>
      <c r="JK553" s="12"/>
      <c r="JL553" s="12"/>
      <c r="JM553" s="12"/>
      <c r="JN553" s="12"/>
      <c r="JO553" s="12"/>
      <c r="JP553" s="12"/>
      <c r="JQ553" s="12"/>
      <c r="JR553" s="12"/>
      <c r="JS553" s="12"/>
      <c r="JT553" s="12"/>
      <c r="JU553" s="12"/>
      <c r="JV553" s="12"/>
    </row>
    <row r="554" spans="12:282" x14ac:dyDescent="0.25"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  <c r="IW554" s="12"/>
      <c r="IX554" s="12"/>
      <c r="IY554" s="12"/>
      <c r="IZ554" s="12"/>
      <c r="JA554" s="12"/>
      <c r="JB554" s="12"/>
      <c r="JC554" s="12"/>
      <c r="JD554" s="12"/>
      <c r="JE554" s="12"/>
      <c r="JF554" s="12"/>
      <c r="JG554" s="12"/>
      <c r="JH554" s="12"/>
      <c r="JI554" s="12"/>
      <c r="JJ554" s="12"/>
      <c r="JK554" s="12"/>
      <c r="JL554" s="12"/>
      <c r="JM554" s="12"/>
      <c r="JN554" s="12"/>
      <c r="JO554" s="12"/>
      <c r="JP554" s="12"/>
      <c r="JQ554" s="12"/>
      <c r="JR554" s="12"/>
      <c r="JS554" s="12"/>
      <c r="JT554" s="12"/>
      <c r="JU554" s="12"/>
      <c r="JV554" s="12"/>
    </row>
    <row r="555" spans="12:282" x14ac:dyDescent="0.25"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  <c r="IW555" s="12"/>
      <c r="IX555" s="12"/>
      <c r="IY555" s="12"/>
      <c r="IZ555" s="12"/>
      <c r="JA555" s="12"/>
      <c r="JB555" s="12"/>
      <c r="JC555" s="12"/>
      <c r="JD555" s="12"/>
      <c r="JE555" s="12"/>
      <c r="JF555" s="12"/>
      <c r="JG555" s="12"/>
      <c r="JH555" s="12"/>
      <c r="JI555" s="12"/>
      <c r="JJ555" s="12"/>
      <c r="JK555" s="12"/>
      <c r="JL555" s="12"/>
      <c r="JM555" s="12"/>
      <c r="JN555" s="12"/>
      <c r="JO555" s="12"/>
      <c r="JP555" s="12"/>
      <c r="JQ555" s="12"/>
      <c r="JR555" s="12"/>
      <c r="JS555" s="12"/>
      <c r="JT555" s="12"/>
      <c r="JU555" s="12"/>
      <c r="JV555" s="12"/>
    </row>
    <row r="556" spans="12:282" x14ac:dyDescent="0.25"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  <c r="IW556" s="12"/>
      <c r="IX556" s="12"/>
      <c r="IY556" s="12"/>
      <c r="IZ556" s="12"/>
      <c r="JA556" s="12"/>
      <c r="JB556" s="12"/>
      <c r="JC556" s="12"/>
      <c r="JD556" s="12"/>
      <c r="JE556" s="12"/>
      <c r="JF556" s="12"/>
      <c r="JG556" s="12"/>
      <c r="JH556" s="12"/>
      <c r="JI556" s="12"/>
      <c r="JJ556" s="12"/>
      <c r="JK556" s="12"/>
      <c r="JL556" s="12"/>
      <c r="JM556" s="12"/>
      <c r="JN556" s="12"/>
      <c r="JO556" s="12"/>
      <c r="JP556" s="12"/>
      <c r="JQ556" s="12"/>
      <c r="JR556" s="12"/>
      <c r="JS556" s="12"/>
      <c r="JT556" s="12"/>
      <c r="JU556" s="12"/>
      <c r="JV556" s="12"/>
    </row>
    <row r="557" spans="12:282" x14ac:dyDescent="0.25"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  <c r="IW557" s="12"/>
      <c r="IX557" s="12"/>
      <c r="IY557" s="12"/>
      <c r="IZ557" s="12"/>
      <c r="JA557" s="12"/>
      <c r="JB557" s="12"/>
      <c r="JC557" s="12"/>
      <c r="JD557" s="12"/>
      <c r="JE557" s="12"/>
      <c r="JF557" s="12"/>
      <c r="JG557" s="12"/>
      <c r="JH557" s="12"/>
      <c r="JI557" s="12"/>
      <c r="JJ557" s="12"/>
      <c r="JK557" s="12"/>
      <c r="JL557" s="12"/>
      <c r="JM557" s="12"/>
      <c r="JN557" s="12"/>
      <c r="JO557" s="12"/>
      <c r="JP557" s="12"/>
      <c r="JQ557" s="12"/>
      <c r="JR557" s="12"/>
      <c r="JS557" s="12"/>
      <c r="JT557" s="12"/>
      <c r="JU557" s="12"/>
      <c r="JV557" s="12"/>
    </row>
    <row r="558" spans="12:282" x14ac:dyDescent="0.25"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  <c r="IW558" s="12"/>
      <c r="IX558" s="12"/>
      <c r="IY558" s="12"/>
      <c r="IZ558" s="12"/>
      <c r="JA558" s="12"/>
      <c r="JB558" s="12"/>
      <c r="JC558" s="12"/>
      <c r="JD558" s="12"/>
      <c r="JE558" s="12"/>
      <c r="JF558" s="12"/>
      <c r="JG558" s="12"/>
      <c r="JH558" s="12"/>
      <c r="JI558" s="12"/>
      <c r="JJ558" s="12"/>
      <c r="JK558" s="12"/>
      <c r="JL558" s="12"/>
      <c r="JM558" s="12"/>
      <c r="JN558" s="12"/>
      <c r="JO558" s="12"/>
      <c r="JP558" s="12"/>
      <c r="JQ558" s="12"/>
      <c r="JR558" s="12"/>
      <c r="JS558" s="12"/>
      <c r="JT558" s="12"/>
      <c r="JU558" s="12"/>
      <c r="JV558" s="12"/>
    </row>
    <row r="559" spans="12:282" x14ac:dyDescent="0.25"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  <c r="IW559" s="12"/>
      <c r="IX559" s="12"/>
      <c r="IY559" s="12"/>
      <c r="IZ559" s="12"/>
      <c r="JA559" s="12"/>
      <c r="JB559" s="12"/>
      <c r="JC559" s="12"/>
      <c r="JD559" s="12"/>
      <c r="JE559" s="12"/>
      <c r="JF559" s="12"/>
      <c r="JG559" s="12"/>
      <c r="JH559" s="12"/>
      <c r="JI559" s="12"/>
      <c r="JJ559" s="12"/>
      <c r="JK559" s="12"/>
      <c r="JL559" s="12"/>
      <c r="JM559" s="12"/>
      <c r="JN559" s="12"/>
      <c r="JO559" s="12"/>
      <c r="JP559" s="12"/>
      <c r="JQ559" s="12"/>
      <c r="JR559" s="12"/>
      <c r="JS559" s="12"/>
      <c r="JT559" s="12"/>
      <c r="JU559" s="12"/>
      <c r="JV559" s="12"/>
    </row>
    <row r="560" spans="12:282" x14ac:dyDescent="0.25"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</row>
    <row r="561" spans="12:282" x14ac:dyDescent="0.25"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  <c r="IW561" s="12"/>
      <c r="IX561" s="12"/>
      <c r="IY561" s="12"/>
      <c r="IZ561" s="12"/>
      <c r="JA561" s="12"/>
      <c r="JB561" s="12"/>
      <c r="JC561" s="12"/>
      <c r="JD561" s="12"/>
      <c r="JE561" s="12"/>
      <c r="JF561" s="12"/>
      <c r="JG561" s="12"/>
      <c r="JH561" s="12"/>
      <c r="JI561" s="12"/>
      <c r="JJ561" s="12"/>
      <c r="JK561" s="12"/>
      <c r="JL561" s="12"/>
      <c r="JM561" s="12"/>
      <c r="JN561" s="12"/>
      <c r="JO561" s="12"/>
      <c r="JP561" s="12"/>
      <c r="JQ561" s="12"/>
      <c r="JR561" s="12"/>
      <c r="JS561" s="12"/>
      <c r="JT561" s="12"/>
      <c r="JU561" s="12"/>
      <c r="JV561" s="12"/>
    </row>
    <row r="562" spans="12:282" x14ac:dyDescent="0.25"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</row>
    <row r="563" spans="12:282" x14ac:dyDescent="0.25"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  <c r="IW563" s="12"/>
      <c r="IX563" s="12"/>
      <c r="IY563" s="12"/>
      <c r="IZ563" s="12"/>
      <c r="JA563" s="12"/>
      <c r="JB563" s="12"/>
      <c r="JC563" s="12"/>
      <c r="JD563" s="12"/>
      <c r="JE563" s="12"/>
      <c r="JF563" s="12"/>
      <c r="JG563" s="12"/>
      <c r="JH563" s="12"/>
      <c r="JI563" s="12"/>
      <c r="JJ563" s="12"/>
      <c r="JK563" s="12"/>
      <c r="JL563" s="12"/>
      <c r="JM563" s="12"/>
      <c r="JN563" s="12"/>
      <c r="JO563" s="12"/>
      <c r="JP563" s="12"/>
      <c r="JQ563" s="12"/>
      <c r="JR563" s="12"/>
      <c r="JS563" s="12"/>
      <c r="JT563" s="12"/>
      <c r="JU563" s="12"/>
      <c r="JV563" s="12"/>
    </row>
    <row r="564" spans="12:282" x14ac:dyDescent="0.25"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  <c r="IW564" s="12"/>
      <c r="IX564" s="12"/>
      <c r="IY564" s="12"/>
      <c r="IZ564" s="12"/>
      <c r="JA564" s="12"/>
      <c r="JB564" s="12"/>
      <c r="JC564" s="12"/>
      <c r="JD564" s="12"/>
      <c r="JE564" s="12"/>
      <c r="JF564" s="12"/>
      <c r="JG564" s="12"/>
      <c r="JH564" s="12"/>
      <c r="JI564" s="12"/>
      <c r="JJ564" s="12"/>
      <c r="JK564" s="12"/>
      <c r="JL564" s="12"/>
      <c r="JM564" s="12"/>
      <c r="JN564" s="12"/>
      <c r="JO564" s="12"/>
      <c r="JP564" s="12"/>
      <c r="JQ564" s="12"/>
      <c r="JR564" s="12"/>
      <c r="JS564" s="12"/>
      <c r="JT564" s="12"/>
      <c r="JU564" s="12"/>
      <c r="JV564" s="12"/>
    </row>
    <row r="565" spans="12:282" x14ac:dyDescent="0.25"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  <c r="IW565" s="12"/>
      <c r="IX565" s="12"/>
      <c r="IY565" s="12"/>
      <c r="IZ565" s="12"/>
      <c r="JA565" s="12"/>
      <c r="JB565" s="12"/>
      <c r="JC565" s="12"/>
      <c r="JD565" s="12"/>
      <c r="JE565" s="12"/>
      <c r="JF565" s="12"/>
      <c r="JG565" s="12"/>
      <c r="JH565" s="12"/>
      <c r="JI565" s="12"/>
      <c r="JJ565" s="12"/>
      <c r="JK565" s="12"/>
      <c r="JL565" s="12"/>
      <c r="JM565" s="12"/>
      <c r="JN565" s="12"/>
      <c r="JO565" s="12"/>
      <c r="JP565" s="12"/>
      <c r="JQ565" s="12"/>
      <c r="JR565" s="12"/>
      <c r="JS565" s="12"/>
      <c r="JT565" s="12"/>
      <c r="JU565" s="12"/>
      <c r="JV565" s="12"/>
    </row>
    <row r="566" spans="12:282" x14ac:dyDescent="0.25"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  <c r="IW566" s="12"/>
      <c r="IX566" s="12"/>
      <c r="IY566" s="12"/>
      <c r="IZ566" s="12"/>
      <c r="JA566" s="12"/>
      <c r="JB566" s="12"/>
      <c r="JC566" s="12"/>
      <c r="JD566" s="12"/>
      <c r="JE566" s="12"/>
      <c r="JF566" s="12"/>
      <c r="JG566" s="12"/>
      <c r="JH566" s="12"/>
      <c r="JI566" s="12"/>
      <c r="JJ566" s="12"/>
      <c r="JK566" s="12"/>
      <c r="JL566" s="12"/>
      <c r="JM566" s="12"/>
      <c r="JN566" s="12"/>
      <c r="JO566" s="12"/>
      <c r="JP566" s="12"/>
      <c r="JQ566" s="12"/>
      <c r="JR566" s="12"/>
      <c r="JS566" s="12"/>
      <c r="JT566" s="12"/>
      <c r="JU566" s="12"/>
      <c r="JV566" s="12"/>
    </row>
    <row r="567" spans="12:282" x14ac:dyDescent="0.25"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  <c r="IW567" s="12"/>
      <c r="IX567" s="12"/>
      <c r="IY567" s="12"/>
      <c r="IZ567" s="12"/>
      <c r="JA567" s="12"/>
      <c r="JB567" s="12"/>
      <c r="JC567" s="12"/>
      <c r="JD567" s="12"/>
      <c r="JE567" s="12"/>
      <c r="JF567" s="12"/>
      <c r="JG567" s="12"/>
      <c r="JH567" s="12"/>
      <c r="JI567" s="12"/>
      <c r="JJ567" s="12"/>
      <c r="JK567" s="12"/>
      <c r="JL567" s="12"/>
      <c r="JM567" s="12"/>
      <c r="JN567" s="12"/>
      <c r="JO567" s="12"/>
      <c r="JP567" s="12"/>
      <c r="JQ567" s="12"/>
      <c r="JR567" s="12"/>
      <c r="JS567" s="12"/>
      <c r="JT567" s="12"/>
      <c r="JU567" s="12"/>
      <c r="JV567" s="12"/>
    </row>
    <row r="568" spans="12:282" x14ac:dyDescent="0.25"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  <c r="IW568" s="12"/>
      <c r="IX568" s="12"/>
      <c r="IY568" s="12"/>
      <c r="IZ568" s="12"/>
      <c r="JA568" s="12"/>
      <c r="JB568" s="12"/>
      <c r="JC568" s="12"/>
      <c r="JD568" s="12"/>
      <c r="JE568" s="12"/>
      <c r="JF568" s="12"/>
      <c r="JG568" s="12"/>
      <c r="JH568" s="12"/>
      <c r="JI568" s="12"/>
      <c r="JJ568" s="12"/>
      <c r="JK568" s="12"/>
      <c r="JL568" s="12"/>
      <c r="JM568" s="12"/>
      <c r="JN568" s="12"/>
      <c r="JO568" s="12"/>
      <c r="JP568" s="12"/>
      <c r="JQ568" s="12"/>
      <c r="JR568" s="12"/>
      <c r="JS568" s="12"/>
      <c r="JT568" s="12"/>
      <c r="JU568" s="12"/>
      <c r="JV568" s="12"/>
    </row>
    <row r="569" spans="12:282" x14ac:dyDescent="0.25"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  <c r="IW569" s="12"/>
      <c r="IX569" s="12"/>
      <c r="IY569" s="12"/>
      <c r="IZ569" s="12"/>
      <c r="JA569" s="12"/>
      <c r="JB569" s="12"/>
      <c r="JC569" s="12"/>
      <c r="JD569" s="12"/>
      <c r="JE569" s="12"/>
      <c r="JF569" s="12"/>
      <c r="JG569" s="12"/>
      <c r="JH569" s="12"/>
      <c r="JI569" s="12"/>
      <c r="JJ569" s="12"/>
      <c r="JK569" s="12"/>
      <c r="JL569" s="12"/>
      <c r="JM569" s="12"/>
      <c r="JN569" s="12"/>
      <c r="JO569" s="12"/>
      <c r="JP569" s="12"/>
      <c r="JQ569" s="12"/>
      <c r="JR569" s="12"/>
      <c r="JS569" s="12"/>
      <c r="JT569" s="12"/>
      <c r="JU569" s="12"/>
      <c r="JV569" s="12"/>
    </row>
    <row r="570" spans="12:282" x14ac:dyDescent="0.25"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  <c r="IW570" s="12"/>
      <c r="IX570" s="12"/>
      <c r="IY570" s="12"/>
      <c r="IZ570" s="12"/>
      <c r="JA570" s="12"/>
      <c r="JB570" s="12"/>
      <c r="JC570" s="12"/>
      <c r="JD570" s="12"/>
      <c r="JE570" s="12"/>
      <c r="JF570" s="12"/>
      <c r="JG570" s="12"/>
      <c r="JH570" s="12"/>
      <c r="JI570" s="12"/>
      <c r="JJ570" s="12"/>
      <c r="JK570" s="12"/>
      <c r="JL570" s="12"/>
      <c r="JM570" s="12"/>
      <c r="JN570" s="12"/>
      <c r="JO570" s="12"/>
      <c r="JP570" s="12"/>
      <c r="JQ570" s="12"/>
      <c r="JR570" s="12"/>
      <c r="JS570" s="12"/>
      <c r="JT570" s="12"/>
      <c r="JU570" s="12"/>
      <c r="JV570" s="12"/>
    </row>
    <row r="571" spans="12:282" x14ac:dyDescent="0.25"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  <c r="IW571" s="12"/>
      <c r="IX571" s="12"/>
      <c r="IY571" s="12"/>
      <c r="IZ571" s="12"/>
      <c r="JA571" s="12"/>
      <c r="JB571" s="12"/>
      <c r="JC571" s="12"/>
      <c r="JD571" s="12"/>
      <c r="JE571" s="12"/>
      <c r="JF571" s="12"/>
      <c r="JG571" s="12"/>
      <c r="JH571" s="12"/>
      <c r="JI571" s="12"/>
      <c r="JJ571" s="12"/>
      <c r="JK571" s="12"/>
      <c r="JL571" s="12"/>
      <c r="JM571" s="12"/>
      <c r="JN571" s="12"/>
      <c r="JO571" s="12"/>
      <c r="JP571" s="12"/>
      <c r="JQ571" s="12"/>
      <c r="JR571" s="12"/>
      <c r="JS571" s="12"/>
      <c r="JT571" s="12"/>
      <c r="JU571" s="12"/>
      <c r="JV571" s="12"/>
    </row>
    <row r="572" spans="12:282" x14ac:dyDescent="0.25"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</row>
    <row r="573" spans="12:282" x14ac:dyDescent="0.25"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  <c r="IW573" s="12"/>
      <c r="IX573" s="12"/>
      <c r="IY573" s="12"/>
      <c r="IZ573" s="12"/>
      <c r="JA573" s="12"/>
      <c r="JB573" s="12"/>
      <c r="JC573" s="12"/>
      <c r="JD573" s="12"/>
      <c r="JE573" s="12"/>
      <c r="JF573" s="12"/>
      <c r="JG573" s="12"/>
      <c r="JH573" s="12"/>
      <c r="JI573" s="12"/>
      <c r="JJ573" s="12"/>
      <c r="JK573" s="12"/>
      <c r="JL573" s="12"/>
      <c r="JM573" s="12"/>
      <c r="JN573" s="12"/>
      <c r="JO573" s="12"/>
      <c r="JP573" s="12"/>
      <c r="JQ573" s="12"/>
      <c r="JR573" s="12"/>
      <c r="JS573" s="12"/>
      <c r="JT573" s="12"/>
      <c r="JU573" s="12"/>
      <c r="JV573" s="12"/>
    </row>
    <row r="574" spans="12:282" x14ac:dyDescent="0.25"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</row>
    <row r="575" spans="12:282" x14ac:dyDescent="0.25"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  <c r="IW575" s="12"/>
      <c r="IX575" s="12"/>
      <c r="IY575" s="12"/>
      <c r="IZ575" s="12"/>
      <c r="JA575" s="12"/>
      <c r="JB575" s="12"/>
      <c r="JC575" s="12"/>
      <c r="JD575" s="12"/>
      <c r="JE575" s="12"/>
      <c r="JF575" s="12"/>
      <c r="JG575" s="12"/>
      <c r="JH575" s="12"/>
      <c r="JI575" s="12"/>
      <c r="JJ575" s="12"/>
      <c r="JK575" s="12"/>
      <c r="JL575" s="12"/>
      <c r="JM575" s="12"/>
      <c r="JN575" s="12"/>
      <c r="JO575" s="12"/>
      <c r="JP575" s="12"/>
      <c r="JQ575" s="12"/>
      <c r="JR575" s="12"/>
      <c r="JS575" s="12"/>
      <c r="JT575" s="12"/>
      <c r="JU575" s="12"/>
      <c r="JV575" s="12"/>
    </row>
    <row r="576" spans="12:282" x14ac:dyDescent="0.25"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  <c r="IW576" s="12"/>
      <c r="IX576" s="12"/>
      <c r="IY576" s="12"/>
      <c r="IZ576" s="12"/>
      <c r="JA576" s="12"/>
      <c r="JB576" s="12"/>
      <c r="JC576" s="12"/>
      <c r="JD576" s="12"/>
      <c r="JE576" s="12"/>
      <c r="JF576" s="12"/>
      <c r="JG576" s="12"/>
      <c r="JH576" s="12"/>
      <c r="JI576" s="12"/>
      <c r="JJ576" s="12"/>
      <c r="JK576" s="12"/>
      <c r="JL576" s="12"/>
      <c r="JM576" s="12"/>
      <c r="JN576" s="12"/>
      <c r="JO576" s="12"/>
      <c r="JP576" s="12"/>
      <c r="JQ576" s="12"/>
      <c r="JR576" s="12"/>
      <c r="JS576" s="12"/>
      <c r="JT576" s="12"/>
      <c r="JU576" s="12"/>
      <c r="JV576" s="12"/>
    </row>
    <row r="577" spans="12:282" x14ac:dyDescent="0.25"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  <c r="IW577" s="12"/>
      <c r="IX577" s="12"/>
      <c r="IY577" s="12"/>
      <c r="IZ577" s="12"/>
      <c r="JA577" s="12"/>
      <c r="JB577" s="12"/>
      <c r="JC577" s="12"/>
      <c r="JD577" s="12"/>
      <c r="JE577" s="12"/>
      <c r="JF577" s="12"/>
      <c r="JG577" s="12"/>
      <c r="JH577" s="12"/>
      <c r="JI577" s="12"/>
      <c r="JJ577" s="12"/>
      <c r="JK577" s="12"/>
      <c r="JL577" s="12"/>
      <c r="JM577" s="12"/>
      <c r="JN577" s="12"/>
      <c r="JO577" s="12"/>
      <c r="JP577" s="12"/>
      <c r="JQ577" s="12"/>
      <c r="JR577" s="12"/>
      <c r="JS577" s="12"/>
      <c r="JT577" s="12"/>
      <c r="JU577" s="12"/>
      <c r="JV577" s="12"/>
    </row>
    <row r="578" spans="12:282" x14ac:dyDescent="0.25"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  <c r="IW578" s="12"/>
      <c r="IX578" s="12"/>
      <c r="IY578" s="12"/>
      <c r="IZ578" s="12"/>
      <c r="JA578" s="12"/>
      <c r="JB578" s="12"/>
      <c r="JC578" s="12"/>
      <c r="JD578" s="12"/>
      <c r="JE578" s="12"/>
      <c r="JF578" s="12"/>
      <c r="JG578" s="12"/>
      <c r="JH578" s="12"/>
      <c r="JI578" s="12"/>
      <c r="JJ578" s="12"/>
      <c r="JK578" s="12"/>
      <c r="JL578" s="12"/>
      <c r="JM578" s="12"/>
      <c r="JN578" s="12"/>
      <c r="JO578" s="12"/>
      <c r="JP578" s="12"/>
      <c r="JQ578" s="12"/>
      <c r="JR578" s="12"/>
      <c r="JS578" s="12"/>
      <c r="JT578" s="12"/>
      <c r="JU578" s="12"/>
      <c r="JV578" s="12"/>
    </row>
    <row r="579" spans="12:282" x14ac:dyDescent="0.25"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  <c r="IW579" s="12"/>
      <c r="IX579" s="12"/>
      <c r="IY579" s="12"/>
      <c r="IZ579" s="12"/>
      <c r="JA579" s="12"/>
      <c r="JB579" s="12"/>
      <c r="JC579" s="12"/>
      <c r="JD579" s="12"/>
      <c r="JE579" s="12"/>
      <c r="JF579" s="12"/>
      <c r="JG579" s="12"/>
      <c r="JH579" s="12"/>
      <c r="JI579" s="12"/>
      <c r="JJ579" s="12"/>
      <c r="JK579" s="12"/>
      <c r="JL579" s="12"/>
      <c r="JM579" s="12"/>
      <c r="JN579" s="12"/>
      <c r="JO579" s="12"/>
      <c r="JP579" s="12"/>
      <c r="JQ579" s="12"/>
      <c r="JR579" s="12"/>
      <c r="JS579" s="12"/>
      <c r="JT579" s="12"/>
      <c r="JU579" s="12"/>
      <c r="JV579" s="12"/>
    </row>
    <row r="580" spans="12:282" x14ac:dyDescent="0.25"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</row>
    <row r="581" spans="12:282" x14ac:dyDescent="0.25"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</row>
    <row r="582" spans="12:282" x14ac:dyDescent="0.25"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  <c r="IW582" s="12"/>
      <c r="IX582" s="12"/>
      <c r="IY582" s="12"/>
      <c r="IZ582" s="12"/>
      <c r="JA582" s="12"/>
      <c r="JB582" s="12"/>
      <c r="JC582" s="12"/>
      <c r="JD582" s="12"/>
      <c r="JE582" s="12"/>
      <c r="JF582" s="12"/>
      <c r="JG582" s="12"/>
      <c r="JH582" s="12"/>
      <c r="JI582" s="12"/>
      <c r="JJ582" s="12"/>
      <c r="JK582" s="12"/>
      <c r="JL582" s="12"/>
      <c r="JM582" s="12"/>
      <c r="JN582" s="12"/>
      <c r="JO582" s="12"/>
      <c r="JP582" s="12"/>
      <c r="JQ582" s="12"/>
      <c r="JR582" s="12"/>
      <c r="JS582" s="12"/>
      <c r="JT582" s="12"/>
      <c r="JU582" s="12"/>
      <c r="JV582" s="12"/>
    </row>
    <row r="583" spans="12:282" x14ac:dyDescent="0.25"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  <c r="IW583" s="12"/>
      <c r="IX583" s="12"/>
      <c r="IY583" s="12"/>
      <c r="IZ583" s="12"/>
      <c r="JA583" s="12"/>
      <c r="JB583" s="12"/>
      <c r="JC583" s="12"/>
      <c r="JD583" s="12"/>
      <c r="JE583" s="12"/>
      <c r="JF583" s="12"/>
      <c r="JG583" s="12"/>
      <c r="JH583" s="12"/>
      <c r="JI583" s="12"/>
      <c r="JJ583" s="12"/>
      <c r="JK583" s="12"/>
      <c r="JL583" s="12"/>
      <c r="JM583" s="12"/>
      <c r="JN583" s="12"/>
      <c r="JO583" s="12"/>
      <c r="JP583" s="12"/>
      <c r="JQ583" s="12"/>
      <c r="JR583" s="12"/>
      <c r="JS583" s="12"/>
      <c r="JT583" s="12"/>
      <c r="JU583" s="12"/>
      <c r="JV583" s="12"/>
    </row>
    <row r="584" spans="12:282" x14ac:dyDescent="0.25"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  <c r="IW584" s="12"/>
      <c r="IX584" s="12"/>
      <c r="IY584" s="12"/>
      <c r="IZ584" s="12"/>
      <c r="JA584" s="12"/>
      <c r="JB584" s="12"/>
      <c r="JC584" s="12"/>
      <c r="JD584" s="12"/>
      <c r="JE584" s="12"/>
      <c r="JF584" s="12"/>
      <c r="JG584" s="12"/>
      <c r="JH584" s="12"/>
      <c r="JI584" s="12"/>
      <c r="JJ584" s="12"/>
      <c r="JK584" s="12"/>
      <c r="JL584" s="12"/>
      <c r="JM584" s="12"/>
      <c r="JN584" s="12"/>
      <c r="JO584" s="12"/>
      <c r="JP584" s="12"/>
      <c r="JQ584" s="12"/>
      <c r="JR584" s="12"/>
      <c r="JS584" s="12"/>
      <c r="JT584" s="12"/>
      <c r="JU584" s="12"/>
      <c r="JV584" s="12"/>
    </row>
    <row r="585" spans="12:282" x14ac:dyDescent="0.25"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  <c r="IW585" s="12"/>
      <c r="IX585" s="12"/>
      <c r="IY585" s="12"/>
      <c r="IZ585" s="12"/>
      <c r="JA585" s="12"/>
      <c r="JB585" s="12"/>
      <c r="JC585" s="12"/>
      <c r="JD585" s="12"/>
      <c r="JE585" s="12"/>
      <c r="JF585" s="12"/>
      <c r="JG585" s="12"/>
      <c r="JH585" s="12"/>
      <c r="JI585" s="12"/>
      <c r="JJ585" s="12"/>
      <c r="JK585" s="12"/>
      <c r="JL585" s="12"/>
      <c r="JM585" s="12"/>
      <c r="JN585" s="12"/>
      <c r="JO585" s="12"/>
      <c r="JP585" s="12"/>
      <c r="JQ585" s="12"/>
      <c r="JR585" s="12"/>
      <c r="JS585" s="12"/>
      <c r="JT585" s="12"/>
      <c r="JU585" s="12"/>
      <c r="JV585" s="12"/>
    </row>
    <row r="586" spans="12:282" x14ac:dyDescent="0.25"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  <c r="IW586" s="12"/>
      <c r="IX586" s="12"/>
      <c r="IY586" s="12"/>
      <c r="IZ586" s="12"/>
      <c r="JA586" s="12"/>
      <c r="JB586" s="12"/>
      <c r="JC586" s="12"/>
      <c r="JD586" s="12"/>
      <c r="JE586" s="12"/>
      <c r="JF586" s="12"/>
      <c r="JG586" s="12"/>
      <c r="JH586" s="12"/>
      <c r="JI586" s="12"/>
      <c r="JJ586" s="12"/>
      <c r="JK586" s="12"/>
      <c r="JL586" s="12"/>
      <c r="JM586" s="12"/>
      <c r="JN586" s="12"/>
      <c r="JO586" s="12"/>
      <c r="JP586" s="12"/>
      <c r="JQ586" s="12"/>
      <c r="JR586" s="12"/>
      <c r="JS586" s="12"/>
      <c r="JT586" s="12"/>
      <c r="JU586" s="12"/>
      <c r="JV586" s="12"/>
    </row>
    <row r="587" spans="12:282" x14ac:dyDescent="0.25"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  <c r="IW587" s="12"/>
      <c r="IX587" s="12"/>
      <c r="IY587" s="12"/>
      <c r="IZ587" s="12"/>
      <c r="JA587" s="12"/>
      <c r="JB587" s="12"/>
      <c r="JC587" s="12"/>
      <c r="JD587" s="12"/>
      <c r="JE587" s="12"/>
      <c r="JF587" s="12"/>
      <c r="JG587" s="12"/>
      <c r="JH587" s="12"/>
      <c r="JI587" s="12"/>
      <c r="JJ587" s="12"/>
      <c r="JK587" s="12"/>
      <c r="JL587" s="12"/>
      <c r="JM587" s="12"/>
      <c r="JN587" s="12"/>
      <c r="JO587" s="12"/>
      <c r="JP587" s="12"/>
      <c r="JQ587" s="12"/>
      <c r="JR587" s="12"/>
      <c r="JS587" s="12"/>
      <c r="JT587" s="12"/>
      <c r="JU587" s="12"/>
      <c r="JV587" s="12"/>
    </row>
    <row r="588" spans="12:282" x14ac:dyDescent="0.25"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  <c r="IW588" s="12"/>
      <c r="IX588" s="12"/>
      <c r="IY588" s="12"/>
      <c r="IZ588" s="12"/>
      <c r="JA588" s="12"/>
      <c r="JB588" s="12"/>
      <c r="JC588" s="12"/>
      <c r="JD588" s="12"/>
      <c r="JE588" s="12"/>
      <c r="JF588" s="12"/>
      <c r="JG588" s="12"/>
      <c r="JH588" s="12"/>
      <c r="JI588" s="12"/>
      <c r="JJ588" s="12"/>
      <c r="JK588" s="12"/>
      <c r="JL588" s="12"/>
      <c r="JM588" s="12"/>
      <c r="JN588" s="12"/>
      <c r="JO588" s="12"/>
      <c r="JP588" s="12"/>
      <c r="JQ588" s="12"/>
      <c r="JR588" s="12"/>
      <c r="JS588" s="12"/>
      <c r="JT588" s="12"/>
      <c r="JU588" s="12"/>
      <c r="JV588" s="12"/>
    </row>
    <row r="589" spans="12:282" x14ac:dyDescent="0.25"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  <c r="IW589" s="12"/>
      <c r="IX589" s="12"/>
      <c r="IY589" s="12"/>
      <c r="IZ589" s="12"/>
      <c r="JA589" s="12"/>
      <c r="JB589" s="12"/>
      <c r="JC589" s="12"/>
      <c r="JD589" s="12"/>
      <c r="JE589" s="12"/>
      <c r="JF589" s="12"/>
      <c r="JG589" s="12"/>
      <c r="JH589" s="12"/>
      <c r="JI589" s="12"/>
      <c r="JJ589" s="12"/>
      <c r="JK589" s="12"/>
      <c r="JL589" s="12"/>
      <c r="JM589" s="12"/>
      <c r="JN589" s="12"/>
      <c r="JO589" s="12"/>
      <c r="JP589" s="12"/>
      <c r="JQ589" s="12"/>
      <c r="JR589" s="12"/>
      <c r="JS589" s="12"/>
      <c r="JT589" s="12"/>
      <c r="JU589" s="12"/>
      <c r="JV589" s="12"/>
    </row>
    <row r="590" spans="12:282" x14ac:dyDescent="0.25"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  <c r="IW590" s="12"/>
      <c r="IX590" s="12"/>
      <c r="IY590" s="12"/>
      <c r="IZ590" s="12"/>
      <c r="JA590" s="12"/>
      <c r="JB590" s="12"/>
      <c r="JC590" s="12"/>
      <c r="JD590" s="12"/>
      <c r="JE590" s="12"/>
      <c r="JF590" s="12"/>
      <c r="JG590" s="12"/>
      <c r="JH590" s="12"/>
      <c r="JI590" s="12"/>
      <c r="JJ590" s="12"/>
      <c r="JK590" s="12"/>
      <c r="JL590" s="12"/>
      <c r="JM590" s="12"/>
      <c r="JN590" s="12"/>
      <c r="JO590" s="12"/>
      <c r="JP590" s="12"/>
      <c r="JQ590" s="12"/>
      <c r="JR590" s="12"/>
      <c r="JS590" s="12"/>
      <c r="JT590" s="12"/>
      <c r="JU590" s="12"/>
      <c r="JV590" s="12"/>
    </row>
    <row r="591" spans="12:282" x14ac:dyDescent="0.25"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  <c r="IW591" s="12"/>
      <c r="IX591" s="12"/>
      <c r="IY591" s="12"/>
      <c r="IZ591" s="12"/>
      <c r="JA591" s="12"/>
      <c r="JB591" s="12"/>
      <c r="JC591" s="12"/>
      <c r="JD591" s="12"/>
      <c r="JE591" s="12"/>
      <c r="JF591" s="12"/>
      <c r="JG591" s="12"/>
      <c r="JH591" s="12"/>
      <c r="JI591" s="12"/>
      <c r="JJ591" s="12"/>
      <c r="JK591" s="12"/>
      <c r="JL591" s="12"/>
      <c r="JM591" s="12"/>
      <c r="JN591" s="12"/>
      <c r="JO591" s="12"/>
      <c r="JP591" s="12"/>
      <c r="JQ591" s="12"/>
      <c r="JR591" s="12"/>
      <c r="JS591" s="12"/>
      <c r="JT591" s="12"/>
      <c r="JU591" s="12"/>
      <c r="JV591" s="12"/>
    </row>
    <row r="592" spans="12:282" x14ac:dyDescent="0.25"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  <c r="IW592" s="12"/>
      <c r="IX592" s="12"/>
      <c r="IY592" s="12"/>
      <c r="IZ592" s="12"/>
      <c r="JA592" s="12"/>
      <c r="JB592" s="12"/>
      <c r="JC592" s="12"/>
      <c r="JD592" s="12"/>
      <c r="JE592" s="12"/>
      <c r="JF592" s="12"/>
      <c r="JG592" s="12"/>
      <c r="JH592" s="12"/>
      <c r="JI592" s="12"/>
      <c r="JJ592" s="12"/>
      <c r="JK592" s="12"/>
      <c r="JL592" s="12"/>
      <c r="JM592" s="12"/>
      <c r="JN592" s="12"/>
      <c r="JO592" s="12"/>
      <c r="JP592" s="12"/>
      <c r="JQ592" s="12"/>
      <c r="JR592" s="12"/>
      <c r="JS592" s="12"/>
      <c r="JT592" s="12"/>
      <c r="JU592" s="12"/>
      <c r="JV592" s="12"/>
    </row>
    <row r="593" spans="12:282" x14ac:dyDescent="0.25"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  <c r="IW593" s="12"/>
      <c r="IX593" s="12"/>
      <c r="IY593" s="12"/>
      <c r="IZ593" s="12"/>
      <c r="JA593" s="12"/>
      <c r="JB593" s="12"/>
      <c r="JC593" s="12"/>
      <c r="JD593" s="12"/>
      <c r="JE593" s="12"/>
      <c r="JF593" s="12"/>
      <c r="JG593" s="12"/>
      <c r="JH593" s="12"/>
      <c r="JI593" s="12"/>
      <c r="JJ593" s="12"/>
      <c r="JK593" s="12"/>
      <c r="JL593" s="12"/>
      <c r="JM593" s="12"/>
      <c r="JN593" s="12"/>
      <c r="JO593" s="12"/>
      <c r="JP593" s="12"/>
      <c r="JQ593" s="12"/>
      <c r="JR593" s="12"/>
      <c r="JS593" s="12"/>
      <c r="JT593" s="12"/>
      <c r="JU593" s="12"/>
      <c r="JV593" s="12"/>
    </row>
    <row r="594" spans="12:282" x14ac:dyDescent="0.25"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  <c r="IW594" s="12"/>
      <c r="IX594" s="12"/>
      <c r="IY594" s="12"/>
      <c r="IZ594" s="12"/>
      <c r="JA594" s="12"/>
      <c r="JB594" s="12"/>
      <c r="JC594" s="12"/>
      <c r="JD594" s="12"/>
      <c r="JE594" s="12"/>
      <c r="JF594" s="12"/>
      <c r="JG594" s="12"/>
      <c r="JH594" s="12"/>
      <c r="JI594" s="12"/>
      <c r="JJ594" s="12"/>
      <c r="JK594" s="12"/>
      <c r="JL594" s="12"/>
      <c r="JM594" s="12"/>
      <c r="JN594" s="12"/>
      <c r="JO594" s="12"/>
      <c r="JP594" s="12"/>
      <c r="JQ594" s="12"/>
      <c r="JR594" s="12"/>
      <c r="JS594" s="12"/>
      <c r="JT594" s="12"/>
      <c r="JU594" s="12"/>
      <c r="JV594" s="12"/>
    </row>
    <row r="595" spans="12:282" x14ac:dyDescent="0.25"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  <c r="IW595" s="12"/>
      <c r="IX595" s="12"/>
      <c r="IY595" s="12"/>
      <c r="IZ595" s="12"/>
      <c r="JA595" s="12"/>
      <c r="JB595" s="12"/>
      <c r="JC595" s="12"/>
      <c r="JD595" s="12"/>
      <c r="JE595" s="12"/>
      <c r="JF595" s="12"/>
      <c r="JG595" s="12"/>
      <c r="JH595" s="12"/>
      <c r="JI595" s="12"/>
      <c r="JJ595" s="12"/>
      <c r="JK595" s="12"/>
      <c r="JL595" s="12"/>
      <c r="JM595" s="12"/>
      <c r="JN595" s="12"/>
      <c r="JO595" s="12"/>
      <c r="JP595" s="12"/>
      <c r="JQ595" s="12"/>
      <c r="JR595" s="12"/>
      <c r="JS595" s="12"/>
      <c r="JT595" s="12"/>
      <c r="JU595" s="12"/>
      <c r="JV595" s="12"/>
    </row>
    <row r="596" spans="12:282" x14ac:dyDescent="0.25"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  <c r="IW596" s="12"/>
      <c r="IX596" s="12"/>
      <c r="IY596" s="12"/>
      <c r="IZ596" s="12"/>
      <c r="JA596" s="12"/>
      <c r="JB596" s="12"/>
      <c r="JC596" s="12"/>
      <c r="JD596" s="12"/>
      <c r="JE596" s="12"/>
      <c r="JF596" s="12"/>
      <c r="JG596" s="12"/>
      <c r="JH596" s="12"/>
      <c r="JI596" s="12"/>
      <c r="JJ596" s="12"/>
      <c r="JK596" s="12"/>
      <c r="JL596" s="12"/>
      <c r="JM596" s="12"/>
      <c r="JN596" s="12"/>
      <c r="JO596" s="12"/>
      <c r="JP596" s="12"/>
      <c r="JQ596" s="12"/>
      <c r="JR596" s="12"/>
      <c r="JS596" s="12"/>
      <c r="JT596" s="12"/>
      <c r="JU596" s="12"/>
      <c r="JV596" s="12"/>
    </row>
    <row r="597" spans="12:282" x14ac:dyDescent="0.25"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  <c r="IW597" s="12"/>
      <c r="IX597" s="12"/>
      <c r="IY597" s="12"/>
      <c r="IZ597" s="12"/>
      <c r="JA597" s="12"/>
      <c r="JB597" s="12"/>
      <c r="JC597" s="12"/>
      <c r="JD597" s="12"/>
      <c r="JE597" s="12"/>
      <c r="JF597" s="12"/>
      <c r="JG597" s="12"/>
      <c r="JH597" s="12"/>
      <c r="JI597" s="12"/>
      <c r="JJ597" s="12"/>
      <c r="JK597" s="12"/>
      <c r="JL597" s="12"/>
      <c r="JM597" s="12"/>
      <c r="JN597" s="12"/>
      <c r="JO597" s="12"/>
      <c r="JP597" s="12"/>
      <c r="JQ597" s="12"/>
      <c r="JR597" s="12"/>
      <c r="JS597" s="12"/>
      <c r="JT597" s="12"/>
      <c r="JU597" s="12"/>
      <c r="JV597" s="12"/>
    </row>
    <row r="598" spans="12:282" x14ac:dyDescent="0.25"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  <c r="IW598" s="12"/>
      <c r="IX598" s="12"/>
      <c r="IY598" s="12"/>
      <c r="IZ598" s="12"/>
      <c r="JA598" s="12"/>
      <c r="JB598" s="12"/>
      <c r="JC598" s="12"/>
      <c r="JD598" s="12"/>
      <c r="JE598" s="12"/>
      <c r="JF598" s="12"/>
      <c r="JG598" s="12"/>
      <c r="JH598" s="12"/>
      <c r="JI598" s="12"/>
      <c r="JJ598" s="12"/>
      <c r="JK598" s="12"/>
      <c r="JL598" s="12"/>
      <c r="JM598" s="12"/>
      <c r="JN598" s="12"/>
      <c r="JO598" s="12"/>
      <c r="JP598" s="12"/>
      <c r="JQ598" s="12"/>
      <c r="JR598" s="12"/>
      <c r="JS598" s="12"/>
      <c r="JT598" s="12"/>
      <c r="JU598" s="12"/>
      <c r="JV598" s="12"/>
    </row>
    <row r="599" spans="12:282" x14ac:dyDescent="0.25"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  <c r="IW599" s="12"/>
      <c r="IX599" s="12"/>
      <c r="IY599" s="12"/>
      <c r="IZ599" s="12"/>
      <c r="JA599" s="12"/>
      <c r="JB599" s="12"/>
      <c r="JC599" s="12"/>
      <c r="JD599" s="12"/>
      <c r="JE599" s="12"/>
      <c r="JF599" s="12"/>
      <c r="JG599" s="12"/>
      <c r="JH599" s="12"/>
      <c r="JI599" s="12"/>
      <c r="JJ599" s="12"/>
      <c r="JK599" s="12"/>
      <c r="JL599" s="12"/>
      <c r="JM599" s="12"/>
      <c r="JN599" s="12"/>
      <c r="JO599" s="12"/>
      <c r="JP599" s="12"/>
      <c r="JQ599" s="12"/>
      <c r="JR599" s="12"/>
      <c r="JS599" s="12"/>
      <c r="JT599" s="12"/>
      <c r="JU599" s="12"/>
      <c r="JV599" s="12"/>
    </row>
    <row r="600" spans="12:282" x14ac:dyDescent="0.25"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  <c r="IV600" s="12"/>
      <c r="IW600" s="12"/>
      <c r="IX600" s="12"/>
      <c r="IY600" s="12"/>
      <c r="IZ600" s="12"/>
      <c r="JA600" s="12"/>
      <c r="JB600" s="12"/>
      <c r="JC600" s="12"/>
      <c r="JD600" s="12"/>
      <c r="JE600" s="12"/>
      <c r="JF600" s="12"/>
      <c r="JG600" s="12"/>
      <c r="JH600" s="12"/>
      <c r="JI600" s="12"/>
      <c r="JJ600" s="12"/>
      <c r="JK600" s="12"/>
      <c r="JL600" s="12"/>
      <c r="JM600" s="12"/>
      <c r="JN600" s="12"/>
      <c r="JO600" s="12"/>
      <c r="JP600" s="12"/>
      <c r="JQ600" s="12"/>
      <c r="JR600" s="12"/>
      <c r="JS600" s="12"/>
      <c r="JT600" s="12"/>
      <c r="JU600" s="12"/>
      <c r="JV600" s="12"/>
    </row>
    <row r="601" spans="12:282" x14ac:dyDescent="0.25"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  <c r="FG601" s="12"/>
      <c r="FH601" s="12"/>
      <c r="FI601" s="12"/>
      <c r="FJ601" s="12"/>
      <c r="FK601" s="12"/>
      <c r="FL601" s="12"/>
      <c r="FM601" s="12"/>
      <c r="FN601" s="12"/>
      <c r="FO601" s="12"/>
      <c r="FP601" s="12"/>
      <c r="FQ601" s="12"/>
      <c r="FR601" s="12"/>
      <c r="FS601" s="12"/>
      <c r="FT601" s="12"/>
      <c r="FU601" s="12"/>
      <c r="FV601" s="12"/>
      <c r="FW601" s="12"/>
      <c r="FX601" s="12"/>
      <c r="FY601" s="12"/>
      <c r="FZ601" s="12"/>
      <c r="GA601" s="12"/>
      <c r="GB601" s="12"/>
      <c r="GC601" s="12"/>
      <c r="GD601" s="12"/>
      <c r="GE601" s="12"/>
      <c r="GF601" s="12"/>
      <c r="GG601" s="12"/>
      <c r="GH601" s="12"/>
      <c r="GI601" s="12"/>
      <c r="GJ601" s="12"/>
      <c r="GK601" s="12"/>
      <c r="GL601" s="12"/>
      <c r="GM601" s="12"/>
      <c r="GN601" s="12"/>
      <c r="GO601" s="12"/>
      <c r="GP601" s="12"/>
      <c r="GQ601" s="12"/>
      <c r="GR601" s="12"/>
      <c r="GS601" s="12"/>
      <c r="GT601" s="12"/>
      <c r="GU601" s="12"/>
      <c r="GV601" s="12"/>
      <c r="GW601" s="12"/>
      <c r="GX601" s="12"/>
      <c r="GY601" s="12"/>
      <c r="GZ601" s="12"/>
      <c r="HA601" s="12"/>
      <c r="HB601" s="12"/>
      <c r="HC601" s="12"/>
      <c r="HD601" s="12"/>
      <c r="HE601" s="12"/>
      <c r="HF601" s="12"/>
      <c r="HG601" s="12"/>
      <c r="HH601" s="12"/>
      <c r="HI601" s="12"/>
      <c r="HJ601" s="12"/>
      <c r="HK601" s="12"/>
      <c r="HL601" s="12"/>
      <c r="HM601" s="12"/>
      <c r="HN601" s="12"/>
      <c r="HO601" s="12"/>
      <c r="HP601" s="12"/>
      <c r="HQ601" s="12"/>
      <c r="HR601" s="12"/>
      <c r="HS601" s="12"/>
      <c r="HT601" s="12"/>
      <c r="HU601" s="12"/>
      <c r="HV601" s="12"/>
      <c r="HW601" s="12"/>
      <c r="HX601" s="12"/>
      <c r="HY601" s="12"/>
      <c r="HZ601" s="12"/>
      <c r="IA601" s="12"/>
      <c r="IB601" s="12"/>
      <c r="IC601" s="12"/>
      <c r="ID601" s="12"/>
      <c r="IE601" s="12"/>
      <c r="IF601" s="12"/>
      <c r="IG601" s="12"/>
      <c r="IH601" s="12"/>
      <c r="II601" s="12"/>
      <c r="IJ601" s="12"/>
      <c r="IK601" s="12"/>
      <c r="IL601" s="12"/>
      <c r="IM601" s="12"/>
      <c r="IN601" s="12"/>
      <c r="IO601" s="12"/>
      <c r="IP601" s="12"/>
      <c r="IQ601" s="12"/>
      <c r="IR601" s="12"/>
      <c r="IS601" s="12"/>
      <c r="IT601" s="12"/>
      <c r="IU601" s="12"/>
      <c r="IV601" s="12"/>
      <c r="IW601" s="12"/>
      <c r="IX601" s="12"/>
      <c r="IY601" s="12"/>
      <c r="IZ601" s="12"/>
      <c r="JA601" s="12"/>
      <c r="JB601" s="12"/>
      <c r="JC601" s="12"/>
      <c r="JD601" s="12"/>
      <c r="JE601" s="12"/>
      <c r="JF601" s="12"/>
      <c r="JG601" s="12"/>
      <c r="JH601" s="12"/>
      <c r="JI601" s="12"/>
      <c r="JJ601" s="12"/>
      <c r="JK601" s="12"/>
      <c r="JL601" s="12"/>
      <c r="JM601" s="12"/>
      <c r="JN601" s="12"/>
      <c r="JO601" s="12"/>
      <c r="JP601" s="12"/>
      <c r="JQ601" s="12"/>
      <c r="JR601" s="12"/>
      <c r="JS601" s="12"/>
      <c r="JT601" s="12"/>
      <c r="JU601" s="12"/>
      <c r="JV601" s="12"/>
    </row>
    <row r="602" spans="12:282" x14ac:dyDescent="0.25"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  <c r="FG602" s="12"/>
      <c r="FH602" s="12"/>
      <c r="FI602" s="12"/>
      <c r="FJ602" s="12"/>
      <c r="FK602" s="12"/>
      <c r="FL602" s="12"/>
      <c r="FM602" s="12"/>
      <c r="FN602" s="12"/>
      <c r="FO602" s="12"/>
      <c r="FP602" s="12"/>
      <c r="FQ602" s="12"/>
      <c r="FR602" s="12"/>
      <c r="FS602" s="12"/>
      <c r="FT602" s="12"/>
      <c r="FU602" s="12"/>
      <c r="FV602" s="12"/>
      <c r="FW602" s="12"/>
      <c r="FX602" s="12"/>
      <c r="FY602" s="12"/>
      <c r="FZ602" s="12"/>
      <c r="GA602" s="12"/>
      <c r="GB602" s="12"/>
      <c r="GC602" s="12"/>
      <c r="GD602" s="12"/>
      <c r="GE602" s="12"/>
      <c r="GF602" s="12"/>
      <c r="GG602" s="12"/>
      <c r="GH602" s="12"/>
      <c r="GI602" s="12"/>
      <c r="GJ602" s="12"/>
      <c r="GK602" s="12"/>
      <c r="GL602" s="12"/>
      <c r="GM602" s="12"/>
      <c r="GN602" s="12"/>
      <c r="GO602" s="12"/>
      <c r="GP602" s="12"/>
      <c r="GQ602" s="12"/>
      <c r="GR602" s="12"/>
      <c r="GS602" s="12"/>
      <c r="GT602" s="12"/>
      <c r="GU602" s="12"/>
      <c r="GV602" s="12"/>
      <c r="GW602" s="12"/>
      <c r="GX602" s="12"/>
      <c r="GY602" s="12"/>
      <c r="GZ602" s="12"/>
      <c r="HA602" s="12"/>
      <c r="HB602" s="12"/>
      <c r="HC602" s="12"/>
      <c r="HD602" s="12"/>
      <c r="HE602" s="12"/>
      <c r="HF602" s="12"/>
      <c r="HG602" s="12"/>
      <c r="HH602" s="12"/>
      <c r="HI602" s="12"/>
      <c r="HJ602" s="12"/>
      <c r="HK602" s="12"/>
      <c r="HL602" s="12"/>
      <c r="HM602" s="12"/>
      <c r="HN602" s="12"/>
      <c r="HO602" s="12"/>
      <c r="HP602" s="12"/>
      <c r="HQ602" s="12"/>
      <c r="HR602" s="12"/>
      <c r="HS602" s="12"/>
      <c r="HT602" s="12"/>
      <c r="HU602" s="12"/>
      <c r="HV602" s="12"/>
      <c r="HW602" s="12"/>
      <c r="HX602" s="12"/>
      <c r="HY602" s="12"/>
      <c r="HZ602" s="12"/>
      <c r="IA602" s="12"/>
      <c r="IB602" s="12"/>
      <c r="IC602" s="12"/>
      <c r="ID602" s="12"/>
      <c r="IE602" s="12"/>
      <c r="IF602" s="12"/>
      <c r="IG602" s="12"/>
      <c r="IH602" s="12"/>
      <c r="II602" s="12"/>
      <c r="IJ602" s="12"/>
      <c r="IK602" s="12"/>
      <c r="IL602" s="12"/>
      <c r="IM602" s="12"/>
      <c r="IN602" s="12"/>
      <c r="IO602" s="12"/>
      <c r="IP602" s="12"/>
      <c r="IQ602" s="12"/>
      <c r="IR602" s="12"/>
      <c r="IS602" s="12"/>
      <c r="IT602" s="12"/>
      <c r="IU602" s="12"/>
      <c r="IV602" s="12"/>
      <c r="IW602" s="12"/>
      <c r="IX602" s="12"/>
      <c r="IY602" s="12"/>
      <c r="IZ602" s="12"/>
      <c r="JA602" s="12"/>
      <c r="JB602" s="12"/>
      <c r="JC602" s="12"/>
      <c r="JD602" s="12"/>
      <c r="JE602" s="12"/>
      <c r="JF602" s="12"/>
      <c r="JG602" s="12"/>
      <c r="JH602" s="12"/>
      <c r="JI602" s="12"/>
      <c r="JJ602" s="12"/>
      <c r="JK602" s="12"/>
      <c r="JL602" s="12"/>
      <c r="JM602" s="12"/>
      <c r="JN602" s="12"/>
      <c r="JO602" s="12"/>
      <c r="JP602" s="12"/>
      <c r="JQ602" s="12"/>
      <c r="JR602" s="12"/>
      <c r="JS602" s="12"/>
      <c r="JT602" s="12"/>
      <c r="JU602" s="12"/>
      <c r="JV602" s="12"/>
    </row>
    <row r="603" spans="12:282" x14ac:dyDescent="0.25"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  <c r="FG603" s="12"/>
      <c r="FH603" s="12"/>
      <c r="FI603" s="12"/>
      <c r="FJ603" s="12"/>
      <c r="FK603" s="12"/>
      <c r="FL603" s="12"/>
      <c r="FM603" s="12"/>
      <c r="FN603" s="12"/>
      <c r="FO603" s="12"/>
      <c r="FP603" s="12"/>
      <c r="FQ603" s="12"/>
      <c r="FR603" s="12"/>
      <c r="FS603" s="12"/>
      <c r="FT603" s="12"/>
      <c r="FU603" s="12"/>
      <c r="FV603" s="12"/>
      <c r="FW603" s="12"/>
      <c r="FX603" s="12"/>
      <c r="FY603" s="12"/>
      <c r="FZ603" s="12"/>
      <c r="GA603" s="12"/>
      <c r="GB603" s="12"/>
      <c r="GC603" s="12"/>
      <c r="GD603" s="12"/>
      <c r="GE603" s="12"/>
      <c r="GF603" s="12"/>
      <c r="GG603" s="12"/>
      <c r="GH603" s="12"/>
      <c r="GI603" s="12"/>
      <c r="GJ603" s="12"/>
      <c r="GK603" s="12"/>
      <c r="GL603" s="12"/>
      <c r="GM603" s="12"/>
      <c r="GN603" s="12"/>
      <c r="GO603" s="12"/>
      <c r="GP603" s="12"/>
      <c r="GQ603" s="12"/>
      <c r="GR603" s="12"/>
      <c r="GS603" s="12"/>
      <c r="GT603" s="12"/>
      <c r="GU603" s="12"/>
      <c r="GV603" s="12"/>
      <c r="GW603" s="12"/>
      <c r="GX603" s="12"/>
      <c r="GY603" s="12"/>
      <c r="GZ603" s="12"/>
      <c r="HA603" s="12"/>
      <c r="HB603" s="12"/>
      <c r="HC603" s="12"/>
      <c r="HD603" s="12"/>
      <c r="HE603" s="12"/>
      <c r="HF603" s="12"/>
      <c r="HG603" s="12"/>
      <c r="HH603" s="12"/>
      <c r="HI603" s="12"/>
      <c r="HJ603" s="12"/>
      <c r="HK603" s="12"/>
      <c r="HL603" s="12"/>
      <c r="HM603" s="12"/>
      <c r="HN603" s="12"/>
      <c r="HO603" s="12"/>
      <c r="HP603" s="12"/>
      <c r="HQ603" s="12"/>
      <c r="HR603" s="12"/>
      <c r="HS603" s="12"/>
      <c r="HT603" s="12"/>
      <c r="HU603" s="12"/>
      <c r="HV603" s="12"/>
      <c r="HW603" s="12"/>
      <c r="HX603" s="12"/>
      <c r="HY603" s="12"/>
      <c r="HZ603" s="12"/>
      <c r="IA603" s="12"/>
      <c r="IB603" s="12"/>
      <c r="IC603" s="12"/>
      <c r="ID603" s="12"/>
      <c r="IE603" s="12"/>
      <c r="IF603" s="12"/>
      <c r="IG603" s="12"/>
      <c r="IH603" s="12"/>
      <c r="II603" s="12"/>
      <c r="IJ603" s="12"/>
      <c r="IK603" s="12"/>
      <c r="IL603" s="12"/>
      <c r="IM603" s="12"/>
      <c r="IN603" s="12"/>
      <c r="IO603" s="12"/>
      <c r="IP603" s="12"/>
      <c r="IQ603" s="12"/>
      <c r="IR603" s="12"/>
      <c r="IS603" s="12"/>
      <c r="IT603" s="12"/>
      <c r="IU603" s="12"/>
      <c r="IV603" s="12"/>
      <c r="IW603" s="12"/>
      <c r="IX603" s="12"/>
      <c r="IY603" s="12"/>
      <c r="IZ603" s="12"/>
      <c r="JA603" s="12"/>
      <c r="JB603" s="12"/>
      <c r="JC603" s="12"/>
      <c r="JD603" s="12"/>
      <c r="JE603" s="12"/>
      <c r="JF603" s="12"/>
      <c r="JG603" s="12"/>
      <c r="JH603" s="12"/>
      <c r="JI603" s="12"/>
      <c r="JJ603" s="12"/>
      <c r="JK603" s="12"/>
      <c r="JL603" s="12"/>
      <c r="JM603" s="12"/>
      <c r="JN603" s="12"/>
      <c r="JO603" s="12"/>
      <c r="JP603" s="12"/>
      <c r="JQ603" s="12"/>
      <c r="JR603" s="12"/>
      <c r="JS603" s="12"/>
      <c r="JT603" s="12"/>
      <c r="JU603" s="12"/>
      <c r="JV603" s="12"/>
    </row>
    <row r="604" spans="12:282" x14ac:dyDescent="0.25"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  <c r="FG604" s="12"/>
      <c r="FH604" s="12"/>
      <c r="FI604" s="12"/>
      <c r="FJ604" s="12"/>
      <c r="FK604" s="12"/>
      <c r="FL604" s="12"/>
      <c r="FM604" s="12"/>
      <c r="FN604" s="12"/>
      <c r="FO604" s="12"/>
      <c r="FP604" s="12"/>
      <c r="FQ604" s="12"/>
      <c r="FR604" s="12"/>
      <c r="FS604" s="12"/>
      <c r="FT604" s="12"/>
      <c r="FU604" s="12"/>
      <c r="FV604" s="12"/>
      <c r="FW604" s="12"/>
      <c r="FX604" s="12"/>
      <c r="FY604" s="12"/>
      <c r="FZ604" s="12"/>
      <c r="GA604" s="12"/>
      <c r="GB604" s="12"/>
      <c r="GC604" s="12"/>
      <c r="GD604" s="12"/>
      <c r="GE604" s="12"/>
      <c r="GF604" s="12"/>
      <c r="GG604" s="12"/>
      <c r="GH604" s="12"/>
      <c r="GI604" s="12"/>
      <c r="GJ604" s="12"/>
      <c r="GK604" s="12"/>
      <c r="GL604" s="12"/>
      <c r="GM604" s="12"/>
      <c r="GN604" s="12"/>
      <c r="GO604" s="12"/>
      <c r="GP604" s="12"/>
      <c r="GQ604" s="12"/>
      <c r="GR604" s="12"/>
      <c r="GS604" s="12"/>
      <c r="GT604" s="12"/>
      <c r="GU604" s="12"/>
      <c r="GV604" s="12"/>
      <c r="GW604" s="12"/>
      <c r="GX604" s="12"/>
      <c r="GY604" s="12"/>
      <c r="GZ604" s="12"/>
      <c r="HA604" s="12"/>
      <c r="HB604" s="12"/>
      <c r="HC604" s="12"/>
      <c r="HD604" s="12"/>
      <c r="HE604" s="12"/>
      <c r="HF604" s="12"/>
      <c r="HG604" s="12"/>
      <c r="HH604" s="12"/>
      <c r="HI604" s="12"/>
      <c r="HJ604" s="12"/>
      <c r="HK604" s="12"/>
      <c r="HL604" s="12"/>
      <c r="HM604" s="12"/>
      <c r="HN604" s="12"/>
      <c r="HO604" s="12"/>
      <c r="HP604" s="12"/>
      <c r="HQ604" s="12"/>
      <c r="HR604" s="12"/>
      <c r="HS604" s="12"/>
      <c r="HT604" s="12"/>
      <c r="HU604" s="12"/>
      <c r="HV604" s="12"/>
      <c r="HW604" s="12"/>
      <c r="HX604" s="12"/>
      <c r="HY604" s="12"/>
      <c r="HZ604" s="12"/>
      <c r="IA604" s="12"/>
      <c r="IB604" s="12"/>
      <c r="IC604" s="12"/>
      <c r="ID604" s="12"/>
      <c r="IE604" s="12"/>
      <c r="IF604" s="12"/>
      <c r="IG604" s="12"/>
      <c r="IH604" s="12"/>
      <c r="II604" s="12"/>
      <c r="IJ604" s="12"/>
      <c r="IK604" s="12"/>
      <c r="IL604" s="12"/>
      <c r="IM604" s="12"/>
      <c r="IN604" s="12"/>
      <c r="IO604" s="12"/>
      <c r="IP604" s="12"/>
      <c r="IQ604" s="12"/>
      <c r="IR604" s="12"/>
      <c r="IS604" s="12"/>
      <c r="IT604" s="12"/>
      <c r="IU604" s="12"/>
      <c r="IV604" s="12"/>
      <c r="IW604" s="12"/>
      <c r="IX604" s="12"/>
      <c r="IY604" s="12"/>
      <c r="IZ604" s="12"/>
      <c r="JA604" s="12"/>
      <c r="JB604" s="12"/>
      <c r="JC604" s="12"/>
      <c r="JD604" s="12"/>
      <c r="JE604" s="12"/>
      <c r="JF604" s="12"/>
      <c r="JG604" s="12"/>
      <c r="JH604" s="12"/>
      <c r="JI604" s="12"/>
      <c r="JJ604" s="12"/>
      <c r="JK604" s="12"/>
      <c r="JL604" s="12"/>
      <c r="JM604" s="12"/>
      <c r="JN604" s="12"/>
      <c r="JO604" s="12"/>
      <c r="JP604" s="12"/>
      <c r="JQ604" s="12"/>
      <c r="JR604" s="12"/>
      <c r="JS604" s="12"/>
      <c r="JT604" s="12"/>
      <c r="JU604" s="12"/>
      <c r="JV604" s="12"/>
    </row>
    <row r="605" spans="12:282" x14ac:dyDescent="0.25"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  <c r="FG605" s="12"/>
      <c r="FH605" s="12"/>
      <c r="FI605" s="12"/>
      <c r="FJ605" s="12"/>
      <c r="FK605" s="12"/>
      <c r="FL605" s="12"/>
      <c r="FM605" s="12"/>
      <c r="FN605" s="12"/>
      <c r="FO605" s="12"/>
      <c r="FP605" s="12"/>
      <c r="FQ605" s="12"/>
      <c r="FR605" s="12"/>
      <c r="FS605" s="12"/>
      <c r="FT605" s="12"/>
      <c r="FU605" s="12"/>
      <c r="FV605" s="12"/>
      <c r="FW605" s="12"/>
      <c r="FX605" s="12"/>
      <c r="FY605" s="12"/>
      <c r="FZ605" s="12"/>
      <c r="GA605" s="12"/>
      <c r="GB605" s="12"/>
      <c r="GC605" s="12"/>
      <c r="GD605" s="12"/>
      <c r="GE605" s="12"/>
      <c r="GF605" s="12"/>
      <c r="GG605" s="12"/>
      <c r="GH605" s="12"/>
      <c r="GI605" s="12"/>
      <c r="GJ605" s="12"/>
      <c r="GK605" s="12"/>
      <c r="GL605" s="12"/>
      <c r="GM605" s="12"/>
      <c r="GN605" s="12"/>
      <c r="GO605" s="12"/>
      <c r="GP605" s="12"/>
      <c r="GQ605" s="12"/>
      <c r="GR605" s="12"/>
      <c r="GS605" s="12"/>
      <c r="GT605" s="12"/>
      <c r="GU605" s="12"/>
      <c r="GV605" s="12"/>
      <c r="GW605" s="12"/>
      <c r="GX605" s="12"/>
      <c r="GY605" s="12"/>
      <c r="GZ605" s="12"/>
      <c r="HA605" s="12"/>
      <c r="HB605" s="12"/>
      <c r="HC605" s="12"/>
      <c r="HD605" s="12"/>
      <c r="HE605" s="12"/>
      <c r="HF605" s="12"/>
      <c r="HG605" s="12"/>
      <c r="HH605" s="12"/>
      <c r="HI605" s="12"/>
      <c r="HJ605" s="12"/>
      <c r="HK605" s="12"/>
      <c r="HL605" s="12"/>
      <c r="HM605" s="12"/>
      <c r="HN605" s="12"/>
      <c r="HO605" s="12"/>
      <c r="HP605" s="12"/>
      <c r="HQ605" s="12"/>
      <c r="HR605" s="12"/>
      <c r="HS605" s="12"/>
      <c r="HT605" s="12"/>
      <c r="HU605" s="12"/>
      <c r="HV605" s="12"/>
      <c r="HW605" s="12"/>
      <c r="HX605" s="12"/>
      <c r="HY605" s="12"/>
      <c r="HZ605" s="12"/>
      <c r="IA605" s="12"/>
      <c r="IB605" s="12"/>
      <c r="IC605" s="12"/>
      <c r="ID605" s="12"/>
      <c r="IE605" s="12"/>
      <c r="IF605" s="12"/>
      <c r="IG605" s="12"/>
      <c r="IH605" s="12"/>
      <c r="II605" s="12"/>
      <c r="IJ605" s="12"/>
      <c r="IK605" s="12"/>
      <c r="IL605" s="12"/>
      <c r="IM605" s="12"/>
      <c r="IN605" s="12"/>
      <c r="IO605" s="12"/>
      <c r="IP605" s="12"/>
      <c r="IQ605" s="12"/>
      <c r="IR605" s="12"/>
      <c r="IS605" s="12"/>
      <c r="IT605" s="12"/>
      <c r="IU605" s="12"/>
      <c r="IV605" s="12"/>
      <c r="IW605" s="12"/>
      <c r="IX605" s="12"/>
      <c r="IY605" s="12"/>
      <c r="IZ605" s="12"/>
      <c r="JA605" s="12"/>
      <c r="JB605" s="12"/>
      <c r="JC605" s="12"/>
      <c r="JD605" s="12"/>
      <c r="JE605" s="12"/>
      <c r="JF605" s="12"/>
      <c r="JG605" s="12"/>
      <c r="JH605" s="12"/>
      <c r="JI605" s="12"/>
      <c r="JJ605" s="12"/>
      <c r="JK605" s="12"/>
      <c r="JL605" s="12"/>
      <c r="JM605" s="12"/>
      <c r="JN605" s="12"/>
      <c r="JO605" s="12"/>
      <c r="JP605" s="12"/>
      <c r="JQ605" s="12"/>
      <c r="JR605" s="12"/>
      <c r="JS605" s="12"/>
      <c r="JT605" s="12"/>
      <c r="JU605" s="12"/>
      <c r="JV605" s="12"/>
    </row>
    <row r="606" spans="12:282" x14ac:dyDescent="0.25"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  <c r="FG606" s="12"/>
      <c r="FH606" s="12"/>
      <c r="FI606" s="12"/>
      <c r="FJ606" s="12"/>
      <c r="FK606" s="12"/>
      <c r="FL606" s="12"/>
      <c r="FM606" s="12"/>
      <c r="FN606" s="12"/>
      <c r="FO606" s="12"/>
      <c r="FP606" s="12"/>
      <c r="FQ606" s="12"/>
      <c r="FR606" s="12"/>
      <c r="FS606" s="12"/>
      <c r="FT606" s="12"/>
      <c r="FU606" s="12"/>
      <c r="FV606" s="12"/>
      <c r="FW606" s="12"/>
      <c r="FX606" s="12"/>
      <c r="FY606" s="12"/>
      <c r="FZ606" s="12"/>
      <c r="GA606" s="12"/>
      <c r="GB606" s="12"/>
      <c r="GC606" s="12"/>
      <c r="GD606" s="12"/>
      <c r="GE606" s="12"/>
      <c r="GF606" s="12"/>
      <c r="GG606" s="12"/>
      <c r="GH606" s="12"/>
      <c r="GI606" s="12"/>
      <c r="GJ606" s="12"/>
      <c r="GK606" s="12"/>
      <c r="GL606" s="12"/>
      <c r="GM606" s="12"/>
      <c r="GN606" s="12"/>
      <c r="GO606" s="12"/>
      <c r="GP606" s="12"/>
      <c r="GQ606" s="12"/>
      <c r="GR606" s="12"/>
      <c r="GS606" s="12"/>
      <c r="GT606" s="12"/>
      <c r="GU606" s="12"/>
      <c r="GV606" s="12"/>
      <c r="GW606" s="12"/>
      <c r="GX606" s="12"/>
      <c r="GY606" s="12"/>
      <c r="GZ606" s="12"/>
      <c r="HA606" s="12"/>
      <c r="HB606" s="12"/>
      <c r="HC606" s="12"/>
      <c r="HD606" s="12"/>
      <c r="HE606" s="12"/>
      <c r="HF606" s="12"/>
      <c r="HG606" s="12"/>
      <c r="HH606" s="12"/>
      <c r="HI606" s="12"/>
      <c r="HJ606" s="12"/>
      <c r="HK606" s="12"/>
      <c r="HL606" s="12"/>
      <c r="HM606" s="12"/>
      <c r="HN606" s="12"/>
      <c r="HO606" s="12"/>
      <c r="HP606" s="12"/>
      <c r="HQ606" s="12"/>
      <c r="HR606" s="12"/>
      <c r="HS606" s="12"/>
      <c r="HT606" s="12"/>
      <c r="HU606" s="12"/>
      <c r="HV606" s="12"/>
      <c r="HW606" s="12"/>
      <c r="HX606" s="12"/>
      <c r="HY606" s="12"/>
      <c r="HZ606" s="12"/>
      <c r="IA606" s="12"/>
      <c r="IB606" s="12"/>
      <c r="IC606" s="12"/>
      <c r="ID606" s="12"/>
      <c r="IE606" s="12"/>
      <c r="IF606" s="12"/>
      <c r="IG606" s="12"/>
      <c r="IH606" s="12"/>
      <c r="II606" s="12"/>
      <c r="IJ606" s="12"/>
      <c r="IK606" s="12"/>
      <c r="IL606" s="12"/>
      <c r="IM606" s="12"/>
      <c r="IN606" s="12"/>
      <c r="IO606" s="12"/>
      <c r="IP606" s="12"/>
      <c r="IQ606" s="12"/>
      <c r="IR606" s="12"/>
      <c r="IS606" s="12"/>
      <c r="IT606" s="12"/>
      <c r="IU606" s="12"/>
      <c r="IV606" s="12"/>
      <c r="IW606" s="12"/>
      <c r="IX606" s="12"/>
      <c r="IY606" s="12"/>
      <c r="IZ606" s="12"/>
      <c r="JA606" s="12"/>
      <c r="JB606" s="12"/>
      <c r="JC606" s="12"/>
      <c r="JD606" s="12"/>
      <c r="JE606" s="12"/>
      <c r="JF606" s="12"/>
      <c r="JG606" s="12"/>
      <c r="JH606" s="12"/>
      <c r="JI606" s="12"/>
      <c r="JJ606" s="12"/>
      <c r="JK606" s="12"/>
      <c r="JL606" s="12"/>
      <c r="JM606" s="12"/>
      <c r="JN606" s="12"/>
      <c r="JO606" s="12"/>
      <c r="JP606" s="12"/>
      <c r="JQ606" s="12"/>
      <c r="JR606" s="12"/>
      <c r="JS606" s="12"/>
      <c r="JT606" s="12"/>
      <c r="JU606" s="12"/>
      <c r="JV606" s="12"/>
    </row>
    <row r="607" spans="12:282" x14ac:dyDescent="0.25"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  <c r="FH607" s="12"/>
      <c r="FI607" s="12"/>
      <c r="FJ607" s="12"/>
      <c r="FK607" s="12"/>
      <c r="FL607" s="12"/>
      <c r="FM607" s="12"/>
      <c r="FN607" s="12"/>
      <c r="FO607" s="12"/>
      <c r="FP607" s="12"/>
      <c r="FQ607" s="12"/>
      <c r="FR607" s="12"/>
      <c r="FS607" s="12"/>
      <c r="FT607" s="12"/>
      <c r="FU607" s="12"/>
      <c r="FV607" s="12"/>
      <c r="FW607" s="12"/>
      <c r="FX607" s="12"/>
      <c r="FY607" s="12"/>
      <c r="FZ607" s="12"/>
      <c r="GA607" s="12"/>
      <c r="GB607" s="12"/>
      <c r="GC607" s="12"/>
      <c r="GD607" s="12"/>
      <c r="GE607" s="12"/>
      <c r="GF607" s="12"/>
      <c r="GG607" s="12"/>
      <c r="GH607" s="12"/>
      <c r="GI607" s="12"/>
      <c r="GJ607" s="12"/>
      <c r="GK607" s="12"/>
      <c r="GL607" s="12"/>
      <c r="GM607" s="12"/>
      <c r="GN607" s="12"/>
      <c r="GO607" s="12"/>
      <c r="GP607" s="12"/>
      <c r="GQ607" s="12"/>
      <c r="GR607" s="12"/>
      <c r="GS607" s="12"/>
      <c r="GT607" s="12"/>
      <c r="GU607" s="12"/>
      <c r="GV607" s="12"/>
      <c r="GW607" s="12"/>
      <c r="GX607" s="12"/>
      <c r="GY607" s="12"/>
      <c r="GZ607" s="12"/>
      <c r="HA607" s="12"/>
      <c r="HB607" s="12"/>
      <c r="HC607" s="12"/>
      <c r="HD607" s="12"/>
      <c r="HE607" s="12"/>
      <c r="HF607" s="12"/>
      <c r="HG607" s="12"/>
      <c r="HH607" s="12"/>
      <c r="HI607" s="12"/>
      <c r="HJ607" s="12"/>
      <c r="HK607" s="12"/>
      <c r="HL607" s="12"/>
      <c r="HM607" s="12"/>
      <c r="HN607" s="12"/>
      <c r="HO607" s="12"/>
      <c r="HP607" s="12"/>
      <c r="HQ607" s="12"/>
      <c r="HR607" s="12"/>
      <c r="HS607" s="12"/>
      <c r="HT607" s="12"/>
      <c r="HU607" s="12"/>
      <c r="HV607" s="12"/>
      <c r="HW607" s="12"/>
      <c r="HX607" s="12"/>
      <c r="HY607" s="12"/>
      <c r="HZ607" s="12"/>
      <c r="IA607" s="12"/>
      <c r="IB607" s="12"/>
      <c r="IC607" s="12"/>
      <c r="ID607" s="12"/>
      <c r="IE607" s="12"/>
      <c r="IF607" s="12"/>
      <c r="IG607" s="12"/>
      <c r="IH607" s="12"/>
      <c r="II607" s="12"/>
      <c r="IJ607" s="12"/>
      <c r="IK607" s="12"/>
      <c r="IL607" s="12"/>
      <c r="IM607" s="12"/>
      <c r="IN607" s="12"/>
      <c r="IO607" s="12"/>
      <c r="IP607" s="12"/>
      <c r="IQ607" s="12"/>
      <c r="IR607" s="12"/>
      <c r="IS607" s="12"/>
      <c r="IT607" s="12"/>
      <c r="IU607" s="12"/>
      <c r="IV607" s="12"/>
      <c r="IW607" s="12"/>
      <c r="IX607" s="12"/>
      <c r="IY607" s="12"/>
      <c r="IZ607" s="12"/>
      <c r="JA607" s="12"/>
      <c r="JB607" s="12"/>
      <c r="JC607" s="12"/>
      <c r="JD607" s="12"/>
      <c r="JE607" s="12"/>
      <c r="JF607" s="12"/>
      <c r="JG607" s="12"/>
      <c r="JH607" s="12"/>
      <c r="JI607" s="12"/>
      <c r="JJ607" s="12"/>
      <c r="JK607" s="12"/>
      <c r="JL607" s="12"/>
      <c r="JM607" s="12"/>
      <c r="JN607" s="12"/>
      <c r="JO607" s="12"/>
      <c r="JP607" s="12"/>
      <c r="JQ607" s="12"/>
      <c r="JR607" s="12"/>
      <c r="JS607" s="12"/>
      <c r="JT607" s="12"/>
      <c r="JU607" s="12"/>
      <c r="JV607" s="12"/>
    </row>
    <row r="608" spans="12:282" x14ac:dyDescent="0.25"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  <c r="FH608" s="12"/>
      <c r="FI608" s="12"/>
      <c r="FJ608" s="12"/>
      <c r="FK608" s="12"/>
      <c r="FL608" s="12"/>
      <c r="FM608" s="12"/>
      <c r="FN608" s="12"/>
      <c r="FO608" s="12"/>
      <c r="FP608" s="12"/>
      <c r="FQ608" s="12"/>
      <c r="FR608" s="12"/>
      <c r="FS608" s="12"/>
      <c r="FT608" s="12"/>
      <c r="FU608" s="12"/>
      <c r="FV608" s="12"/>
      <c r="FW608" s="12"/>
      <c r="FX608" s="12"/>
      <c r="FY608" s="12"/>
      <c r="FZ608" s="12"/>
      <c r="GA608" s="12"/>
      <c r="GB608" s="12"/>
      <c r="GC608" s="12"/>
      <c r="GD608" s="12"/>
      <c r="GE608" s="12"/>
      <c r="GF608" s="12"/>
      <c r="GG608" s="12"/>
      <c r="GH608" s="12"/>
      <c r="GI608" s="12"/>
      <c r="GJ608" s="12"/>
      <c r="GK608" s="12"/>
      <c r="GL608" s="12"/>
      <c r="GM608" s="12"/>
      <c r="GN608" s="12"/>
      <c r="GO608" s="12"/>
      <c r="GP608" s="12"/>
      <c r="GQ608" s="12"/>
      <c r="GR608" s="12"/>
      <c r="GS608" s="12"/>
      <c r="GT608" s="12"/>
      <c r="GU608" s="12"/>
      <c r="GV608" s="12"/>
      <c r="GW608" s="12"/>
      <c r="GX608" s="12"/>
      <c r="GY608" s="12"/>
      <c r="GZ608" s="12"/>
      <c r="HA608" s="12"/>
      <c r="HB608" s="12"/>
      <c r="HC608" s="12"/>
      <c r="HD608" s="12"/>
      <c r="HE608" s="12"/>
      <c r="HF608" s="12"/>
      <c r="HG608" s="12"/>
      <c r="HH608" s="12"/>
      <c r="HI608" s="12"/>
      <c r="HJ608" s="12"/>
      <c r="HK608" s="12"/>
      <c r="HL608" s="12"/>
      <c r="HM608" s="12"/>
      <c r="HN608" s="12"/>
      <c r="HO608" s="12"/>
      <c r="HP608" s="12"/>
      <c r="HQ608" s="12"/>
      <c r="HR608" s="12"/>
      <c r="HS608" s="12"/>
      <c r="HT608" s="12"/>
      <c r="HU608" s="12"/>
      <c r="HV608" s="12"/>
      <c r="HW608" s="12"/>
      <c r="HX608" s="12"/>
      <c r="HY608" s="12"/>
      <c r="HZ608" s="12"/>
      <c r="IA608" s="12"/>
      <c r="IB608" s="12"/>
      <c r="IC608" s="12"/>
      <c r="ID608" s="12"/>
      <c r="IE608" s="12"/>
      <c r="IF608" s="12"/>
      <c r="IG608" s="12"/>
      <c r="IH608" s="12"/>
      <c r="II608" s="12"/>
      <c r="IJ608" s="12"/>
      <c r="IK608" s="12"/>
      <c r="IL608" s="12"/>
      <c r="IM608" s="12"/>
      <c r="IN608" s="12"/>
      <c r="IO608" s="12"/>
      <c r="IP608" s="12"/>
      <c r="IQ608" s="12"/>
      <c r="IR608" s="12"/>
      <c r="IS608" s="12"/>
      <c r="IT608" s="12"/>
      <c r="IU608" s="12"/>
      <c r="IV608" s="12"/>
      <c r="IW608" s="12"/>
      <c r="IX608" s="12"/>
      <c r="IY608" s="12"/>
      <c r="IZ608" s="12"/>
      <c r="JA608" s="12"/>
      <c r="JB608" s="12"/>
      <c r="JC608" s="12"/>
      <c r="JD608" s="12"/>
      <c r="JE608" s="12"/>
      <c r="JF608" s="12"/>
      <c r="JG608" s="12"/>
      <c r="JH608" s="12"/>
      <c r="JI608" s="12"/>
      <c r="JJ608" s="12"/>
      <c r="JK608" s="12"/>
      <c r="JL608" s="12"/>
      <c r="JM608" s="12"/>
      <c r="JN608" s="12"/>
      <c r="JO608" s="12"/>
      <c r="JP608" s="12"/>
      <c r="JQ608" s="12"/>
      <c r="JR608" s="12"/>
      <c r="JS608" s="12"/>
      <c r="JT608" s="12"/>
      <c r="JU608" s="12"/>
      <c r="JV608" s="12"/>
    </row>
    <row r="609" spans="12:282" x14ac:dyDescent="0.25"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  <c r="FH609" s="12"/>
      <c r="FI609" s="12"/>
      <c r="FJ609" s="12"/>
      <c r="FK609" s="12"/>
      <c r="FL609" s="12"/>
      <c r="FM609" s="12"/>
      <c r="FN609" s="12"/>
      <c r="FO609" s="12"/>
      <c r="FP609" s="12"/>
      <c r="FQ609" s="12"/>
      <c r="FR609" s="12"/>
      <c r="FS609" s="12"/>
      <c r="FT609" s="12"/>
      <c r="FU609" s="12"/>
      <c r="FV609" s="12"/>
      <c r="FW609" s="12"/>
      <c r="FX609" s="12"/>
      <c r="FY609" s="12"/>
      <c r="FZ609" s="12"/>
      <c r="GA609" s="12"/>
      <c r="GB609" s="12"/>
      <c r="GC609" s="12"/>
      <c r="GD609" s="12"/>
      <c r="GE609" s="12"/>
      <c r="GF609" s="12"/>
      <c r="GG609" s="12"/>
      <c r="GH609" s="12"/>
      <c r="GI609" s="12"/>
      <c r="GJ609" s="12"/>
      <c r="GK609" s="12"/>
      <c r="GL609" s="12"/>
      <c r="GM609" s="12"/>
      <c r="GN609" s="12"/>
      <c r="GO609" s="12"/>
      <c r="GP609" s="12"/>
      <c r="GQ609" s="12"/>
      <c r="GR609" s="12"/>
      <c r="GS609" s="12"/>
      <c r="GT609" s="12"/>
      <c r="GU609" s="12"/>
      <c r="GV609" s="12"/>
      <c r="GW609" s="12"/>
      <c r="GX609" s="12"/>
      <c r="GY609" s="12"/>
      <c r="GZ609" s="12"/>
      <c r="HA609" s="12"/>
      <c r="HB609" s="12"/>
      <c r="HC609" s="12"/>
      <c r="HD609" s="12"/>
      <c r="HE609" s="12"/>
      <c r="HF609" s="12"/>
      <c r="HG609" s="12"/>
      <c r="HH609" s="12"/>
      <c r="HI609" s="12"/>
      <c r="HJ609" s="12"/>
      <c r="HK609" s="12"/>
      <c r="HL609" s="12"/>
      <c r="HM609" s="12"/>
      <c r="HN609" s="12"/>
      <c r="HO609" s="12"/>
      <c r="HP609" s="12"/>
      <c r="HQ609" s="12"/>
      <c r="HR609" s="12"/>
      <c r="HS609" s="12"/>
      <c r="HT609" s="12"/>
      <c r="HU609" s="12"/>
      <c r="HV609" s="12"/>
      <c r="HW609" s="12"/>
      <c r="HX609" s="12"/>
      <c r="HY609" s="12"/>
      <c r="HZ609" s="12"/>
      <c r="IA609" s="12"/>
      <c r="IB609" s="12"/>
      <c r="IC609" s="12"/>
      <c r="ID609" s="12"/>
      <c r="IE609" s="12"/>
      <c r="IF609" s="12"/>
      <c r="IG609" s="12"/>
      <c r="IH609" s="12"/>
      <c r="II609" s="12"/>
      <c r="IJ609" s="12"/>
      <c r="IK609" s="12"/>
      <c r="IL609" s="12"/>
      <c r="IM609" s="12"/>
      <c r="IN609" s="12"/>
      <c r="IO609" s="12"/>
      <c r="IP609" s="12"/>
      <c r="IQ609" s="12"/>
      <c r="IR609" s="12"/>
      <c r="IS609" s="12"/>
      <c r="IT609" s="12"/>
      <c r="IU609" s="12"/>
      <c r="IV609" s="12"/>
      <c r="IW609" s="12"/>
      <c r="IX609" s="12"/>
      <c r="IY609" s="12"/>
      <c r="IZ609" s="12"/>
      <c r="JA609" s="12"/>
      <c r="JB609" s="12"/>
      <c r="JC609" s="12"/>
      <c r="JD609" s="12"/>
      <c r="JE609" s="12"/>
      <c r="JF609" s="12"/>
      <c r="JG609" s="12"/>
      <c r="JH609" s="12"/>
      <c r="JI609" s="12"/>
      <c r="JJ609" s="12"/>
      <c r="JK609" s="12"/>
      <c r="JL609" s="12"/>
      <c r="JM609" s="12"/>
      <c r="JN609" s="12"/>
      <c r="JO609" s="12"/>
      <c r="JP609" s="12"/>
      <c r="JQ609" s="12"/>
      <c r="JR609" s="12"/>
      <c r="JS609" s="12"/>
      <c r="JT609" s="12"/>
      <c r="JU609" s="12"/>
      <c r="JV609" s="12"/>
    </row>
    <row r="610" spans="12:282" x14ac:dyDescent="0.25"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  <c r="FH610" s="12"/>
      <c r="FI610" s="12"/>
      <c r="FJ610" s="12"/>
      <c r="FK610" s="12"/>
      <c r="FL610" s="12"/>
      <c r="FM610" s="12"/>
      <c r="FN610" s="12"/>
      <c r="FO610" s="12"/>
      <c r="FP610" s="12"/>
      <c r="FQ610" s="12"/>
      <c r="FR610" s="12"/>
      <c r="FS610" s="12"/>
      <c r="FT610" s="12"/>
      <c r="FU610" s="12"/>
      <c r="FV610" s="12"/>
      <c r="FW610" s="12"/>
      <c r="FX610" s="12"/>
      <c r="FY610" s="12"/>
      <c r="FZ610" s="12"/>
      <c r="GA610" s="12"/>
      <c r="GB610" s="12"/>
      <c r="GC610" s="12"/>
      <c r="GD610" s="12"/>
      <c r="GE610" s="12"/>
      <c r="GF610" s="12"/>
      <c r="GG610" s="12"/>
      <c r="GH610" s="12"/>
      <c r="GI610" s="12"/>
      <c r="GJ610" s="12"/>
      <c r="GK610" s="12"/>
      <c r="GL610" s="12"/>
      <c r="GM610" s="12"/>
      <c r="GN610" s="12"/>
      <c r="GO610" s="12"/>
      <c r="GP610" s="12"/>
      <c r="GQ610" s="12"/>
      <c r="GR610" s="12"/>
      <c r="GS610" s="12"/>
      <c r="GT610" s="12"/>
      <c r="GU610" s="12"/>
      <c r="GV610" s="12"/>
      <c r="GW610" s="12"/>
      <c r="GX610" s="12"/>
      <c r="GY610" s="12"/>
      <c r="GZ610" s="12"/>
      <c r="HA610" s="12"/>
      <c r="HB610" s="12"/>
      <c r="HC610" s="12"/>
      <c r="HD610" s="12"/>
      <c r="HE610" s="12"/>
      <c r="HF610" s="12"/>
      <c r="HG610" s="12"/>
      <c r="HH610" s="12"/>
      <c r="HI610" s="12"/>
      <c r="HJ610" s="12"/>
      <c r="HK610" s="12"/>
      <c r="HL610" s="12"/>
      <c r="HM610" s="12"/>
      <c r="HN610" s="12"/>
      <c r="HO610" s="12"/>
      <c r="HP610" s="12"/>
      <c r="HQ610" s="12"/>
      <c r="HR610" s="12"/>
      <c r="HS610" s="12"/>
      <c r="HT610" s="12"/>
      <c r="HU610" s="12"/>
      <c r="HV610" s="12"/>
      <c r="HW610" s="12"/>
      <c r="HX610" s="12"/>
      <c r="HY610" s="12"/>
      <c r="HZ610" s="12"/>
      <c r="IA610" s="12"/>
      <c r="IB610" s="12"/>
      <c r="IC610" s="12"/>
      <c r="ID610" s="12"/>
      <c r="IE610" s="12"/>
      <c r="IF610" s="12"/>
      <c r="IG610" s="12"/>
      <c r="IH610" s="12"/>
      <c r="II610" s="12"/>
      <c r="IJ610" s="12"/>
      <c r="IK610" s="12"/>
      <c r="IL610" s="12"/>
      <c r="IM610" s="12"/>
      <c r="IN610" s="12"/>
      <c r="IO610" s="12"/>
      <c r="IP610" s="12"/>
      <c r="IQ610" s="12"/>
      <c r="IR610" s="12"/>
      <c r="IS610" s="12"/>
      <c r="IT610" s="12"/>
      <c r="IU610" s="12"/>
      <c r="IV610" s="12"/>
      <c r="IW610" s="12"/>
      <c r="IX610" s="12"/>
      <c r="IY610" s="12"/>
      <c r="IZ610" s="12"/>
      <c r="JA610" s="12"/>
      <c r="JB610" s="12"/>
      <c r="JC610" s="12"/>
      <c r="JD610" s="12"/>
      <c r="JE610" s="12"/>
      <c r="JF610" s="12"/>
      <c r="JG610" s="12"/>
      <c r="JH610" s="12"/>
      <c r="JI610" s="12"/>
      <c r="JJ610" s="12"/>
      <c r="JK610" s="12"/>
      <c r="JL610" s="12"/>
      <c r="JM610" s="12"/>
      <c r="JN610" s="12"/>
      <c r="JO610" s="12"/>
      <c r="JP610" s="12"/>
      <c r="JQ610" s="12"/>
      <c r="JR610" s="12"/>
      <c r="JS610" s="12"/>
      <c r="JT610" s="12"/>
      <c r="JU610" s="12"/>
      <c r="JV610" s="12"/>
    </row>
    <row r="611" spans="12:282" x14ac:dyDescent="0.25"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  <c r="FH611" s="12"/>
      <c r="FI611" s="12"/>
      <c r="FJ611" s="12"/>
      <c r="FK611" s="12"/>
      <c r="FL611" s="12"/>
      <c r="FM611" s="12"/>
      <c r="FN611" s="12"/>
      <c r="FO611" s="12"/>
      <c r="FP611" s="12"/>
      <c r="FQ611" s="12"/>
      <c r="FR611" s="12"/>
      <c r="FS611" s="12"/>
      <c r="FT611" s="12"/>
      <c r="FU611" s="12"/>
      <c r="FV611" s="12"/>
      <c r="FW611" s="12"/>
      <c r="FX611" s="12"/>
      <c r="FY611" s="12"/>
      <c r="FZ611" s="12"/>
      <c r="GA611" s="12"/>
      <c r="GB611" s="12"/>
      <c r="GC611" s="12"/>
      <c r="GD611" s="12"/>
      <c r="GE611" s="12"/>
      <c r="GF611" s="12"/>
      <c r="GG611" s="12"/>
      <c r="GH611" s="12"/>
      <c r="GI611" s="12"/>
      <c r="GJ611" s="12"/>
      <c r="GK611" s="12"/>
      <c r="GL611" s="12"/>
      <c r="GM611" s="12"/>
      <c r="GN611" s="12"/>
      <c r="GO611" s="12"/>
      <c r="GP611" s="12"/>
      <c r="GQ611" s="12"/>
      <c r="GR611" s="12"/>
      <c r="GS611" s="12"/>
      <c r="GT611" s="12"/>
      <c r="GU611" s="12"/>
      <c r="GV611" s="12"/>
      <c r="GW611" s="12"/>
      <c r="GX611" s="12"/>
      <c r="GY611" s="12"/>
      <c r="GZ611" s="12"/>
      <c r="HA611" s="12"/>
      <c r="HB611" s="12"/>
      <c r="HC611" s="12"/>
      <c r="HD611" s="12"/>
      <c r="HE611" s="12"/>
      <c r="HF611" s="12"/>
      <c r="HG611" s="12"/>
      <c r="HH611" s="12"/>
      <c r="HI611" s="12"/>
      <c r="HJ611" s="12"/>
      <c r="HK611" s="12"/>
      <c r="HL611" s="12"/>
      <c r="HM611" s="12"/>
      <c r="HN611" s="12"/>
      <c r="HO611" s="12"/>
      <c r="HP611" s="12"/>
      <c r="HQ611" s="12"/>
      <c r="HR611" s="12"/>
      <c r="HS611" s="12"/>
      <c r="HT611" s="12"/>
      <c r="HU611" s="12"/>
      <c r="HV611" s="12"/>
      <c r="HW611" s="12"/>
      <c r="HX611" s="12"/>
      <c r="HY611" s="12"/>
      <c r="HZ611" s="12"/>
      <c r="IA611" s="12"/>
      <c r="IB611" s="12"/>
      <c r="IC611" s="12"/>
      <c r="ID611" s="12"/>
      <c r="IE611" s="12"/>
      <c r="IF611" s="12"/>
      <c r="IG611" s="12"/>
      <c r="IH611" s="12"/>
      <c r="II611" s="12"/>
      <c r="IJ611" s="12"/>
      <c r="IK611" s="12"/>
      <c r="IL611" s="12"/>
      <c r="IM611" s="12"/>
      <c r="IN611" s="12"/>
      <c r="IO611" s="12"/>
      <c r="IP611" s="12"/>
      <c r="IQ611" s="12"/>
      <c r="IR611" s="12"/>
      <c r="IS611" s="12"/>
      <c r="IT611" s="12"/>
      <c r="IU611" s="12"/>
      <c r="IV611" s="12"/>
      <c r="IW611" s="12"/>
      <c r="IX611" s="12"/>
      <c r="IY611" s="12"/>
      <c r="IZ611" s="12"/>
      <c r="JA611" s="12"/>
      <c r="JB611" s="12"/>
      <c r="JC611" s="12"/>
      <c r="JD611" s="12"/>
      <c r="JE611" s="12"/>
      <c r="JF611" s="12"/>
      <c r="JG611" s="12"/>
      <c r="JH611" s="12"/>
      <c r="JI611" s="12"/>
      <c r="JJ611" s="12"/>
      <c r="JK611" s="12"/>
      <c r="JL611" s="12"/>
      <c r="JM611" s="12"/>
      <c r="JN611" s="12"/>
      <c r="JO611" s="12"/>
      <c r="JP611" s="12"/>
      <c r="JQ611" s="12"/>
      <c r="JR611" s="12"/>
      <c r="JS611" s="12"/>
      <c r="JT611" s="12"/>
      <c r="JU611" s="12"/>
      <c r="JV611" s="12"/>
    </row>
  </sheetData>
  <mergeCells count="44"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467:K467"/>
    <mergeCell ref="A108:K108"/>
    <mergeCell ref="A124:K124"/>
    <mergeCell ref="A130:K130"/>
    <mergeCell ref="A168:K168"/>
    <mergeCell ref="A220:K220"/>
    <mergeCell ref="A227:K227"/>
    <mergeCell ref="A286:K286"/>
    <mergeCell ref="A290:K290"/>
    <mergeCell ref="A114:K114"/>
    <mergeCell ref="A176:K176"/>
    <mergeCell ref="A197:K197"/>
    <mergeCell ref="A201:K201"/>
    <mergeCell ref="A205:K205"/>
    <mergeCell ref="A215:K215"/>
    <mergeCell ref="A102:K102"/>
    <mergeCell ref="A190:K190"/>
    <mergeCell ref="A9:K9"/>
    <mergeCell ref="A52:K52"/>
    <mergeCell ref="A33:K33"/>
    <mergeCell ref="A38:K38"/>
    <mergeCell ref="A98:K98"/>
    <mergeCell ref="A27:K27"/>
    <mergeCell ref="A47:K47"/>
    <mergeCell ref="A81:K81"/>
    <mergeCell ref="A86:K86"/>
    <mergeCell ref="A91:K91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3" manualBreakCount="3">
    <brk id="67" max="9" man="1"/>
    <brk id="26" max="9" man="1"/>
    <brk id="550" max="9" man="1"/>
  </rowBreaks>
  <colBreaks count="1" manualBreakCount="1">
    <brk id="11" max="1048575" man="1"/>
  </colBreaks>
  <ignoredErrors>
    <ignoredError sqref="F46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2023-02-24T16:18:11Z</cp:lastPrinted>
  <dcterms:created xsi:type="dcterms:W3CDTF">2017-02-23T14:23:40Z</dcterms:created>
  <dcterms:modified xsi:type="dcterms:W3CDTF">2023-02-24T16:19:00Z</dcterms:modified>
</cp:coreProperties>
</file>