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JULIO 2022\"/>
    </mc:Choice>
  </mc:AlternateContent>
  <bookViews>
    <workbookView xWindow="0" yWindow="0" windowWidth="19200" windowHeight="11595" tabRatio="204"/>
  </bookViews>
  <sheets>
    <sheet name="New Text Document" sheetId="1" r:id="rId1"/>
  </sheets>
  <definedNames>
    <definedName name="_xlnm._FilterDatabase" localSheetId="0" hidden="1">'New Text Document'!$A$9:$L$311</definedName>
    <definedName name="_xlnm.Print_Area" localSheetId="0">'New Text Document'!$A$1:$L$260</definedName>
    <definedName name="_xlnm.Print_Titles" localSheetId="0">'New Text Document'!$1:$8</definedName>
    <definedName name="Z_204BDDCD_F0EA_4D68_8827_ED13C8623E2D_.wvu.Cols" localSheetId="0" hidden="1">'New Text Document'!$AY:$AY</definedName>
    <definedName name="Z_204BDDCD_F0EA_4D68_8827_ED13C8623E2D_.wvu.FilterData" localSheetId="0" hidden="1">'New Text Document'!$A$9:$L$311</definedName>
    <definedName name="Z_204BDDCD_F0EA_4D68_8827_ED13C8623E2D_.wvu.PrintArea" localSheetId="0" hidden="1">'New Text Document'!$A$1:$L$260</definedName>
    <definedName name="Z_204BDDCD_F0EA_4D68_8827_ED13C8623E2D_.wvu.PrintTitles" localSheetId="0" hidden="1">'New Text Document'!$1:$8</definedName>
  </definedNames>
  <calcPr calcId="152511"/>
  <customWorkbookViews>
    <customWorkbookView name="68" guid="{204BDDCD-F0EA-4D68-8827-ED13C8623E2D}" maximized="1" xWindow="-8" yWindow="-8" windowWidth="1296" windowHeight="1000" tabRatio="204" activeSheetId="1"/>
  </customWorkbookViews>
</workbook>
</file>

<file path=xl/calcChain.xml><?xml version="1.0" encoding="utf-8"?>
<calcChain xmlns="http://schemas.openxmlformats.org/spreadsheetml/2006/main">
  <c r="B242" i="1" l="1"/>
  <c r="K148" i="1"/>
  <c r="J39" i="1"/>
  <c r="L118" i="1" l="1"/>
  <c r="K118" i="1"/>
  <c r="J118" i="1"/>
  <c r="I118" i="1"/>
  <c r="H118" i="1"/>
  <c r="G118" i="1"/>
  <c r="K204" i="1"/>
  <c r="L204" i="1"/>
  <c r="J204" i="1"/>
  <c r="I204" i="1"/>
  <c r="H204" i="1"/>
  <c r="G204" i="1"/>
  <c r="F204" i="1"/>
  <c r="L157" i="1"/>
  <c r="K157" i="1"/>
  <c r="J157" i="1"/>
  <c r="I157" i="1"/>
  <c r="H157" i="1"/>
  <c r="G157" i="1"/>
  <c r="F157" i="1"/>
  <c r="F118" i="1"/>
  <c r="K74" i="1"/>
  <c r="J74" i="1"/>
  <c r="H74" i="1"/>
  <c r="F74" i="1"/>
  <c r="L148" i="1" l="1"/>
  <c r="K197" i="1"/>
  <c r="J148" i="1"/>
  <c r="J44" i="1"/>
  <c r="I217" i="1"/>
  <c r="I148" i="1"/>
  <c r="H217" i="1"/>
  <c r="H148" i="1"/>
  <c r="H131" i="1"/>
  <c r="F240" i="1" l="1"/>
  <c r="F235" i="1"/>
  <c r="F217" i="1"/>
  <c r="F212" i="1"/>
  <c r="F208" i="1"/>
  <c r="F170" i="1"/>
  <c r="F148" i="1"/>
  <c r="F135" i="1"/>
  <c r="F131" i="1"/>
  <c r="F110" i="1"/>
  <c r="F106" i="1"/>
  <c r="F102" i="1"/>
  <c r="F91" i="1"/>
  <c r="F64" i="1"/>
  <c r="F44" i="1"/>
  <c r="F34" i="1"/>
  <c r="F30" i="1"/>
  <c r="F26" i="1"/>
  <c r="F21" i="1"/>
  <c r="F15" i="1"/>
  <c r="F11" i="1"/>
  <c r="G148" i="1"/>
  <c r="G124" i="1"/>
  <c r="F223" i="1" l="1"/>
  <c r="F178" i="1"/>
  <c r="F174" i="1"/>
  <c r="F165" i="1"/>
  <c r="F141" i="1"/>
  <c r="F124" i="1"/>
  <c r="L208" i="1"/>
  <c r="K208" i="1"/>
  <c r="J208" i="1"/>
  <c r="I208" i="1"/>
  <c r="H208" i="1"/>
  <c r="G208" i="1"/>
  <c r="F197" i="1"/>
  <c r="L196" i="1"/>
  <c r="J197" i="1"/>
  <c r="H197" i="1"/>
  <c r="G196" i="1"/>
  <c r="I196" i="1"/>
  <c r="L195" i="1"/>
  <c r="G195" i="1"/>
  <c r="I195" i="1"/>
  <c r="I184" i="1"/>
  <c r="K184" i="1"/>
  <c r="L184" i="1"/>
  <c r="J184" i="1"/>
  <c r="H184" i="1"/>
  <c r="G184" i="1"/>
  <c r="F184" i="1"/>
  <c r="L178" i="1"/>
  <c r="K178" i="1"/>
  <c r="J178" i="1"/>
  <c r="I178" i="1"/>
  <c r="H178" i="1"/>
  <c r="G178" i="1"/>
  <c r="L124" i="1"/>
  <c r="K124" i="1"/>
  <c r="J124" i="1"/>
  <c r="I124" i="1"/>
  <c r="H124" i="1"/>
  <c r="L235" i="1" l="1"/>
  <c r="K235" i="1"/>
  <c r="J235" i="1"/>
  <c r="I235" i="1"/>
  <c r="H235" i="1"/>
  <c r="G235" i="1"/>
  <c r="L223" i="1"/>
  <c r="K223" i="1"/>
  <c r="J223" i="1"/>
  <c r="I223" i="1"/>
  <c r="H223" i="1"/>
  <c r="G223" i="1"/>
  <c r="L217" i="1"/>
  <c r="K217" i="1"/>
  <c r="J217" i="1"/>
  <c r="G217" i="1"/>
  <c r="L102" i="1"/>
  <c r="K102" i="1"/>
  <c r="J102" i="1"/>
  <c r="I102" i="1"/>
  <c r="H102" i="1"/>
  <c r="K34" i="1" l="1"/>
  <c r="J26" i="1"/>
  <c r="H95" i="1"/>
  <c r="G114" i="1" l="1"/>
  <c r="G240" i="1"/>
  <c r="H240" i="1"/>
  <c r="I240" i="1"/>
  <c r="J240" i="1"/>
  <c r="K240" i="1"/>
  <c r="G212" i="1"/>
  <c r="H212" i="1"/>
  <c r="I212" i="1"/>
  <c r="J212" i="1"/>
  <c r="K212" i="1"/>
  <c r="L212" i="1"/>
  <c r="H170" i="1"/>
  <c r="J170" i="1"/>
  <c r="K170" i="1"/>
  <c r="L170" i="1"/>
  <c r="I168" i="1"/>
  <c r="G168" i="1"/>
  <c r="H165" i="1"/>
  <c r="J165" i="1"/>
  <c r="K165" i="1"/>
  <c r="L163" i="1"/>
  <c r="L162" i="1"/>
  <c r="L131" i="1"/>
  <c r="K131" i="1"/>
  <c r="J131" i="1"/>
  <c r="I128" i="1"/>
  <c r="G128" i="1"/>
  <c r="G131" i="1" s="1"/>
  <c r="I127" i="1"/>
  <c r="G110" i="1"/>
  <c r="H110" i="1"/>
  <c r="I110" i="1"/>
  <c r="J110" i="1"/>
  <c r="K110" i="1"/>
  <c r="L110" i="1"/>
  <c r="J91" i="1"/>
  <c r="H60" i="1"/>
  <c r="F60" i="1"/>
  <c r="I131" i="1" l="1"/>
  <c r="K29" i="1"/>
  <c r="L29" i="1" s="1"/>
  <c r="J141" i="1" l="1"/>
  <c r="H141" i="1"/>
  <c r="J135" i="1"/>
  <c r="K141" i="1"/>
  <c r="I140" i="1"/>
  <c r="I141" i="1" s="1"/>
  <c r="J60" i="1" l="1"/>
  <c r="K60" i="1"/>
  <c r="L21" i="1"/>
  <c r="G194" i="1" l="1"/>
  <c r="I194" i="1"/>
  <c r="G193" i="1"/>
  <c r="I193" i="1"/>
  <c r="L71" i="1"/>
  <c r="L74" i="1" s="1"/>
  <c r="L48" i="1"/>
  <c r="J21" i="1"/>
  <c r="I21" i="1"/>
  <c r="H21" i="1"/>
  <c r="G21" i="1"/>
  <c r="L15" i="1"/>
  <c r="K15" i="1"/>
  <c r="J15" i="1"/>
  <c r="I15" i="1"/>
  <c r="H15" i="1"/>
  <c r="G15" i="1"/>
  <c r="L30" i="1"/>
  <c r="K30" i="1"/>
  <c r="J30" i="1"/>
  <c r="I30" i="1"/>
  <c r="H30" i="1"/>
  <c r="G30" i="1"/>
  <c r="L194" i="1" l="1"/>
  <c r="L95" i="1"/>
  <c r="K95" i="1"/>
  <c r="J95" i="1"/>
  <c r="I95" i="1"/>
  <c r="F95" i="1"/>
  <c r="G26" i="1"/>
  <c r="H26" i="1"/>
  <c r="I26" i="1"/>
  <c r="K26" i="1"/>
  <c r="L26" i="1"/>
  <c r="L174" i="1" l="1"/>
  <c r="L86" i="1"/>
  <c r="L44" i="1"/>
  <c r="L39" i="1"/>
  <c r="L52" i="1"/>
  <c r="L34" i="1"/>
  <c r="L68" i="1" l="1"/>
  <c r="L135" i="1"/>
  <c r="L105" i="1"/>
  <c r="L106" i="1" s="1"/>
  <c r="K106" i="1"/>
  <c r="J106" i="1"/>
  <c r="I106" i="1"/>
  <c r="H106" i="1"/>
  <c r="G106" i="1"/>
  <c r="L164" i="1"/>
  <c r="L238" i="1"/>
  <c r="L240" i="1" s="1"/>
  <c r="G113" i="1" l="1"/>
  <c r="G99" i="1" l="1"/>
  <c r="G98" i="1"/>
  <c r="G100" i="1"/>
  <c r="K44" i="1"/>
  <c r="H44" i="1"/>
  <c r="I42" i="1"/>
  <c r="G42" i="1"/>
  <c r="G102" i="1" l="1"/>
  <c r="K174" i="1"/>
  <c r="J174" i="1"/>
  <c r="I174" i="1"/>
  <c r="H174" i="1"/>
  <c r="G174" i="1"/>
  <c r="K86" i="1"/>
  <c r="J86" i="1"/>
  <c r="I86" i="1"/>
  <c r="H86" i="1"/>
  <c r="G86" i="1"/>
  <c r="F86" i="1"/>
  <c r="J52" i="1" l="1"/>
  <c r="I52" i="1"/>
  <c r="H52" i="1"/>
  <c r="G52" i="1"/>
  <c r="F52" i="1"/>
  <c r="J34" i="1"/>
  <c r="I34" i="1"/>
  <c r="H34" i="1"/>
  <c r="G34" i="1"/>
  <c r="H91" i="1" l="1"/>
  <c r="H11" i="1" l="1"/>
  <c r="J11" i="1"/>
  <c r="H39" i="1"/>
  <c r="H48" i="1"/>
  <c r="J48" i="1"/>
  <c r="I68" i="1"/>
  <c r="J68" i="1"/>
  <c r="G78" i="1"/>
  <c r="H78" i="1"/>
  <c r="I78" i="1"/>
  <c r="H82" i="1"/>
  <c r="H242" i="1" s="1"/>
  <c r="J82" i="1"/>
  <c r="F82" i="1"/>
  <c r="F78" i="1"/>
  <c r="F68" i="1"/>
  <c r="F48" i="1"/>
  <c r="F39" i="1"/>
  <c r="I188" i="1"/>
  <c r="G188" i="1"/>
  <c r="I189" i="1"/>
  <c r="G189" i="1"/>
  <c r="I191" i="1"/>
  <c r="G191" i="1"/>
  <c r="I190" i="1"/>
  <c r="G190" i="1"/>
  <c r="I192" i="1"/>
  <c r="G192" i="1"/>
  <c r="I187" i="1"/>
  <c r="G187" i="1"/>
  <c r="K78" i="1"/>
  <c r="I71" i="1"/>
  <c r="G71" i="1"/>
  <c r="J64" i="1"/>
  <c r="H64" i="1"/>
  <c r="I63" i="1"/>
  <c r="I64" i="1" s="1"/>
  <c r="G63" i="1"/>
  <c r="G64" i="1" s="1"/>
  <c r="I55" i="1"/>
  <c r="I60" i="1" s="1"/>
  <c r="G55" i="1"/>
  <c r="G60" i="1" s="1"/>
  <c r="G38" i="1"/>
  <c r="F242" i="1" l="1"/>
  <c r="J242" i="1"/>
  <c r="G197" i="1"/>
  <c r="I197" i="1"/>
  <c r="L192" i="1"/>
  <c r="L190" i="1"/>
  <c r="L191" i="1"/>
  <c r="L189" i="1"/>
  <c r="K63" i="1"/>
  <c r="L63" i="1" s="1"/>
  <c r="L64" i="1" s="1"/>
  <c r="I161" i="1"/>
  <c r="G161" i="1"/>
  <c r="G43" i="1"/>
  <c r="G44" i="1" s="1"/>
  <c r="I43" i="1"/>
  <c r="I44" i="1" s="1"/>
  <c r="G10" i="1"/>
  <c r="G11" i="1" s="1"/>
  <c r="L188" i="1" l="1"/>
  <c r="L197" i="1" s="1"/>
  <c r="K64" i="1"/>
  <c r="L55" i="1"/>
  <c r="L60" i="1" s="1"/>
  <c r="I160" i="1"/>
  <c r="I165" i="1" s="1"/>
  <c r="G160" i="1"/>
  <c r="G165" i="1" s="1"/>
  <c r="K21" i="1" l="1"/>
  <c r="L165" i="1"/>
  <c r="G138" i="1"/>
  <c r="I89" i="1"/>
  <c r="I91" i="1" s="1"/>
  <c r="G89" i="1"/>
  <c r="G91" i="1" s="1"/>
  <c r="G37" i="1"/>
  <c r="G39" i="1" s="1"/>
  <c r="I39" i="1"/>
  <c r="I169" i="1"/>
  <c r="I170" i="1" s="1"/>
  <c r="G169" i="1"/>
  <c r="G170" i="1" s="1"/>
  <c r="G139" i="1"/>
  <c r="L77" i="1"/>
  <c r="L78" i="1" s="1"/>
  <c r="I72" i="1"/>
  <c r="I74" i="1" s="1"/>
  <c r="G72" i="1"/>
  <c r="G74" i="1" s="1"/>
  <c r="G67" i="1"/>
  <c r="G68" i="1" s="1"/>
  <c r="G94" i="1"/>
  <c r="G141" i="1" l="1"/>
  <c r="G95" i="1"/>
  <c r="K11" i="1"/>
  <c r="I11" i="1"/>
  <c r="K91" i="1"/>
  <c r="K39" i="1"/>
  <c r="K68" i="1"/>
  <c r="L11" i="1" l="1"/>
  <c r="L91" i="1"/>
  <c r="L141" i="1"/>
  <c r="I113" i="1" l="1"/>
  <c r="I114" i="1"/>
  <c r="I81" i="1"/>
  <c r="I82" i="1" s="1"/>
  <c r="G81" i="1"/>
  <c r="G82" i="1" s="1"/>
  <c r="I48" i="1"/>
  <c r="G47" i="1"/>
  <c r="G48" i="1" s="1"/>
  <c r="G242" i="1" l="1"/>
  <c r="I242" i="1"/>
  <c r="K82" i="1"/>
  <c r="K48" i="1"/>
  <c r="K242" i="1" s="1"/>
  <c r="L82" i="1" l="1"/>
  <c r="L242" i="1" s="1"/>
  <c r="L81" i="1"/>
</calcChain>
</file>

<file path=xl/sharedStrings.xml><?xml version="1.0" encoding="utf-8"?>
<sst xmlns="http://schemas.openxmlformats.org/spreadsheetml/2006/main" count="542" uniqueCount="223">
  <si>
    <t>Cargo</t>
  </si>
  <si>
    <t>AFP</t>
  </si>
  <si>
    <t>ISR</t>
  </si>
  <si>
    <t>SFS</t>
  </si>
  <si>
    <t>Otros Desc.</t>
  </si>
  <si>
    <t>Total Desc.</t>
  </si>
  <si>
    <t>Neto</t>
  </si>
  <si>
    <t>Sueldo Bruto</t>
  </si>
  <si>
    <t>OFICINA NACIONAL DE ESTADÍSTICA</t>
  </si>
  <si>
    <t>Santo Domingo, República Dominicana</t>
  </si>
  <si>
    <t>MINISTERIO DE ECONOMÍA, PLANIFICACIÓN Y DESARROLLO</t>
  </si>
  <si>
    <t>Fecha de Inicio</t>
  </si>
  <si>
    <t>Fecha  Termino</t>
  </si>
  <si>
    <t>Nombre</t>
  </si>
  <si>
    <t xml:space="preserve">Subtotal </t>
  </si>
  <si>
    <t xml:space="preserve">Total general: </t>
  </si>
  <si>
    <t>ANALISTA</t>
  </si>
  <si>
    <t>TECNICO</t>
  </si>
  <si>
    <t>CHARINA RODRIGUEZ</t>
  </si>
  <si>
    <t>LIZZY ALEXANDRA FRIAS NUÑEZ</t>
  </si>
  <si>
    <t>ENCARGADO(A)</t>
  </si>
  <si>
    <t>EDILI PEREZ VALLEJO</t>
  </si>
  <si>
    <t>DEPARTAMENTO DE RECURSOS HUMANOS - ONE</t>
  </si>
  <si>
    <t>AMADA RAMONA MARTINEZ FERREIRAS</t>
  </si>
  <si>
    <t>DIRECTORA ADMINISTRATIVA</t>
  </si>
  <si>
    <t>CLARIBEL VIZCAINO PEGUERO</t>
  </si>
  <si>
    <t>YAJAIRA ANTONIA FELIZ RAMIREZ</t>
  </si>
  <si>
    <t>CRISTINA CABRERA PEREZ</t>
  </si>
  <si>
    <t>DIRECCION DE ESTADISTICAS ECONOMICAS- ONE</t>
  </si>
  <si>
    <t>AUGUSTO VIRGILIO DE LOS SANTOS ALMANZAR</t>
  </si>
  <si>
    <t>DIRECTOR (A)</t>
  </si>
  <si>
    <t>RAUL EMILIO DESENA GALARZA</t>
  </si>
  <si>
    <t>PERLA MASSIEL ROSARIO FABIAN</t>
  </si>
  <si>
    <t>LEA ELIZABETH PAYANO SANTANA</t>
  </si>
  <si>
    <t>ENCARGADO(A) OFICINA ACCESO</t>
  </si>
  <si>
    <t>LEYDA ALTAGRACIA DAMBLAU</t>
  </si>
  <si>
    <t>TECNICO DE RECURSOS HUMANOS</t>
  </si>
  <si>
    <t>DIOSMARY ELIZABETH VALLEJO ACOSTA</t>
  </si>
  <si>
    <t>ANALISTA CAPACITACION</t>
  </si>
  <si>
    <t>HANSEL ARMANDO DIAZ DIAZ</t>
  </si>
  <si>
    <t>CORINA DEL CARMEN MENA MENA</t>
  </si>
  <si>
    <t>TECNICO CONTABILIDAD</t>
  </si>
  <si>
    <t>NATHALIE GUZMAN BENCOSME</t>
  </si>
  <si>
    <t>FREIDY HINOJOSA SANCHEZ</t>
  </si>
  <si>
    <t>COORDINADOR</t>
  </si>
  <si>
    <t>DEPARTAMENTO DE PLANIFICACION Y DESARROLLO - ONE</t>
  </si>
  <si>
    <t>MADELIN DE LEON CONTRERAS</t>
  </si>
  <si>
    <t>DIVISION DE INVESTIGACIONES- ONE</t>
  </si>
  <si>
    <t>ANDRI MONTERO MONTERO</t>
  </si>
  <si>
    <t>MARIEL MEJIA GENAO</t>
  </si>
  <si>
    <t>LEIDY IVELISSE VENTURA DELBA</t>
  </si>
  <si>
    <t>ANDY RAFAEL PORTORREAL RODRIGUEZ</t>
  </si>
  <si>
    <t>ALISON OMAR GIL JIMENEZ</t>
  </si>
  <si>
    <t>DIVISION DE RECLUTAMIENTO Y SELECCIÓN Y ORGANIZACIÓN DEL TRABAJO- ONE</t>
  </si>
  <si>
    <t>KEDMAY TANIA KLINGER BALMASEDA</t>
  </si>
  <si>
    <t>ENCARGADO (A)</t>
  </si>
  <si>
    <t>DIVISION DE EVALUACION DEL DESEMPEÑO Y CAPACITACION- ONE</t>
  </si>
  <si>
    <t>DIVISION DE RELACIONES LABORALES Y SOCIALES- ONE</t>
  </si>
  <si>
    <t>ESCUELA NACIONAL DE ESTADISTICA- ONE</t>
  </si>
  <si>
    <t>DIVISION DE COORDINACION ACADEMICA- ONE</t>
  </si>
  <si>
    <t>DIRECCION ADMINISTRATIVA Y FINANCIERA - ONE</t>
  </si>
  <si>
    <t>DEPARTAMENTO ADMINISTRATIVO - ONE</t>
  </si>
  <si>
    <t>VIANKA ELIZABETH ABREU PEÑA</t>
  </si>
  <si>
    <t>TECNICO ADMINISTRATIVO</t>
  </si>
  <si>
    <t>DEPARTAMENTO DE COMPRAS Y CONTRATACIONES- ONE</t>
  </si>
  <si>
    <t>DIVISION DE CONTABILIDAD - ONE</t>
  </si>
  <si>
    <t>DEPARTAMENTO DE ESTADISTICAS AMBIENTALES- ONE</t>
  </si>
  <si>
    <t>DEPARTAMENTO DE ESTADISTICAS COYUNTURALES- ONE</t>
  </si>
  <si>
    <t>DEPARTAMENTO DE ESTADISTICAS ESTRUCTURALES- ONE</t>
  </si>
  <si>
    <t>DIVISION DE DIRECTORIOS- ONE</t>
  </si>
  <si>
    <t>JORGE LUIS VARGAS MARTINEZ</t>
  </si>
  <si>
    <t>COORDINADOR DE PROGRAMACION</t>
  </si>
  <si>
    <t>M</t>
  </si>
  <si>
    <t>F</t>
  </si>
  <si>
    <t xml:space="preserve">AIMEE ARVEL0 GENAO </t>
  </si>
  <si>
    <t>LUIS MANUEL PEÑA SEGURA</t>
  </si>
  <si>
    <t>DANIEL ALEJANDRO DE OLEO SEGURA</t>
  </si>
  <si>
    <t xml:space="preserve">LORENY TORRES KING </t>
  </si>
  <si>
    <t>DIVISION DE RELACIONES INTERNACIONALES-ONE</t>
  </si>
  <si>
    <t>RUTH NAOMI MATEO ABREU</t>
  </si>
  <si>
    <t>ISMAEL BAUTISTA ROMERO</t>
  </si>
  <si>
    <t>TECNICO DE NOMINAS</t>
  </si>
  <si>
    <t xml:space="preserve">DEPARTAMENTO DE GEOESTADISTICAS-ONE </t>
  </si>
  <si>
    <t>HECTOR ALEXANDER MEJIA</t>
  </si>
  <si>
    <t>DIVINA ROSARIO BERNARD ESPINAL</t>
  </si>
  <si>
    <t>ENCARGADO</t>
  </si>
  <si>
    <t>DIRRECCION DE ESTADISTICAS DEMOGRAFICAS, SOCIALES Y AMBIENTALES- ONE</t>
  </si>
  <si>
    <t>NANCY  MERCEDES MORA ALCANTARA</t>
  </si>
  <si>
    <t>DIVISION DE ESTADISTICAS DE COMERCIO EXTERIOR- ONE</t>
  </si>
  <si>
    <t>LUIS MANUEL ALBURQUERQUE SEGURA</t>
  </si>
  <si>
    <t>COORDINADOR  (A)</t>
  </si>
  <si>
    <t>DIVISION DE FORMULACION Y SEGUIMIENTO PLAN PRODUCCION ESTADISTICA-ONE</t>
  </si>
  <si>
    <t xml:space="preserve">         TECNICO ADMINISTRATIVO</t>
  </si>
  <si>
    <t>DIVISION DE PRESUPUESTO-ONE</t>
  </si>
  <si>
    <t xml:space="preserve">DACHEL  ESTEFANY MONEGRO </t>
  </si>
  <si>
    <t xml:space="preserve">ANALISTA </t>
  </si>
  <si>
    <t>JACMAEL LINARES GOMEZ</t>
  </si>
  <si>
    <t>SOPORTE TECNICO</t>
  </si>
  <si>
    <t xml:space="preserve">JOSE ANTONIO DIAZ RAMIREZ </t>
  </si>
  <si>
    <t>RODOLFO GABRIEL JIMENEZ ARIAS</t>
  </si>
  <si>
    <t xml:space="preserve">SILL NATANAEL BATISTA PERDOMO </t>
  </si>
  <si>
    <t xml:space="preserve">            4/9/2021</t>
  </si>
  <si>
    <t xml:space="preserve">            1/9/2021</t>
  </si>
  <si>
    <t>Genero</t>
  </si>
  <si>
    <t>DIVISION DE ADMINISTRACION DE SERVICIOS TIC- ONE</t>
  </si>
  <si>
    <t>RAVEL ELIAS DOMINGUEZ MEDINA</t>
  </si>
  <si>
    <t>DIVISION DE OPERACIONES DE ENCUESTA-ONE</t>
  </si>
  <si>
    <t>COORDINADOR DE CAMPO</t>
  </si>
  <si>
    <t>EDUARDO MIGUEL CACERES ROQUE</t>
  </si>
  <si>
    <t>Subtotal</t>
  </si>
  <si>
    <t>CESIMARLIN ALTAGRACIA PEÑA MEJIA</t>
  </si>
  <si>
    <t>CARLOS ALFREDO SOSA DE LA CRUZ</t>
  </si>
  <si>
    <t xml:space="preserve">ROSMEIRY PAMELA REYES DE JESUS </t>
  </si>
  <si>
    <t>N/A</t>
  </si>
  <si>
    <t xml:space="preserve">IDANNA SANCHEZ ENCARNACION </t>
  </si>
  <si>
    <t>TECNICO DE DATOS ESTADISTICOS</t>
  </si>
  <si>
    <t>DEPARTAMENTO DE DESARROLLO E IMPLEMENTACION DE SISTEMAS-ONE</t>
  </si>
  <si>
    <t xml:space="preserve">FERMIN ANTONIO AMADOR FELIZ </t>
  </si>
  <si>
    <t xml:space="preserve">LUIS ARIEL ALEJO APONTE </t>
  </si>
  <si>
    <t>ANALISTA DE RELACIONES INTERN</t>
  </si>
  <si>
    <t xml:space="preserve">DIRECCION DE TECNOLOGIAS DE LA INFORMACION Y COMUNICACIÓN-ONE </t>
  </si>
  <si>
    <t>DEPARTAMENTO DE ENCUESTAS-ONE</t>
  </si>
  <si>
    <t>CHARINA LIZBETH MORLA BATISTA</t>
  </si>
  <si>
    <t xml:space="preserve">EDWIN PEREZ BRITO </t>
  </si>
  <si>
    <t>DIVISION DE SERVICIOS GENERALES</t>
  </si>
  <si>
    <t xml:space="preserve">DIVISION DE ACCESO A LA INFORMACION PUBLICA </t>
  </si>
  <si>
    <t>DEPARTAMENTO JURIDICO-ONE</t>
  </si>
  <si>
    <t>ROSANNA COLON TORRES</t>
  </si>
  <si>
    <t>JOMAYRIS ROSARIO MEDINA</t>
  </si>
  <si>
    <t xml:space="preserve">DOMINGO ANTONIO CRUZ LIRIANO </t>
  </si>
  <si>
    <t>ALAN JEFRY YASMIL REYNOSO</t>
  </si>
  <si>
    <t>COORDINADOR (A)</t>
  </si>
  <si>
    <t>Nómina de Empleados Temporales</t>
  </si>
  <si>
    <t xml:space="preserve">SORILENNY CLARIBEL CUSTODIO BRITO </t>
  </si>
  <si>
    <t xml:space="preserve">            1/2/2022</t>
  </si>
  <si>
    <t xml:space="preserve">COORDINADOR </t>
  </si>
  <si>
    <t>MERILAYNE DEL CARMEN COLLADO RODRIG</t>
  </si>
  <si>
    <t>TECNICO DE ACCESO A LA INFORM</t>
  </si>
  <si>
    <t xml:space="preserve">PERLA PALOMA CASTILLO PUJOLS </t>
  </si>
  <si>
    <t>COORDINADORA</t>
  </si>
  <si>
    <t xml:space="preserve">KARMYGUERHO ANTOINE CORPORAN </t>
  </si>
  <si>
    <t xml:space="preserve">MAFFEL BEATRIZ SANTANA GUZMAN </t>
  </si>
  <si>
    <t>YELUDY MONTERO MEDINA</t>
  </si>
  <si>
    <t>ANALISTA DE INVESTIGACION</t>
  </si>
  <si>
    <t xml:space="preserve">ALEXA CHANEL MARTINEZ GUERRERO </t>
  </si>
  <si>
    <t>ANALISTA DE ESTADISTICAS ESTR</t>
  </si>
  <si>
    <t>RAMON GUILLERMO MENDOZA SANTOS</t>
  </si>
  <si>
    <t>DIMAS YAEL MATIAS APONTE</t>
  </si>
  <si>
    <t>ENCARGADO DIVISION</t>
  </si>
  <si>
    <t>ALEJANDRO DAVID CASTRO GONZALEZ</t>
  </si>
  <si>
    <t xml:space="preserve">DIVISION DE INDICES DE PRODUCCION- ONE </t>
  </si>
  <si>
    <t xml:space="preserve">NATHANIEL FRANCISCO DE JESUS REYES </t>
  </si>
  <si>
    <t>YULEIKA INES BERIGUETE RAMIREZ</t>
  </si>
  <si>
    <t>LAURA INOEMA RODRIGUEZ CRUZ</t>
  </si>
  <si>
    <t>TENICO</t>
  </si>
  <si>
    <t xml:space="preserve">ANNIE MALBERIS PAULINO ADON </t>
  </si>
  <si>
    <t>ANALISTA DE METODOLOGIA</t>
  </si>
  <si>
    <t>DEPARTAMENTO DE CALIDAD DE LA PRODUCCION DE ESTADISTICA-ONE</t>
  </si>
  <si>
    <t xml:space="preserve">VICTOR AMBIORIS DIETSCH VARGAS </t>
  </si>
  <si>
    <t>NICODEL SANTANA GALVA</t>
  </si>
  <si>
    <t>TECNICO SECTORIAL</t>
  </si>
  <si>
    <t xml:space="preserve">IVAN ROBINSON PEREZ FAMILIA </t>
  </si>
  <si>
    <t>JHAELVIS ALBERTO TERRERO FERNANDEZ</t>
  </si>
  <si>
    <t>PERLA ERIANNY LEONARDO BENAVIDEZ</t>
  </si>
  <si>
    <t xml:space="preserve">DARWIN JOSE BERROA LOPEZ </t>
  </si>
  <si>
    <t>TECNICO ESTADISTICA SECTOR</t>
  </si>
  <si>
    <t xml:space="preserve">LUISA MARIA GUZMAN VILLAR </t>
  </si>
  <si>
    <t>SECCION DE REGISTRO, CONTROL Y NÓMINAS- ONE</t>
  </si>
  <si>
    <t>DIVISION DE PROCESAMIENTO DE CENSOS Y ENCUESTAS- ONE</t>
  </si>
  <si>
    <t>MARIA VICTORIA DE LA ROSA PAULINO</t>
  </si>
  <si>
    <t>DIVISION DE DISEÑO Y ANALISIS- ONE</t>
  </si>
  <si>
    <t>YSABEL MARTINEZ MOREL</t>
  </si>
  <si>
    <t>ANALISTA DE DISEÑO CONCEPTUAL</t>
  </si>
  <si>
    <t>GABRIELA FIGUEREO RUDECINDO</t>
  </si>
  <si>
    <t xml:space="preserve">ANALISTA  </t>
  </si>
  <si>
    <t>SIMONE ALEXANDRA MORILLO PEREZ</t>
  </si>
  <si>
    <t>NIDIA KATYUSCA SANTANA HEREDIA</t>
  </si>
  <si>
    <t>ARNALDO ANDRES CASTILLO MANDE</t>
  </si>
  <si>
    <t>KEINA CESARINA VIDAL OGANDO</t>
  </si>
  <si>
    <t>LUIS ALEJANDRO RODRIGUEZ CID</t>
  </si>
  <si>
    <t>PAOLA MINERVA FELIZ FELIZ</t>
  </si>
  <si>
    <t>DIVISION DE ESTADISTICAS SECTORIALES- ONE</t>
  </si>
  <si>
    <t>YUMIRCA ALTAGRACIA MATOS MELO</t>
  </si>
  <si>
    <t>ANALISTA SECTORIAL</t>
  </si>
  <si>
    <t>DEPARTAMENTO DE METODOLOGIAS- ONE</t>
  </si>
  <si>
    <t>DIVISION DE LEVANTAMIENTO Y ANALISIS OPERACIONES ESTADISTICAS -ONE</t>
  </si>
  <si>
    <t>DEPARTAMENTO DE ARTICULACION DEL SISTEMA ESTADISTICO NACIONAL-ONE</t>
  </si>
  <si>
    <t>ANNEURYS MARMOLEJOS CORDERO</t>
  </si>
  <si>
    <t>CLAUDIA RAFAELINA PELEGRIN GARCIA</t>
  </si>
  <si>
    <t>MILTON ELIAS MATEO MOYA</t>
  </si>
  <si>
    <t>JEISSY ELIZABETH PUELLO VASQUEZ</t>
  </si>
  <si>
    <t>DIOMY ALEXANDRA PEREYRA MORA</t>
  </si>
  <si>
    <t xml:space="preserve">DIEGO ARMANDO GOMEZ FERNANDEZ </t>
  </si>
  <si>
    <t xml:space="preserve">OELYS GARCIA DIAZ </t>
  </si>
  <si>
    <t>PERLA MASSIEL ARIAS ARAGONES</t>
  </si>
  <si>
    <t>PATRICIA MARIA CRUZ CORNELIO</t>
  </si>
  <si>
    <t xml:space="preserve">PAOLA MELISSA ORTEGA BURGOS </t>
  </si>
  <si>
    <t>MERCEDES INES DE LOS SANTOS DIAZ</t>
  </si>
  <si>
    <t>GABRIEL ANTONIO ASCENCIO SANTOS</t>
  </si>
  <si>
    <t>GISSELLE JOHANNA ZORRILLA GREEN</t>
  </si>
  <si>
    <t>ANALISTA DE ESTADISTICA SECTO</t>
  </si>
  <si>
    <t>DEPARTAMENTO DE ESTADISTICAS DEMOGRAFICAS Y SOCIALES-ONE</t>
  </si>
  <si>
    <t>MANUELA GARCIA BALBUENA</t>
  </si>
  <si>
    <t xml:space="preserve">ALEXANDER RAMIREZ ARAUJO </t>
  </si>
  <si>
    <t>MARIA ANDREINA CUEVAS AUGUISTEN</t>
  </si>
  <si>
    <t>CRISMAIRY MALENNY JIMENEZ MENA</t>
  </si>
  <si>
    <t>DEPARTAMENTO DE NORMATIVAS Y METODOLOGIA-ONE</t>
  </si>
  <si>
    <t xml:space="preserve">                                    </t>
  </si>
  <si>
    <t xml:space="preserve">                                                                                                          </t>
  </si>
  <si>
    <t>Mes de Julio 2022</t>
  </si>
  <si>
    <t>LEONARDO JOSE EVE NUÑEZ</t>
  </si>
  <si>
    <t>LEIDY DARIHANA ZABALA DE LOS SANTOS</t>
  </si>
  <si>
    <t>COORDINADORA ADMINISTRATIVA</t>
  </si>
  <si>
    <t xml:space="preserve">KATTY MATILDE REYES PEREZ </t>
  </si>
  <si>
    <t>COORDINADOR ADMINISTRATIVO</t>
  </si>
  <si>
    <t>CRISTIAN PAREDES SILVERIO</t>
  </si>
  <si>
    <t>ANALISTA DE INVESTIGACIONES</t>
  </si>
  <si>
    <t>ROSIBEL DACIEL RAMIREZ</t>
  </si>
  <si>
    <t>WISMEYRI ALTAGRACIA RODIGUEZ MOTA</t>
  </si>
  <si>
    <t>COORDINADOR (A) DE PROYECTO</t>
  </si>
  <si>
    <t>DESARROLLADOR DE SISTEMAS II</t>
  </si>
  <si>
    <t>SOPORTE TECNICO INFORMATICO</t>
  </si>
  <si>
    <t xml:space="preserve">DIRECTOR DE TECNOLOGIA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</si>
</sst>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1">
    <xf numFmtId="0" fontId="0" fillId="0" borderId="0" xfId="0"/>
    <xf numFmtId="1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16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/>
    </xf>
    <xf numFmtId="4" fontId="0" fillId="38" borderId="0" xfId="0" applyNumberFormat="1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0" xfId="1" applyFont="1" applyAlignment="1"/>
    <xf numFmtId="43" fontId="19" fillId="35" borderId="0" xfId="1" applyFont="1" applyFill="1" applyAlignment="1"/>
    <xf numFmtId="43" fontId="24" fillId="0" borderId="0" xfId="1" applyFont="1" applyBorder="1" applyAlignment="1"/>
    <xf numFmtId="43" fontId="0" fillId="0" borderId="0" xfId="1" applyFont="1" applyFill="1" applyAlignment="1"/>
    <xf numFmtId="43" fontId="0" fillId="0" borderId="0" xfId="1" applyFont="1" applyBorder="1" applyAlignment="1"/>
    <xf numFmtId="0" fontId="0" fillId="0" borderId="0" xfId="0" applyFont="1" applyAlignment="1">
      <alignment horizontal="center" vertical="center"/>
    </xf>
    <xf numFmtId="0" fontId="0" fillId="36" borderId="19" xfId="0" applyFill="1" applyBorder="1" applyAlignment="1"/>
    <xf numFmtId="0" fontId="0" fillId="36" borderId="20" xfId="0" applyFill="1" applyBorder="1" applyAlignment="1"/>
    <xf numFmtId="0" fontId="0" fillId="38" borderId="0" xfId="0" applyFont="1" applyFill="1" applyBorder="1" applyAlignment="1">
      <alignment horizontal="left" vertical="center"/>
    </xf>
    <xf numFmtId="0" fontId="16" fillId="33" borderId="0" xfId="1" applyNumberFormat="1" applyFont="1" applyFill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0" fillId="0" borderId="0" xfId="0" applyAlignment="1"/>
    <xf numFmtId="0" fontId="16" fillId="0" borderId="0" xfId="0" applyFont="1" applyFill="1" applyAlignment="1"/>
    <xf numFmtId="0" fontId="16" fillId="38" borderId="0" xfId="0" applyFont="1" applyFill="1" applyAlignment="1"/>
    <xf numFmtId="0" fontId="16" fillId="33" borderId="0" xfId="0" applyFont="1" applyFill="1" applyAlignment="1"/>
    <xf numFmtId="4" fontId="0" fillId="0" borderId="0" xfId="0" applyNumberFormat="1" applyAlignment="1"/>
    <xf numFmtId="0" fontId="0" fillId="0" borderId="0" xfId="0" applyNumberFormat="1" applyAlignment="1"/>
    <xf numFmtId="0" fontId="0" fillId="0" borderId="0" xfId="0" applyFont="1" applyFill="1" applyAlignment="1"/>
    <xf numFmtId="0" fontId="0" fillId="38" borderId="0" xfId="0" applyFill="1" applyAlignment="1"/>
    <xf numFmtId="0" fontId="0" fillId="38" borderId="0" xfId="0" applyFont="1" applyFill="1" applyAlignment="1"/>
    <xf numFmtId="0" fontId="0" fillId="0" borderId="0" xfId="0" applyFill="1" applyAlignment="1"/>
    <xf numFmtId="0" fontId="23" fillId="38" borderId="0" xfId="0" applyFont="1" applyFill="1" applyAlignment="1"/>
    <xf numFmtId="0" fontId="22" fillId="38" borderId="0" xfId="0" applyFont="1" applyFill="1" applyAlignment="1"/>
    <xf numFmtId="0" fontId="19" fillId="0" borderId="0" xfId="0" applyFont="1" applyAlignment="1"/>
    <xf numFmtId="0" fontId="0" fillId="37" borderId="0" xfId="0" applyFill="1" applyAlignment="1"/>
    <xf numFmtId="14" fontId="0" fillId="0" borderId="0" xfId="0" applyNumberFormat="1" applyFill="1" applyAlignment="1"/>
    <xf numFmtId="4" fontId="19" fillId="0" borderId="0" xfId="0" applyNumberFormat="1" applyFont="1" applyAlignment="1"/>
    <xf numFmtId="43" fontId="0" fillId="37" borderId="0" xfId="1" applyFont="1" applyFill="1" applyAlignment="1">
      <alignment wrapText="1"/>
    </xf>
    <xf numFmtId="43" fontId="0" fillId="0" borderId="0" xfId="1" applyFont="1" applyFill="1" applyAlignment="1">
      <alignment wrapText="1"/>
    </xf>
    <xf numFmtId="43" fontId="0" fillId="37" borderId="0" xfId="1" applyFont="1" applyFill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33" borderId="0" xfId="1" applyFont="1" applyFill="1" applyAlignment="1">
      <alignment horizontal="center" wrapText="1"/>
    </xf>
    <xf numFmtId="0" fontId="16" fillId="0" borderId="0" xfId="0" applyFont="1" applyBorder="1" applyAlignment="1">
      <alignment horizontal="left" vertical="center"/>
    </xf>
    <xf numFmtId="14" fontId="0" fillId="0" borderId="0" xfId="1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43" fontId="16" fillId="0" borderId="0" xfId="1" applyFont="1" applyBorder="1" applyAlignment="1"/>
    <xf numFmtId="43" fontId="16" fillId="33" borderId="0" xfId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Alignment="1"/>
    <xf numFmtId="4" fontId="0" fillId="37" borderId="0" xfId="0" applyNumberFormat="1" applyFont="1" applyFill="1" applyBorder="1" applyAlignment="1">
      <alignment horizontal="center" vertical="center"/>
    </xf>
    <xf numFmtId="14" fontId="0" fillId="37" borderId="0" xfId="0" applyNumberFormat="1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/>
    <xf numFmtId="4" fontId="16" fillId="37" borderId="0" xfId="0" applyNumberFormat="1" applyFont="1" applyFill="1" applyAlignment="1">
      <alignment horizontal="center" vertical="center"/>
    </xf>
    <xf numFmtId="0" fontId="0" fillId="0" borderId="0" xfId="1" applyNumberFormat="1" applyFont="1" applyFill="1" applyAlignment="1">
      <alignment horizontal="center"/>
    </xf>
    <xf numFmtId="43" fontId="0" fillId="0" borderId="0" xfId="1" applyFont="1" applyFill="1" applyAlignment="1">
      <alignment horizontal="center" wrapText="1"/>
    </xf>
    <xf numFmtId="0" fontId="19" fillId="0" borderId="0" xfId="0" applyFont="1" applyFill="1" applyAlignment="1"/>
    <xf numFmtId="43" fontId="16" fillId="0" borderId="0" xfId="1" applyFont="1" applyFill="1" applyAlignment="1"/>
    <xf numFmtId="14" fontId="0" fillId="0" borderId="0" xfId="1" applyNumberFormat="1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19" fillId="33" borderId="0" xfId="0" applyFont="1" applyFill="1" applyAlignment="1"/>
    <xf numFmtId="14" fontId="0" fillId="33" borderId="0" xfId="1" applyNumberFormat="1" applyFont="1" applyFill="1" applyAlignment="1">
      <alignment horizontal="center" wrapText="1"/>
    </xf>
    <xf numFmtId="14" fontId="0" fillId="33" borderId="0" xfId="1" applyNumberFormat="1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16" fillId="0" borderId="0" xfId="1" applyNumberFormat="1" applyFont="1" applyFill="1" applyBorder="1" applyAlignment="1">
      <alignment horizontal="center"/>
    </xf>
    <xf numFmtId="43" fontId="0" fillId="0" borderId="0" xfId="1" applyFont="1" applyFill="1" applyBorder="1" applyAlignment="1">
      <alignment horizontal="center"/>
    </xf>
    <xf numFmtId="0" fontId="19" fillId="38" borderId="0" xfId="0" applyFont="1" applyFill="1" applyAlignment="1"/>
    <xf numFmtId="0" fontId="0" fillId="37" borderId="0" xfId="0" applyFont="1" applyFill="1" applyAlignment="1"/>
    <xf numFmtId="0" fontId="0" fillId="37" borderId="0" xfId="0" applyFont="1" applyFill="1" applyAlignment="1">
      <alignment horizontal="center"/>
    </xf>
    <xf numFmtId="4" fontId="0" fillId="37" borderId="0" xfId="0" applyNumberFormat="1" applyFont="1" applyFill="1" applyAlignment="1">
      <alignment horizontal="center" vertical="center"/>
    </xf>
    <xf numFmtId="14" fontId="0" fillId="37" borderId="0" xfId="0" applyNumberFormat="1" applyFont="1" applyFill="1" applyAlignment="1">
      <alignment horizontal="center"/>
    </xf>
    <xf numFmtId="0" fontId="19" fillId="37" borderId="0" xfId="0" applyFont="1" applyFill="1" applyAlignment="1"/>
    <xf numFmtId="0" fontId="16" fillId="37" borderId="0" xfId="0" applyFont="1" applyFill="1" applyAlignment="1">
      <alignment horizontal="center"/>
    </xf>
    <xf numFmtId="0" fontId="14" fillId="38" borderId="0" xfId="0" applyFont="1" applyFill="1" applyAlignment="1"/>
    <xf numFmtId="0" fontId="16" fillId="37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7" borderId="0" xfId="1" applyNumberFormat="1" applyFont="1" applyFill="1" applyAlignment="1">
      <alignment horizontal="center"/>
    </xf>
    <xf numFmtId="43" fontId="16" fillId="33" borderId="0" xfId="1" applyFont="1" applyFill="1" applyAlignment="1"/>
    <xf numFmtId="43" fontId="16" fillId="33" borderId="0" xfId="1" applyFont="1" applyFill="1" applyAlignment="1">
      <alignment wrapText="1"/>
    </xf>
    <xf numFmtId="0" fontId="0" fillId="38" borderId="0" xfId="0" applyFill="1" applyAlignment="1">
      <alignment horizontal="left"/>
    </xf>
    <xf numFmtId="0" fontId="0" fillId="38" borderId="0" xfId="1" applyNumberFormat="1" applyFont="1" applyFill="1" applyAlignment="1">
      <alignment horizontal="center"/>
    </xf>
    <xf numFmtId="43" fontId="0" fillId="38" borderId="0" xfId="1" applyFont="1" applyFill="1" applyAlignment="1">
      <alignment horizontal="center" wrapText="1"/>
    </xf>
    <xf numFmtId="14" fontId="0" fillId="38" borderId="0" xfId="1" applyNumberFormat="1" applyFont="1" applyFill="1" applyAlignment="1">
      <alignment horizontal="center" wrapText="1"/>
    </xf>
    <xf numFmtId="14" fontId="0" fillId="38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4" fontId="16" fillId="37" borderId="0" xfId="0" applyNumberFormat="1" applyFont="1" applyFill="1" applyBorder="1" applyAlignment="1">
      <alignment horizontal="center" vertical="center"/>
    </xf>
    <xf numFmtId="14" fontId="16" fillId="37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/>
    <xf numFmtId="0" fontId="0" fillId="0" borderId="0" xfId="0" applyFont="1" applyFill="1" applyAlignment="1">
      <alignment horizontal="center" vertical="center"/>
    </xf>
    <xf numFmtId="14" fontId="0" fillId="38" borderId="0" xfId="0" applyNumberFormat="1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14" fontId="16" fillId="37" borderId="0" xfId="0" applyNumberFormat="1" applyFont="1" applyFill="1" applyAlignment="1">
      <alignment horizontal="center"/>
    </xf>
    <xf numFmtId="0" fontId="16" fillId="37" borderId="0" xfId="0" applyFont="1" applyFill="1" applyAlignment="1">
      <alignment horizontal="center" vertical="center"/>
    </xf>
    <xf numFmtId="0" fontId="25" fillId="37" borderId="0" xfId="0" applyFont="1" applyFill="1" applyAlignment="1"/>
    <xf numFmtId="0" fontId="16" fillId="37" borderId="0" xfId="0" applyNumberFormat="1" applyFont="1" applyFill="1" applyAlignment="1">
      <alignment horizontal="center"/>
    </xf>
    <xf numFmtId="0" fontId="16" fillId="37" borderId="0" xfId="0" applyNumberFormat="1" applyFont="1" applyFill="1" applyAlignment="1"/>
    <xf numFmtId="0" fontId="16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3" fontId="16" fillId="37" borderId="0" xfId="1" applyFont="1" applyFill="1" applyAlignment="1"/>
    <xf numFmtId="43" fontId="25" fillId="35" borderId="0" xfId="1" applyFont="1" applyFill="1" applyAlignment="1"/>
    <xf numFmtId="0" fontId="25" fillId="35" borderId="0" xfId="1" applyNumberFormat="1" applyFont="1" applyFill="1" applyAlignment="1">
      <alignment horizontal="center"/>
    </xf>
    <xf numFmtId="0" fontId="0" fillId="0" borderId="0" xfId="1" applyNumberFormat="1" applyFont="1" applyFill="1" applyAlignment="1"/>
    <xf numFmtId="0" fontId="16" fillId="0" borderId="0" xfId="0" applyFont="1" applyBorder="1" applyAlignment="1">
      <alignment horizontal="left" vertical="center"/>
    </xf>
    <xf numFmtId="0" fontId="0" fillId="38" borderId="0" xfId="0" applyFont="1" applyFill="1" applyAlignment="1">
      <alignment vertical="center"/>
    </xf>
    <xf numFmtId="14" fontId="0" fillId="38" borderId="0" xfId="0" applyNumberFormat="1" applyFont="1" applyFill="1" applyAlignment="1">
      <alignment horizontal="center" vertical="top"/>
    </xf>
    <xf numFmtId="0" fontId="0" fillId="38" borderId="0" xfId="0" applyFon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/>
    </xf>
    <xf numFmtId="14" fontId="16" fillId="37" borderId="0" xfId="0" applyNumberFormat="1" applyFont="1" applyFill="1" applyAlignment="1">
      <alignment horizontal="center" vertical="top"/>
    </xf>
    <xf numFmtId="0" fontId="16" fillId="37" borderId="0" xfId="0" applyNumberFormat="1" applyFont="1" applyFill="1" applyAlignment="1">
      <alignment horizontal="center" vertical="top"/>
    </xf>
    <xf numFmtId="43" fontId="1" fillId="0" borderId="0" xfId="1" applyFont="1" applyFill="1" applyAlignment="1">
      <alignment vertical="top" wrapText="1"/>
    </xf>
    <xf numFmtId="2" fontId="1" fillId="0" borderId="0" xfId="1" applyNumberFormat="1" applyFont="1" applyFill="1" applyAlignment="1">
      <alignment vertical="top" wrapText="1"/>
    </xf>
    <xf numFmtId="43" fontId="1" fillId="38" borderId="0" xfId="1" applyFont="1" applyFill="1" applyAlignment="1">
      <alignment vertical="top" wrapText="1"/>
    </xf>
    <xf numFmtId="0" fontId="0" fillId="36" borderId="20" xfId="0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0" fillId="0" borderId="0" xfId="0" applyAlignment="1">
      <alignment vertical="top"/>
    </xf>
    <xf numFmtId="43" fontId="16" fillId="0" borderId="0" xfId="1" applyFont="1" applyFill="1" applyAlignment="1">
      <alignment vertical="top" wrapText="1"/>
    </xf>
    <xf numFmtId="43" fontId="24" fillId="0" borderId="0" xfId="1" applyFont="1" applyBorder="1" applyAlignment="1">
      <alignment vertical="top"/>
    </xf>
    <xf numFmtId="43" fontId="0" fillId="0" borderId="0" xfId="1" applyFont="1" applyFill="1" applyAlignment="1">
      <alignment vertical="top"/>
    </xf>
    <xf numFmtId="4" fontId="0" fillId="0" borderId="0" xfId="0" applyNumberForma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4" fontId="16" fillId="33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 vertical="top"/>
    </xf>
    <xf numFmtId="0" fontId="16" fillId="0" borderId="0" xfId="0" applyFont="1" applyBorder="1" applyAlignment="1">
      <alignment vertical="top"/>
    </xf>
    <xf numFmtId="2" fontId="0" fillId="0" borderId="0" xfId="1" applyNumberFormat="1" applyFont="1" applyBorder="1" applyAlignment="1">
      <alignment vertical="top"/>
    </xf>
    <xf numFmtId="4" fontId="16" fillId="37" borderId="0" xfId="0" applyNumberFormat="1" applyFont="1" applyFill="1" applyAlignment="1">
      <alignment vertical="top"/>
    </xf>
    <xf numFmtId="4" fontId="16" fillId="38" borderId="0" xfId="0" applyNumberFormat="1" applyFont="1" applyFill="1" applyAlignment="1">
      <alignment vertical="top"/>
    </xf>
    <xf numFmtId="4" fontId="0" fillId="38" borderId="0" xfId="0" applyNumberFormat="1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16" fillId="0" borderId="0" xfId="0" applyFont="1" applyFill="1" applyBorder="1" applyAlignment="1">
      <alignment vertical="top"/>
    </xf>
    <xf numFmtId="4" fontId="16" fillId="38" borderId="0" xfId="0" applyNumberFormat="1" applyFont="1" applyFill="1" applyAlignment="1">
      <alignment vertical="top" wrapText="1"/>
    </xf>
    <xf numFmtId="4" fontId="0" fillId="38" borderId="0" xfId="0" applyNumberFormat="1" applyFont="1" applyFill="1" applyAlignment="1">
      <alignment vertical="top" wrapText="1"/>
    </xf>
    <xf numFmtId="4" fontId="16" fillId="37" borderId="0" xfId="0" applyNumberFormat="1" applyFont="1" applyFill="1" applyAlignment="1">
      <alignment vertical="top" wrapText="1"/>
    </xf>
    <xf numFmtId="43" fontId="16" fillId="0" borderId="0" xfId="1" applyFont="1" applyFill="1" applyBorder="1" applyAlignment="1">
      <alignment vertical="top"/>
    </xf>
    <xf numFmtId="43" fontId="0" fillId="0" borderId="0" xfId="1" applyFont="1" applyAlignment="1">
      <alignment vertical="top" wrapText="1"/>
    </xf>
    <xf numFmtId="43" fontId="16" fillId="37" borderId="0" xfId="1" applyFont="1" applyFill="1" applyAlignment="1">
      <alignment vertical="top" wrapText="1"/>
    </xf>
    <xf numFmtId="4" fontId="16" fillId="33" borderId="0" xfId="0" applyNumberFormat="1" applyFont="1" applyFill="1" applyAlignment="1">
      <alignment vertical="top" wrapText="1"/>
    </xf>
    <xf numFmtId="0" fontId="16" fillId="0" borderId="0" xfId="0" applyFont="1" applyBorder="1" applyAlignment="1">
      <alignment vertical="top" wrapText="1"/>
    </xf>
    <xf numFmtId="4" fontId="16" fillId="11" borderId="0" xfId="21" applyNumberFormat="1" applyFont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3" fontId="16" fillId="33" borderId="0" xfId="1" applyFont="1" applyFill="1" applyAlignment="1">
      <alignment vertical="top" wrapText="1"/>
    </xf>
    <xf numFmtId="43" fontId="25" fillId="35" borderId="0" xfId="1" applyFont="1" applyFill="1" applyAlignment="1">
      <alignment vertical="top" wrapText="1"/>
    </xf>
    <xf numFmtId="0" fontId="0" fillId="36" borderId="20" xfId="0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3" fontId="24" fillId="0" borderId="0" xfId="1" applyFont="1" applyBorder="1" applyAlignment="1">
      <alignment vertical="top" wrapText="1"/>
    </xf>
    <xf numFmtId="43" fontId="0" fillId="0" borderId="0" xfId="1" applyFont="1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43" fontId="16" fillId="0" borderId="0" xfId="1" applyFont="1" applyFill="1" applyBorder="1" applyAlignment="1">
      <alignment vertical="top" wrapText="1"/>
    </xf>
    <xf numFmtId="43" fontId="0" fillId="0" borderId="0" xfId="1" applyFont="1" applyBorder="1" applyAlignment="1">
      <alignment vertical="top" wrapText="1"/>
    </xf>
    <xf numFmtId="43" fontId="16" fillId="0" borderId="0" xfId="1" applyFont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4" fontId="16" fillId="11" borderId="0" xfId="21" applyNumberFormat="1" applyFont="1" applyAlignment="1">
      <alignment vertical="top"/>
    </xf>
    <xf numFmtId="2" fontId="1" fillId="0" borderId="0" xfId="1" applyNumberFormat="1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43" fontId="16" fillId="0" borderId="0" xfId="1" applyFont="1" applyAlignment="1">
      <alignment vertical="top"/>
    </xf>
    <xf numFmtId="0" fontId="0" fillId="36" borderId="21" xfId="0" applyFill="1" applyBorder="1" applyAlignment="1">
      <alignment vertical="top" wrapText="1"/>
    </xf>
    <xf numFmtId="2" fontId="16" fillId="0" borderId="0" xfId="1" applyNumberFormat="1" applyFont="1" applyFill="1" applyAlignment="1">
      <alignment vertical="top" wrapText="1"/>
    </xf>
    <xf numFmtId="2" fontId="0" fillId="0" borderId="0" xfId="1" applyNumberFormat="1" applyFont="1" applyBorder="1" applyAlignment="1">
      <alignment vertical="top" wrapText="1"/>
    </xf>
    <xf numFmtId="2" fontId="16" fillId="37" borderId="0" xfId="1" applyNumberFormat="1" applyFont="1" applyFill="1" applyAlignment="1">
      <alignment vertical="top" wrapText="1"/>
    </xf>
    <xf numFmtId="2" fontId="1" fillId="38" borderId="0" xfId="1" applyNumberFormat="1" applyFont="1" applyFill="1" applyAlignment="1">
      <alignment vertical="top" wrapText="1"/>
    </xf>
    <xf numFmtId="2" fontId="16" fillId="33" borderId="0" xfId="1" applyNumberFormat="1" applyFont="1" applyFill="1" applyAlignment="1">
      <alignment vertical="top" wrapText="1"/>
    </xf>
    <xf numFmtId="2" fontId="0" fillId="0" borderId="0" xfId="1" applyNumberFormat="1" applyFont="1" applyAlignment="1">
      <alignment vertical="top" wrapText="1"/>
    </xf>
    <xf numFmtId="4" fontId="0" fillId="38" borderId="0" xfId="0" applyNumberFormat="1" applyFont="1" applyFill="1" applyBorder="1" applyAlignment="1">
      <alignment vertical="top"/>
    </xf>
    <xf numFmtId="43" fontId="18" fillId="34" borderId="13" xfId="1" applyFont="1" applyFill="1" applyBorder="1" applyAlignment="1">
      <alignment horizontal="center" vertical="center"/>
    </xf>
    <xf numFmtId="43" fontId="18" fillId="34" borderId="17" xfId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/>
    </xf>
    <xf numFmtId="0" fontId="21" fillId="36" borderId="24" xfId="0" applyFont="1" applyFill="1" applyBorder="1" applyAlignment="1">
      <alignment horizontal="center"/>
    </xf>
    <xf numFmtId="0" fontId="21" fillId="36" borderId="25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vertical="top"/>
    </xf>
    <xf numFmtId="4" fontId="18" fillId="34" borderId="16" xfId="1" applyNumberFormat="1" applyFont="1" applyFill="1" applyBorder="1" applyAlignment="1">
      <alignment vertical="top"/>
    </xf>
    <xf numFmtId="4" fontId="18" fillId="34" borderId="13" xfId="1" applyNumberFormat="1" applyFont="1" applyFill="1" applyBorder="1" applyAlignment="1">
      <alignment vertical="top" wrapText="1"/>
    </xf>
    <xf numFmtId="4" fontId="18" fillId="34" borderId="17" xfId="1" applyNumberFormat="1" applyFont="1" applyFill="1" applyBorder="1" applyAlignment="1">
      <alignment vertical="top" wrapText="1"/>
    </xf>
    <xf numFmtId="4" fontId="18" fillId="34" borderId="13" xfId="1" applyNumberFormat="1" applyFont="1" applyFill="1" applyBorder="1" applyAlignment="1">
      <alignment vertical="top"/>
    </xf>
    <xf numFmtId="4" fontId="18" fillId="34" borderId="17" xfId="1" applyNumberFormat="1" applyFont="1" applyFill="1" applyBorder="1" applyAlignment="1">
      <alignment vertical="top"/>
    </xf>
    <xf numFmtId="4" fontId="18" fillId="34" borderId="14" xfId="1" applyNumberFormat="1" applyFont="1" applyFill="1" applyBorder="1" applyAlignment="1">
      <alignment vertical="top" wrapText="1"/>
    </xf>
    <xf numFmtId="4" fontId="18" fillId="34" borderId="18" xfId="1" applyNumberFormat="1" applyFont="1" applyFill="1" applyBorder="1" applyAlignment="1">
      <alignment vertical="top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332525</xdr:colOff>
      <xdr:row>0</xdr:row>
      <xdr:rowOff>163285</xdr:rowOff>
    </xdr:from>
    <xdr:to>
      <xdr:col>0</xdr:col>
      <xdr:colOff>1645437</xdr:colOff>
      <xdr:row>5</xdr:row>
      <xdr:rowOff>86080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25" y="163285"/>
          <a:ext cx="1312912" cy="1277131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10</xdr:col>
      <xdr:colOff>147297</xdr:colOff>
      <xdr:row>0</xdr:row>
      <xdr:rowOff>82916</xdr:rowOff>
    </xdr:from>
    <xdr:to>
      <xdr:col>11</xdr:col>
      <xdr:colOff>1262782</xdr:colOff>
      <xdr:row>4</xdr:row>
      <xdr:rowOff>162320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3274" y="82916"/>
          <a:ext cx="2350758" cy="118073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653654</xdr:colOff>
      <xdr:row>248</xdr:row>
      <xdr:rowOff>110151</xdr:rowOff>
    </xdr:from>
    <xdr:to>
      <xdr:col>7</xdr:col>
      <xdr:colOff>665611</xdr:colOff>
      <xdr:row>263</xdr:row>
      <xdr:rowOff>148485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7795" y="31319409"/>
          <a:ext cx="8435629" cy="3059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R284"/>
  <sheetViews>
    <sheetView showGridLines="0" tabSelected="1" showWhiteSpace="0" topLeftCell="B1" zoomScale="64" zoomScaleNormal="64" zoomScaleSheetLayoutView="57" zoomScalePageLayoutView="70" workbookViewId="0">
      <selection activeCell="B235" sqref="B235"/>
    </sheetView>
  </sheetViews>
  <sheetFormatPr baseColWidth="10" defaultRowHeight="15" x14ac:dyDescent="0.25"/>
  <cols>
    <col min="1" max="1" width="68.28515625" style="38" customWidth="1"/>
    <col min="2" max="2" width="39.85546875" style="14" customWidth="1"/>
    <col min="3" max="3" width="11.42578125" style="14" customWidth="1"/>
    <col min="4" max="4" width="19.140625" style="43" customWidth="1"/>
    <col min="5" max="5" width="18" style="43" customWidth="1"/>
    <col min="6" max="6" width="20.7109375" style="132" customWidth="1"/>
    <col min="7" max="7" width="16.85546875" style="133" customWidth="1"/>
    <col min="8" max="8" width="17.42578125" style="132" customWidth="1"/>
    <col min="9" max="9" width="17.28515625" style="132" customWidth="1"/>
    <col min="10" max="10" width="16.42578125" style="132" customWidth="1"/>
    <col min="11" max="11" width="18.42578125" style="132" customWidth="1"/>
    <col min="12" max="12" width="19.85546875" style="133" customWidth="1"/>
    <col min="13" max="13" width="17.7109375" style="38" customWidth="1"/>
    <col min="14" max="40" width="11.42578125" style="38"/>
    <col min="41" max="50" width="11.42578125" style="38" customWidth="1"/>
    <col min="51" max="51" width="11.42578125" style="38" hidden="1" customWidth="1"/>
    <col min="52" max="16384" width="11.42578125" style="38"/>
  </cols>
  <sheetData>
    <row r="1" spans="1:236" x14ac:dyDescent="0.25">
      <c r="A1" s="33"/>
      <c r="B1" s="34"/>
      <c r="C1" s="34"/>
      <c r="D1" s="34"/>
      <c r="E1" s="34"/>
      <c r="F1" s="140"/>
      <c r="G1" s="170"/>
      <c r="H1" s="140"/>
      <c r="I1" s="140"/>
      <c r="J1" s="140"/>
      <c r="K1" s="140"/>
      <c r="L1" s="189"/>
    </row>
    <row r="2" spans="1:236" ht="26.25" x14ac:dyDescent="0.4">
      <c r="A2" s="199" t="s">
        <v>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</row>
    <row r="3" spans="1:236" ht="26.25" x14ac:dyDescent="0.4">
      <c r="A3" s="199" t="s">
        <v>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</row>
    <row r="4" spans="1:236" ht="20.25" x14ac:dyDescent="0.3">
      <c r="A4" s="202" t="s">
        <v>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4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</row>
    <row r="5" spans="1:236" ht="20.25" x14ac:dyDescent="0.3">
      <c r="A5" s="202" t="s">
        <v>132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4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</row>
    <row r="6" spans="1:236" ht="21" thickBot="1" x14ac:dyDescent="0.35">
      <c r="A6" s="208" t="s">
        <v>209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1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</row>
    <row r="7" spans="1:236" x14ac:dyDescent="0.25">
      <c r="A7" s="211" t="s">
        <v>13</v>
      </c>
      <c r="B7" s="206" t="s">
        <v>0</v>
      </c>
      <c r="C7" s="206" t="s">
        <v>103</v>
      </c>
      <c r="D7" s="197" t="s">
        <v>11</v>
      </c>
      <c r="E7" s="197" t="s">
        <v>12</v>
      </c>
      <c r="F7" s="213" t="s">
        <v>7</v>
      </c>
      <c r="G7" s="215" t="s">
        <v>1</v>
      </c>
      <c r="H7" s="213" t="s">
        <v>2</v>
      </c>
      <c r="I7" s="217" t="s">
        <v>3</v>
      </c>
      <c r="J7" s="213" t="s">
        <v>4</v>
      </c>
      <c r="K7" s="213" t="s">
        <v>5</v>
      </c>
      <c r="L7" s="219" t="s">
        <v>6</v>
      </c>
      <c r="O7" s="39"/>
      <c r="P7" s="40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</row>
    <row r="8" spans="1:236" ht="15.75" thickBot="1" x14ac:dyDescent="0.3">
      <c r="A8" s="212"/>
      <c r="B8" s="207"/>
      <c r="C8" s="207"/>
      <c r="D8" s="198"/>
      <c r="E8" s="198"/>
      <c r="F8" s="214"/>
      <c r="G8" s="216"/>
      <c r="H8" s="214"/>
      <c r="I8" s="218"/>
      <c r="J8" s="214"/>
      <c r="K8" s="214"/>
      <c r="L8" s="220"/>
    </row>
    <row r="9" spans="1:236" x14ac:dyDescent="0.25">
      <c r="A9" s="205" t="s">
        <v>125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</row>
    <row r="10" spans="1:236" x14ac:dyDescent="0.25">
      <c r="A10" s="38" t="s">
        <v>33</v>
      </c>
      <c r="B10" s="3" t="s">
        <v>34</v>
      </c>
      <c r="C10" s="6" t="s">
        <v>73</v>
      </c>
      <c r="D10" s="10">
        <v>44470</v>
      </c>
      <c r="E10" s="10" t="s">
        <v>113</v>
      </c>
      <c r="F10" s="132">
        <v>89500</v>
      </c>
      <c r="G10" s="176">
        <f>F10*0.0287</f>
        <v>2568.65</v>
      </c>
      <c r="H10" s="183">
        <v>8960.4500000000007</v>
      </c>
      <c r="I10" s="183">
        <v>2720.8</v>
      </c>
      <c r="J10" s="183">
        <v>2725.24</v>
      </c>
      <c r="K10" s="187">
        <v>16975.14</v>
      </c>
      <c r="L10" s="176">
        <v>72524.86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</row>
    <row r="11" spans="1:236" x14ac:dyDescent="0.25">
      <c r="A11" s="41" t="s">
        <v>14</v>
      </c>
      <c r="B11" s="12">
        <v>1</v>
      </c>
      <c r="C11" s="7"/>
      <c r="D11" s="41"/>
      <c r="E11" s="41"/>
      <c r="F11" s="148">
        <f>SUM(F10:F10)</f>
        <v>89500</v>
      </c>
      <c r="G11" s="163">
        <f t="shared" ref="G11:K11" si="0">SUM(G10:G10)</f>
        <v>2568.65</v>
      </c>
      <c r="H11" s="148">
        <f t="shared" si="0"/>
        <v>8960.4500000000007</v>
      </c>
      <c r="I11" s="148">
        <f t="shared" si="0"/>
        <v>2720.8</v>
      </c>
      <c r="J11" s="148">
        <f t="shared" si="0"/>
        <v>2725.24</v>
      </c>
      <c r="K11" s="148">
        <f t="shared" si="0"/>
        <v>16975.14</v>
      </c>
      <c r="L11" s="163">
        <f>F11-K11</f>
        <v>72524.86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</row>
    <row r="12" spans="1:236" s="47" customFormat="1" x14ac:dyDescent="0.25">
      <c r="B12" s="13"/>
      <c r="C12" s="11"/>
      <c r="D12" s="39"/>
      <c r="E12" s="39"/>
      <c r="F12" s="147"/>
      <c r="G12" s="166"/>
      <c r="H12" s="147"/>
      <c r="I12" s="147"/>
      <c r="J12" s="147"/>
      <c r="K12" s="147"/>
      <c r="L12" s="166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</row>
    <row r="13" spans="1:236" s="47" customFormat="1" x14ac:dyDescent="0.25">
      <c r="A13" s="39" t="s">
        <v>126</v>
      </c>
      <c r="B13" s="13"/>
      <c r="C13" s="11"/>
      <c r="D13" s="39"/>
      <c r="E13" s="39"/>
      <c r="F13" s="147"/>
      <c r="G13" s="166"/>
      <c r="H13" s="147"/>
      <c r="I13" s="147"/>
      <c r="J13" s="147"/>
      <c r="K13" s="147"/>
      <c r="L13" s="166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</row>
    <row r="14" spans="1:236" s="44" customFormat="1" x14ac:dyDescent="0.25">
      <c r="A14" s="44" t="s">
        <v>127</v>
      </c>
      <c r="B14" s="22" t="s">
        <v>55</v>
      </c>
      <c r="C14" s="23" t="s">
        <v>73</v>
      </c>
      <c r="D14" s="24">
        <v>44409</v>
      </c>
      <c r="E14" s="112" t="s">
        <v>113</v>
      </c>
      <c r="F14" s="149">
        <v>133000</v>
      </c>
      <c r="G14" s="167">
        <v>3817.1</v>
      </c>
      <c r="H14" s="149">
        <v>5484.4</v>
      </c>
      <c r="I14" s="149">
        <v>4043.2</v>
      </c>
      <c r="J14" s="149">
        <v>13749.97</v>
      </c>
      <c r="K14" s="149">
        <v>27094.67</v>
      </c>
      <c r="L14" s="167">
        <v>105905.33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</row>
    <row r="15" spans="1:236" s="41" customFormat="1" x14ac:dyDescent="0.25">
      <c r="A15" s="41" t="s">
        <v>14</v>
      </c>
      <c r="B15" s="12">
        <v>1</v>
      </c>
      <c r="C15" s="7"/>
      <c r="D15" s="111"/>
      <c r="F15" s="148">
        <f>F14</f>
        <v>133000</v>
      </c>
      <c r="G15" s="163">
        <f t="shared" ref="G15:L15" si="1">G14</f>
        <v>3817.1</v>
      </c>
      <c r="H15" s="148">
        <f t="shared" si="1"/>
        <v>5484.4</v>
      </c>
      <c r="I15" s="148">
        <f t="shared" si="1"/>
        <v>4043.2</v>
      </c>
      <c r="J15" s="148">
        <f t="shared" si="1"/>
        <v>13749.97</v>
      </c>
      <c r="K15" s="148">
        <f t="shared" si="1"/>
        <v>27094.67</v>
      </c>
      <c r="L15" s="163">
        <f t="shared" si="1"/>
        <v>105905.33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</row>
    <row r="16" spans="1:236" x14ac:dyDescent="0.25"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</row>
    <row r="17" spans="1:236" ht="11.25" customHeight="1" x14ac:dyDescent="0.25">
      <c r="A17" s="37" t="s">
        <v>45</v>
      </c>
      <c r="B17" s="37"/>
      <c r="C17" s="37"/>
      <c r="D17" s="59"/>
      <c r="E17" s="37"/>
      <c r="F17" s="150"/>
      <c r="G17" s="164"/>
      <c r="H17" s="150"/>
      <c r="I17" s="150"/>
      <c r="J17" s="150"/>
      <c r="K17" s="150"/>
      <c r="L17" s="164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</row>
    <row r="18" spans="1:236" s="32" customFormat="1" ht="11.25" customHeight="1" x14ac:dyDescent="0.25">
      <c r="A18" s="4" t="s">
        <v>77</v>
      </c>
      <c r="B18" s="5" t="s">
        <v>92</v>
      </c>
      <c r="C18" s="5" t="s">
        <v>73</v>
      </c>
      <c r="D18" s="105" t="s">
        <v>101</v>
      </c>
      <c r="E18" s="10" t="s">
        <v>113</v>
      </c>
      <c r="F18" s="151">
        <v>40000</v>
      </c>
      <c r="G18" s="177">
        <v>1148</v>
      </c>
      <c r="H18" s="184">
        <v>0</v>
      </c>
      <c r="I18" s="184">
        <v>1216</v>
      </c>
      <c r="J18" s="184">
        <v>4025</v>
      </c>
      <c r="K18" s="184">
        <v>6389</v>
      </c>
      <c r="L18" s="191">
        <v>33611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</row>
    <row r="19" spans="1:236" s="32" customFormat="1" ht="11.25" customHeight="1" x14ac:dyDescent="0.25">
      <c r="A19" s="4" t="s">
        <v>133</v>
      </c>
      <c r="B19" s="5" t="s">
        <v>135</v>
      </c>
      <c r="C19" s="5" t="s">
        <v>73</v>
      </c>
      <c r="D19" s="105" t="s">
        <v>134</v>
      </c>
      <c r="E19" s="10" t="s">
        <v>113</v>
      </c>
      <c r="F19" s="151">
        <v>87500</v>
      </c>
      <c r="G19" s="177">
        <v>2511.25</v>
      </c>
      <c r="H19" s="184">
        <v>8827.5300000000007</v>
      </c>
      <c r="I19" s="184">
        <v>2660</v>
      </c>
      <c r="J19" s="184">
        <v>1915.12</v>
      </c>
      <c r="K19" s="184">
        <v>15913.9</v>
      </c>
      <c r="L19" s="191">
        <v>71586.100000000006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</row>
    <row r="20" spans="1:236" x14ac:dyDescent="0.25">
      <c r="A20" s="4" t="s">
        <v>70</v>
      </c>
      <c r="B20" s="5" t="s">
        <v>71</v>
      </c>
      <c r="C20" s="6" t="s">
        <v>72</v>
      </c>
      <c r="D20" s="4" t="s">
        <v>102</v>
      </c>
      <c r="E20" s="10" t="s">
        <v>113</v>
      </c>
      <c r="F20" s="132">
        <v>75000</v>
      </c>
      <c r="G20" s="176">
        <v>2152.5</v>
      </c>
      <c r="H20" s="183">
        <v>6309.38</v>
      </c>
      <c r="I20" s="183">
        <v>2280</v>
      </c>
      <c r="J20" s="183">
        <v>25</v>
      </c>
      <c r="K20" s="183">
        <v>10766.88</v>
      </c>
      <c r="L20" s="176">
        <v>64233.120000000003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</row>
    <row r="21" spans="1:236" x14ac:dyDescent="0.25">
      <c r="A21" s="41" t="s">
        <v>14</v>
      </c>
      <c r="B21" s="12">
        <v>3</v>
      </c>
      <c r="C21" s="7"/>
      <c r="D21" s="41"/>
      <c r="E21" s="41"/>
      <c r="F21" s="148">
        <f>F19+F18+F20</f>
        <v>202500</v>
      </c>
      <c r="G21" s="163">
        <f>SUM(G18:G20)</f>
        <v>5811.75</v>
      </c>
      <c r="H21" s="148">
        <f>SUM(H18:H20)</f>
        <v>15136.91</v>
      </c>
      <c r="I21" s="148">
        <f>SUM(I18:I20)</f>
        <v>6156</v>
      </c>
      <c r="J21" s="148">
        <f>SUM(J18:J20)</f>
        <v>5965.12</v>
      </c>
      <c r="K21" s="148">
        <f>SUM(K18:K20)</f>
        <v>33069.78</v>
      </c>
      <c r="L21" s="163">
        <f>L19+L18+L20</f>
        <v>169430.22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</row>
    <row r="23" spans="1:236" s="47" customFormat="1" x14ac:dyDescent="0.25">
      <c r="A23" s="39" t="s">
        <v>78</v>
      </c>
      <c r="B23" s="13"/>
      <c r="C23" s="11"/>
      <c r="D23" s="39"/>
      <c r="E23" s="39"/>
      <c r="F23" s="149"/>
      <c r="G23" s="167"/>
      <c r="H23" s="149"/>
      <c r="I23" s="149"/>
      <c r="J23" s="149"/>
      <c r="K23" s="149"/>
      <c r="L23" s="167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</row>
    <row r="24" spans="1:236" s="47" customFormat="1" x14ac:dyDescent="0.25">
      <c r="A24" s="44" t="s">
        <v>79</v>
      </c>
      <c r="B24" s="22" t="s">
        <v>16</v>
      </c>
      <c r="C24" s="23" t="s">
        <v>73</v>
      </c>
      <c r="D24" s="24">
        <v>44348</v>
      </c>
      <c r="E24" s="10" t="s">
        <v>113</v>
      </c>
      <c r="F24" s="149">
        <v>60000</v>
      </c>
      <c r="G24" s="167">
        <v>1722</v>
      </c>
      <c r="H24" s="149">
        <v>0</v>
      </c>
      <c r="I24" s="149">
        <v>1824</v>
      </c>
      <c r="J24" s="149">
        <v>25</v>
      </c>
      <c r="K24" s="149">
        <v>3571</v>
      </c>
      <c r="L24" s="167">
        <v>56429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</row>
    <row r="25" spans="1:236" s="47" customFormat="1" x14ac:dyDescent="0.25">
      <c r="A25" s="44" t="s">
        <v>118</v>
      </c>
      <c r="B25" s="22" t="s">
        <v>119</v>
      </c>
      <c r="C25" s="23" t="s">
        <v>72</v>
      </c>
      <c r="D25" s="24">
        <v>44542</v>
      </c>
      <c r="E25" s="10" t="s">
        <v>113</v>
      </c>
      <c r="F25" s="149">
        <v>60000</v>
      </c>
      <c r="G25" s="167">
        <v>1722</v>
      </c>
      <c r="H25" s="149">
        <v>3486.68</v>
      </c>
      <c r="I25" s="149">
        <v>1824</v>
      </c>
      <c r="J25" s="149">
        <v>25</v>
      </c>
      <c r="K25" s="149">
        <v>7057.68</v>
      </c>
      <c r="L25" s="167">
        <v>52942.32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</row>
    <row r="26" spans="1:236" s="39" customFormat="1" x14ac:dyDescent="0.25">
      <c r="A26" s="41" t="s">
        <v>14</v>
      </c>
      <c r="B26" s="12">
        <v>2</v>
      </c>
      <c r="C26" s="7"/>
      <c r="D26" s="41"/>
      <c r="E26" s="41"/>
      <c r="F26" s="148">
        <f>F24+F25</f>
        <v>120000</v>
      </c>
      <c r="G26" s="163">
        <f>G24+G25</f>
        <v>3444</v>
      </c>
      <c r="H26" s="148">
        <f>H24+H25</f>
        <v>3486.68</v>
      </c>
      <c r="I26" s="148">
        <f>I24+I25</f>
        <v>3648</v>
      </c>
      <c r="J26" s="148">
        <f>J24+J25</f>
        <v>50</v>
      </c>
      <c r="K26" s="148">
        <f>K25+K24</f>
        <v>10628.68</v>
      </c>
      <c r="L26" s="163">
        <f>L24+L25</f>
        <v>109371.32</v>
      </c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</row>
    <row r="28" spans="1:236" s="40" customFormat="1" x14ac:dyDescent="0.25">
      <c r="A28" s="40" t="s">
        <v>22</v>
      </c>
      <c r="B28" s="16"/>
      <c r="C28" s="17"/>
      <c r="F28" s="153"/>
      <c r="G28" s="157"/>
      <c r="H28" s="153"/>
      <c r="I28" s="153"/>
      <c r="J28" s="153"/>
      <c r="K28" s="153"/>
      <c r="L28" s="157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</row>
    <row r="29" spans="1:236" s="46" customFormat="1" x14ac:dyDescent="0.25">
      <c r="A29" s="46" t="s">
        <v>54</v>
      </c>
      <c r="B29" s="18" t="s">
        <v>55</v>
      </c>
      <c r="C29" s="19" t="s">
        <v>73</v>
      </c>
      <c r="D29" s="24">
        <v>44244</v>
      </c>
      <c r="E29" s="24" t="s">
        <v>113</v>
      </c>
      <c r="F29" s="154">
        <v>133000</v>
      </c>
      <c r="G29" s="158">
        <v>3817.1</v>
      </c>
      <c r="H29" s="154">
        <v>19192.73</v>
      </c>
      <c r="I29" s="154">
        <v>4043.2</v>
      </c>
      <c r="J29" s="154">
        <v>13395.2</v>
      </c>
      <c r="K29" s="154">
        <f>+G29+H29+I29+J29</f>
        <v>40448.229999999996</v>
      </c>
      <c r="L29" s="158">
        <f>+F29-K29</f>
        <v>92551.77</v>
      </c>
    </row>
    <row r="30" spans="1:236" x14ac:dyDescent="0.25">
      <c r="A30" s="41" t="s">
        <v>14</v>
      </c>
      <c r="B30" s="12">
        <v>1</v>
      </c>
      <c r="C30" s="7"/>
      <c r="D30" s="41"/>
      <c r="E30" s="41" t="s">
        <v>208</v>
      </c>
      <c r="F30" s="148">
        <f>F29</f>
        <v>133000</v>
      </c>
      <c r="G30" s="163">
        <f t="shared" ref="G30:L30" si="2">G29</f>
        <v>3817.1</v>
      </c>
      <c r="H30" s="148">
        <f t="shared" si="2"/>
        <v>19192.73</v>
      </c>
      <c r="I30" s="148">
        <f t="shared" si="2"/>
        <v>4043.2</v>
      </c>
      <c r="J30" s="148">
        <f t="shared" si="2"/>
        <v>13395.2</v>
      </c>
      <c r="K30" s="148">
        <f t="shared" si="2"/>
        <v>40448.229999999996</v>
      </c>
      <c r="L30" s="163">
        <f t="shared" si="2"/>
        <v>92551.77</v>
      </c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</row>
    <row r="32" spans="1:236" s="45" customFormat="1" x14ac:dyDescent="0.25">
      <c r="A32" s="40" t="s">
        <v>167</v>
      </c>
      <c r="B32" s="16"/>
      <c r="C32" s="17"/>
      <c r="D32" s="40"/>
      <c r="E32" s="40"/>
      <c r="F32" s="153"/>
      <c r="G32" s="157"/>
      <c r="H32" s="153"/>
      <c r="I32" s="153"/>
      <c r="J32" s="153"/>
      <c r="K32" s="153"/>
      <c r="L32" s="157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s="47" customFormat="1" x14ac:dyDescent="0.25">
      <c r="A33" s="44" t="s">
        <v>80</v>
      </c>
      <c r="B33" s="22" t="s">
        <v>81</v>
      </c>
      <c r="C33" s="23" t="s">
        <v>72</v>
      </c>
      <c r="D33" s="24">
        <v>44287</v>
      </c>
      <c r="E33" s="10" t="s">
        <v>113</v>
      </c>
      <c r="F33" s="149">
        <v>44000</v>
      </c>
      <c r="G33" s="167">
        <v>1262.8</v>
      </c>
      <c r="H33" s="149">
        <v>0</v>
      </c>
      <c r="I33" s="149">
        <v>1337.6</v>
      </c>
      <c r="J33" s="149">
        <v>25</v>
      </c>
      <c r="K33" s="149">
        <v>2625.4</v>
      </c>
      <c r="L33" s="167">
        <v>41374.6</v>
      </c>
      <c r="O33" s="38"/>
      <c r="P33" s="38"/>
      <c r="Q33" s="38"/>
      <c r="R33" s="38"/>
      <c r="S33" s="38"/>
      <c r="T33" s="38"/>
      <c r="U33" s="38"/>
      <c r="V33" s="38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</row>
    <row r="34" spans="1:236" s="39" customFormat="1" x14ac:dyDescent="0.25">
      <c r="A34" s="41" t="s">
        <v>14</v>
      </c>
      <c r="B34" s="12">
        <v>1</v>
      </c>
      <c r="C34" s="7"/>
      <c r="D34" s="41"/>
      <c r="E34" s="41"/>
      <c r="F34" s="148">
        <f>F33</f>
        <v>44000</v>
      </c>
      <c r="G34" s="163">
        <f t="shared" ref="G34:L34" si="3">G33</f>
        <v>1262.8</v>
      </c>
      <c r="H34" s="148">
        <f t="shared" si="3"/>
        <v>0</v>
      </c>
      <c r="I34" s="148">
        <f t="shared" si="3"/>
        <v>1337.6</v>
      </c>
      <c r="J34" s="148">
        <f t="shared" si="3"/>
        <v>25</v>
      </c>
      <c r="K34" s="148">
        <f t="shared" si="3"/>
        <v>2625.4</v>
      </c>
      <c r="L34" s="163">
        <f t="shared" si="3"/>
        <v>41374.6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236" s="39" customFormat="1" x14ac:dyDescent="0.25">
      <c r="B35" s="13"/>
      <c r="C35" s="11"/>
      <c r="F35" s="147"/>
      <c r="G35" s="166"/>
      <c r="H35" s="147"/>
      <c r="I35" s="147"/>
      <c r="J35" s="147"/>
      <c r="K35" s="147"/>
      <c r="L35" s="166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</row>
    <row r="36" spans="1:236" s="39" customFormat="1" x14ac:dyDescent="0.25">
      <c r="A36" s="37" t="s">
        <v>53</v>
      </c>
      <c r="B36" s="37"/>
      <c r="C36" s="37"/>
      <c r="D36" s="37"/>
      <c r="E36" s="37"/>
      <c r="F36" s="150"/>
      <c r="G36" s="164"/>
      <c r="H36" s="150"/>
      <c r="I36" s="150"/>
      <c r="J36" s="150"/>
      <c r="K36" s="150"/>
      <c r="L36" s="164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</row>
    <row r="37" spans="1:236" x14ac:dyDescent="0.25">
      <c r="A37" s="38" t="s">
        <v>35</v>
      </c>
      <c r="B37" s="3" t="s">
        <v>36</v>
      </c>
      <c r="C37" s="6" t="s">
        <v>73</v>
      </c>
      <c r="D37" s="9">
        <v>44276</v>
      </c>
      <c r="E37" s="10" t="s">
        <v>113</v>
      </c>
      <c r="F37" s="132">
        <v>40000</v>
      </c>
      <c r="G37" s="176">
        <f>F37*0.0287</f>
        <v>1148</v>
      </c>
      <c r="H37" s="183">
        <v>0</v>
      </c>
      <c r="I37" s="183">
        <v>1216</v>
      </c>
      <c r="J37" s="183">
        <v>275</v>
      </c>
      <c r="K37" s="183">
        <v>2639</v>
      </c>
      <c r="L37" s="176">
        <v>37361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</row>
    <row r="38" spans="1:236" s="39" customFormat="1" x14ac:dyDescent="0.25">
      <c r="A38" s="4" t="s">
        <v>39</v>
      </c>
      <c r="B38" s="5" t="s">
        <v>16</v>
      </c>
      <c r="C38" s="6" t="s">
        <v>72</v>
      </c>
      <c r="D38" s="9">
        <v>44276</v>
      </c>
      <c r="E38" s="10" t="s">
        <v>113</v>
      </c>
      <c r="F38" s="132">
        <v>40000</v>
      </c>
      <c r="G38" s="176">
        <f>F38*0.0287</f>
        <v>1148</v>
      </c>
      <c r="H38" s="183">
        <v>0</v>
      </c>
      <c r="I38" s="183">
        <v>1216</v>
      </c>
      <c r="J38" s="183">
        <v>125</v>
      </c>
      <c r="K38" s="183">
        <v>2489</v>
      </c>
      <c r="L38" s="176">
        <v>37511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</row>
    <row r="39" spans="1:236" s="39" customFormat="1" x14ac:dyDescent="0.25">
      <c r="A39" s="41" t="s">
        <v>14</v>
      </c>
      <c r="B39" s="12">
        <v>2</v>
      </c>
      <c r="C39" s="7"/>
      <c r="D39" s="41"/>
      <c r="E39" s="41"/>
      <c r="F39" s="148">
        <f>SUM(F37:F38)</f>
        <v>80000</v>
      </c>
      <c r="G39" s="163">
        <f t="shared" ref="G39:K39" si="4">SUM(G37:G38)</f>
        <v>2296</v>
      </c>
      <c r="H39" s="148">
        <f t="shared" si="4"/>
        <v>0</v>
      </c>
      <c r="I39" s="148">
        <f t="shared" si="4"/>
        <v>2432</v>
      </c>
      <c r="J39" s="148">
        <f>J37+J38</f>
        <v>400</v>
      </c>
      <c r="K39" s="148">
        <f t="shared" si="4"/>
        <v>5128</v>
      </c>
      <c r="L39" s="163">
        <f>SUM(L37:L38)</f>
        <v>74872</v>
      </c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</row>
    <row r="40" spans="1:236" s="39" customFormat="1" x14ac:dyDescent="0.25">
      <c r="B40" s="13"/>
      <c r="F40" s="141"/>
      <c r="G40" s="171"/>
      <c r="H40" s="141"/>
      <c r="I40" s="141"/>
      <c r="J40" s="141"/>
      <c r="K40" s="141"/>
      <c r="L40" s="171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</row>
    <row r="41" spans="1:236" s="22" customFormat="1" x14ac:dyDescent="0.25">
      <c r="A41" s="37" t="s">
        <v>56</v>
      </c>
      <c r="B41" s="5"/>
      <c r="C41" s="5"/>
      <c r="D41" s="5"/>
      <c r="E41" s="5"/>
      <c r="F41" s="155"/>
      <c r="G41" s="178"/>
      <c r="H41" s="155"/>
      <c r="I41" s="155"/>
      <c r="J41" s="155"/>
      <c r="K41" s="155"/>
      <c r="L41" s="178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</row>
    <row r="42" spans="1:236" s="39" customFormat="1" x14ac:dyDescent="0.25">
      <c r="A42" s="4" t="s">
        <v>94</v>
      </c>
      <c r="B42" s="5" t="s">
        <v>95</v>
      </c>
      <c r="C42" s="5" t="s">
        <v>73</v>
      </c>
      <c r="D42" s="10">
        <v>44348</v>
      </c>
      <c r="E42" s="10" t="s">
        <v>113</v>
      </c>
      <c r="F42" s="132">
        <v>40000</v>
      </c>
      <c r="G42" s="176">
        <f>F42*0.0287</f>
        <v>1148</v>
      </c>
      <c r="H42" s="183">
        <v>442.65</v>
      </c>
      <c r="I42" s="183">
        <f>F42*0.0304</f>
        <v>1216</v>
      </c>
      <c r="J42" s="183">
        <v>5025</v>
      </c>
      <c r="K42" s="183">
        <v>4554.1099999999997</v>
      </c>
      <c r="L42" s="176">
        <v>32168.35</v>
      </c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</row>
    <row r="43" spans="1:236" s="39" customFormat="1" x14ac:dyDescent="0.25">
      <c r="A43" s="4" t="s">
        <v>37</v>
      </c>
      <c r="B43" s="5" t="s">
        <v>38</v>
      </c>
      <c r="C43" s="6" t="s">
        <v>73</v>
      </c>
      <c r="D43" s="9">
        <v>44276</v>
      </c>
      <c r="E43" s="10" t="s">
        <v>113</v>
      </c>
      <c r="F43" s="132">
        <v>40000</v>
      </c>
      <c r="G43" s="176">
        <f>F43*0.0287</f>
        <v>1148</v>
      </c>
      <c r="H43" s="183">
        <v>0</v>
      </c>
      <c r="I43" s="183">
        <f>F43*0.0304</f>
        <v>1216</v>
      </c>
      <c r="J43" s="183">
        <v>2190.11</v>
      </c>
      <c r="K43" s="183">
        <v>7831.65</v>
      </c>
      <c r="L43" s="176">
        <v>35445.89</v>
      </c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</row>
    <row r="44" spans="1:236" s="39" customFormat="1" x14ac:dyDescent="0.25">
      <c r="A44" s="41" t="s">
        <v>14</v>
      </c>
      <c r="B44" s="12">
        <v>2</v>
      </c>
      <c r="C44" s="7"/>
      <c r="D44" s="41"/>
      <c r="E44" s="41"/>
      <c r="F44" s="148">
        <f>SUM(F42:F43)</f>
        <v>80000</v>
      </c>
      <c r="G44" s="163">
        <f t="shared" ref="G44:K44" si="5">SUM(G42:G43)</f>
        <v>2296</v>
      </c>
      <c r="H44" s="148">
        <f t="shared" si="5"/>
        <v>442.65</v>
      </c>
      <c r="I44" s="148">
        <f t="shared" si="5"/>
        <v>2432</v>
      </c>
      <c r="J44" s="148">
        <f>J42+J43</f>
        <v>7215.1100000000006</v>
      </c>
      <c r="K44" s="148">
        <f t="shared" si="5"/>
        <v>12385.759999999998</v>
      </c>
      <c r="L44" s="163">
        <f>SUM(L43:L43)+L42</f>
        <v>67614.239999999991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</row>
    <row r="45" spans="1:236" s="39" customFormat="1" x14ac:dyDescent="0.25">
      <c r="B45" s="13"/>
      <c r="F45" s="141"/>
      <c r="G45" s="171"/>
      <c r="H45" s="141"/>
      <c r="I45" s="141"/>
      <c r="J45" s="141"/>
      <c r="K45" s="141"/>
      <c r="L45" s="171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</row>
    <row r="46" spans="1:236" s="39" customFormat="1" x14ac:dyDescent="0.25">
      <c r="A46" s="37" t="s">
        <v>57</v>
      </c>
      <c r="B46" s="37"/>
      <c r="C46" s="37"/>
      <c r="D46" s="37"/>
      <c r="E46" s="37"/>
      <c r="F46" s="150"/>
      <c r="G46" s="164"/>
      <c r="H46" s="150"/>
      <c r="I46" s="150"/>
      <c r="J46" s="150"/>
      <c r="K46" s="150"/>
      <c r="L46" s="164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</row>
    <row r="47" spans="1:236" s="39" customFormat="1" x14ac:dyDescent="0.25">
      <c r="A47" s="4" t="s">
        <v>18</v>
      </c>
      <c r="B47" s="5" t="s">
        <v>16</v>
      </c>
      <c r="C47" s="6" t="s">
        <v>73</v>
      </c>
      <c r="D47" s="10">
        <v>44256</v>
      </c>
      <c r="E47" s="10" t="s">
        <v>113</v>
      </c>
      <c r="F47" s="132">
        <v>40000</v>
      </c>
      <c r="G47" s="176">
        <f>F47*0.0287</f>
        <v>1148</v>
      </c>
      <c r="H47" s="183">
        <v>442.65</v>
      </c>
      <c r="I47" s="183">
        <v>1216</v>
      </c>
      <c r="J47" s="183">
        <v>3624.93</v>
      </c>
      <c r="K47" s="183">
        <v>6431.58</v>
      </c>
      <c r="L47" s="176">
        <v>33568.42</v>
      </c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</row>
    <row r="48" spans="1:236" s="39" customFormat="1" x14ac:dyDescent="0.25">
      <c r="A48" s="41" t="s">
        <v>14</v>
      </c>
      <c r="B48" s="12">
        <v>1</v>
      </c>
      <c r="C48" s="7"/>
      <c r="D48" s="41"/>
      <c r="E48" s="41"/>
      <c r="F48" s="148">
        <f>SUM(F47:F47)</f>
        <v>40000</v>
      </c>
      <c r="G48" s="163">
        <f t="shared" ref="G48:K48" si="6">SUM(G47:G47)</f>
        <v>1148</v>
      </c>
      <c r="H48" s="148">
        <f t="shared" si="6"/>
        <v>442.65</v>
      </c>
      <c r="I48" s="148">
        <f t="shared" si="6"/>
        <v>1216</v>
      </c>
      <c r="J48" s="148">
        <f t="shared" si="6"/>
        <v>3624.93</v>
      </c>
      <c r="K48" s="148">
        <f t="shared" si="6"/>
        <v>6431.58</v>
      </c>
      <c r="L48" s="163">
        <f>SUM(L47:L47)</f>
        <v>33568.42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</row>
    <row r="50" spans="1:126" s="39" customFormat="1" x14ac:dyDescent="0.25">
      <c r="A50" s="39" t="s">
        <v>82</v>
      </c>
      <c r="B50" s="22"/>
      <c r="C50" s="11"/>
      <c r="F50" s="147"/>
      <c r="G50" s="166"/>
      <c r="H50" s="147"/>
      <c r="I50" s="147"/>
      <c r="J50" s="147"/>
      <c r="K50" s="147"/>
      <c r="L50" s="166"/>
      <c r="O50" s="38"/>
      <c r="P50" s="38"/>
      <c r="Q50" s="38"/>
      <c r="R50" s="38"/>
      <c r="S50" s="38"/>
      <c r="T50" s="38"/>
      <c r="U50" s="38"/>
      <c r="V50" s="38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126" s="39" customFormat="1" x14ac:dyDescent="0.25">
      <c r="A51" s="44" t="s">
        <v>83</v>
      </c>
      <c r="B51" s="22" t="s">
        <v>17</v>
      </c>
      <c r="C51" s="23" t="s">
        <v>72</v>
      </c>
      <c r="D51" s="24">
        <v>44362</v>
      </c>
      <c r="E51" s="10" t="s">
        <v>113</v>
      </c>
      <c r="F51" s="149">
        <v>33000</v>
      </c>
      <c r="G51" s="167">
        <v>947.1</v>
      </c>
      <c r="H51" s="149">
        <v>0</v>
      </c>
      <c r="I51" s="149">
        <v>1003.2</v>
      </c>
      <c r="J51" s="149">
        <v>25</v>
      </c>
      <c r="K51" s="149">
        <v>1975.3</v>
      </c>
      <c r="L51" s="167">
        <v>31024.7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</row>
    <row r="52" spans="1:126" s="39" customFormat="1" x14ac:dyDescent="0.25">
      <c r="A52" s="41" t="s">
        <v>14</v>
      </c>
      <c r="B52" s="12">
        <v>1</v>
      </c>
      <c r="C52" s="7"/>
      <c r="D52" s="25">
        <v>44362</v>
      </c>
      <c r="E52" s="25"/>
      <c r="F52" s="148">
        <f>F51</f>
        <v>33000</v>
      </c>
      <c r="G52" s="163">
        <f>G51</f>
        <v>947.1</v>
      </c>
      <c r="H52" s="148">
        <f>H51</f>
        <v>0</v>
      </c>
      <c r="I52" s="148">
        <f>I51</f>
        <v>1003.2</v>
      </c>
      <c r="J52" s="148">
        <f>J51</f>
        <v>25</v>
      </c>
      <c r="K52" s="148">
        <v>1975.3</v>
      </c>
      <c r="L52" s="163">
        <f>L51</f>
        <v>31024.7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</row>
    <row r="53" spans="1:126" x14ac:dyDescent="0.25">
      <c r="A53" s="62"/>
      <c r="B53" s="121"/>
      <c r="C53" s="121"/>
      <c r="D53" s="121"/>
      <c r="E53" s="121"/>
      <c r="F53" s="150"/>
      <c r="G53" s="164"/>
      <c r="H53" s="150"/>
      <c r="I53" s="150"/>
      <c r="J53" s="150"/>
      <c r="K53" s="150"/>
      <c r="L53" s="164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</row>
    <row r="54" spans="1:126" x14ac:dyDescent="0.25">
      <c r="A54" s="62" t="s">
        <v>58</v>
      </c>
      <c r="B54" s="37"/>
      <c r="C54" s="37"/>
      <c r="D54" s="37"/>
      <c r="E54" s="37"/>
      <c r="F54" s="150"/>
      <c r="G54" s="164"/>
      <c r="H54" s="150"/>
      <c r="I54" s="150"/>
      <c r="J54" s="150"/>
      <c r="K54" s="150"/>
      <c r="L54" s="164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</row>
    <row r="55" spans="1:126" ht="12.75" customHeight="1" x14ac:dyDescent="0.25">
      <c r="A55" s="4" t="s">
        <v>27</v>
      </c>
      <c r="B55" s="5" t="s">
        <v>55</v>
      </c>
      <c r="C55" s="6" t="s">
        <v>73</v>
      </c>
      <c r="D55" s="10">
        <v>44279</v>
      </c>
      <c r="E55" s="10" t="s">
        <v>113</v>
      </c>
      <c r="F55" s="132">
        <v>133000</v>
      </c>
      <c r="G55" s="176">
        <f>F55*0.0287</f>
        <v>3817.1</v>
      </c>
      <c r="H55" s="183">
        <v>19867.79</v>
      </c>
      <c r="I55" s="183">
        <f>F55*0.0304</f>
        <v>4043.2</v>
      </c>
      <c r="J55" s="183">
        <v>475</v>
      </c>
      <c r="K55" s="183">
        <v>28203.09</v>
      </c>
      <c r="L55" s="176">
        <f>F55-K55</f>
        <v>104796.91</v>
      </c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</row>
    <row r="56" spans="1:126" ht="12.75" customHeight="1" x14ac:dyDescent="0.25">
      <c r="A56" s="4" t="s">
        <v>74</v>
      </c>
      <c r="B56" s="5" t="s">
        <v>16</v>
      </c>
      <c r="C56" s="6" t="s">
        <v>73</v>
      </c>
      <c r="D56" s="10">
        <v>44287</v>
      </c>
      <c r="E56" s="10" t="s">
        <v>113</v>
      </c>
      <c r="F56" s="132">
        <v>60000</v>
      </c>
      <c r="G56" s="176">
        <v>1722</v>
      </c>
      <c r="H56" s="183">
        <v>3486.68</v>
      </c>
      <c r="I56" s="183">
        <v>1824</v>
      </c>
      <c r="J56" s="183">
        <v>25</v>
      </c>
      <c r="K56" s="183">
        <v>7057.68</v>
      </c>
      <c r="L56" s="176">
        <v>52942.32</v>
      </c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</row>
    <row r="57" spans="1:126" ht="12.75" customHeight="1" x14ac:dyDescent="0.25">
      <c r="A57" s="4" t="s">
        <v>136</v>
      </c>
      <c r="B57" s="5" t="s">
        <v>137</v>
      </c>
      <c r="C57" s="6" t="s">
        <v>73</v>
      </c>
      <c r="D57" s="10">
        <v>44593</v>
      </c>
      <c r="E57" s="10" t="s">
        <v>113</v>
      </c>
      <c r="F57" s="132">
        <v>26700</v>
      </c>
      <c r="G57" s="176">
        <v>766.29</v>
      </c>
      <c r="H57" s="183">
        <v>0</v>
      </c>
      <c r="I57" s="183">
        <v>811.68</v>
      </c>
      <c r="J57" s="183">
        <v>25</v>
      </c>
      <c r="K57" s="183">
        <v>1602.97</v>
      </c>
      <c r="L57" s="176">
        <v>25097.03</v>
      </c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</row>
    <row r="58" spans="1:126" ht="12.75" customHeight="1" x14ac:dyDescent="0.25">
      <c r="A58" s="4" t="s">
        <v>138</v>
      </c>
      <c r="B58" s="5" t="s">
        <v>139</v>
      </c>
      <c r="C58" s="6" t="s">
        <v>73</v>
      </c>
      <c r="D58" s="10">
        <v>44593</v>
      </c>
      <c r="E58" s="10" t="s">
        <v>113</v>
      </c>
      <c r="F58" s="132">
        <v>85000</v>
      </c>
      <c r="G58" s="176">
        <v>2439.5</v>
      </c>
      <c r="H58" s="183">
        <v>8576.99</v>
      </c>
      <c r="I58" s="183">
        <v>2584</v>
      </c>
      <c r="J58" s="183">
        <v>25</v>
      </c>
      <c r="K58" s="183">
        <v>13625.49</v>
      </c>
      <c r="L58" s="176">
        <v>71374.509999999995</v>
      </c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</row>
    <row r="59" spans="1:126" ht="12.75" customHeight="1" x14ac:dyDescent="0.25">
      <c r="A59" s="4" t="s">
        <v>140</v>
      </c>
      <c r="B59" s="5" t="s">
        <v>16</v>
      </c>
      <c r="C59" s="6" t="s">
        <v>73</v>
      </c>
      <c r="D59" s="10">
        <v>44594</v>
      </c>
      <c r="E59" s="10" t="s">
        <v>113</v>
      </c>
      <c r="F59" s="132">
        <v>60000</v>
      </c>
      <c r="G59" s="176">
        <v>1722</v>
      </c>
      <c r="H59" s="183">
        <v>3486.68</v>
      </c>
      <c r="I59" s="183">
        <v>1824</v>
      </c>
      <c r="J59" s="183">
        <v>25</v>
      </c>
      <c r="K59" s="183">
        <v>7057.68</v>
      </c>
      <c r="L59" s="176">
        <v>52942.32</v>
      </c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</row>
    <row r="60" spans="1:126" s="73" customFormat="1" ht="12.75" customHeight="1" x14ac:dyDescent="0.25">
      <c r="A60" s="41" t="s">
        <v>14</v>
      </c>
      <c r="B60" s="96">
        <v>5</v>
      </c>
      <c r="C60" s="71"/>
      <c r="D60" s="72"/>
      <c r="E60" s="72"/>
      <c r="F60" s="148">
        <f>SUM(F55:F59)</f>
        <v>364700</v>
      </c>
      <c r="G60" s="163">
        <f>SUM(G55:G59)</f>
        <v>10466.89</v>
      </c>
      <c r="H60" s="148">
        <f>SUM(H55:H59)</f>
        <v>35418.14</v>
      </c>
      <c r="I60" s="148">
        <f>I59+I58+I57+I56+I55</f>
        <v>11086.880000000001</v>
      </c>
      <c r="J60" s="148">
        <f>SUM(J55:J55)+J56+J57+J58+J59</f>
        <v>575</v>
      </c>
      <c r="K60" s="148">
        <f>SUM(K55:K55)+K56+K57+K58+K59</f>
        <v>57546.91</v>
      </c>
      <c r="L60" s="163">
        <f>SUM(L55:L55)+L56+L58+L57+L59</f>
        <v>307153.08999999997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</row>
    <row r="61" spans="1:126" s="47" customFormat="1" ht="12.75" customHeight="1" x14ac:dyDescent="0.25">
      <c r="A61" s="39"/>
      <c r="B61" s="106"/>
      <c r="C61" s="66"/>
      <c r="D61" s="67"/>
      <c r="E61" s="67"/>
      <c r="F61" s="147"/>
      <c r="G61" s="166"/>
      <c r="H61" s="147"/>
      <c r="I61" s="147"/>
      <c r="J61" s="147"/>
      <c r="K61" s="147"/>
      <c r="L61" s="166"/>
    </row>
    <row r="62" spans="1:126" ht="18" customHeight="1" x14ac:dyDescent="0.25">
      <c r="A62" s="37" t="s">
        <v>59</v>
      </c>
      <c r="B62" s="84"/>
      <c r="C62" s="11"/>
      <c r="D62" s="39"/>
      <c r="E62" s="39"/>
      <c r="F62" s="147"/>
      <c r="G62" s="166"/>
      <c r="H62" s="147"/>
      <c r="I62" s="147"/>
      <c r="J62" s="147"/>
      <c r="K62" s="147"/>
      <c r="L62" s="166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</row>
    <row r="63" spans="1:126" ht="12.75" customHeight="1" x14ac:dyDescent="0.25">
      <c r="A63" s="4" t="s">
        <v>42</v>
      </c>
      <c r="B63" s="5" t="s">
        <v>55</v>
      </c>
      <c r="C63" s="6" t="s">
        <v>73</v>
      </c>
      <c r="D63" s="9">
        <v>44276</v>
      </c>
      <c r="E63" s="10" t="s">
        <v>113</v>
      </c>
      <c r="F63" s="132">
        <v>89500</v>
      </c>
      <c r="G63" s="176">
        <f>F63*0.0287</f>
        <v>2568.65</v>
      </c>
      <c r="H63" s="183">
        <v>9635.51</v>
      </c>
      <c r="I63" s="183">
        <f>F63*0.0304</f>
        <v>2720.8</v>
      </c>
      <c r="J63" s="183">
        <v>25</v>
      </c>
      <c r="K63" s="183">
        <f>+J63+I63+H63+G63</f>
        <v>14949.960000000001</v>
      </c>
      <c r="L63" s="176">
        <f>F63-K63</f>
        <v>74550.039999999994</v>
      </c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</row>
    <row r="64" spans="1:126" ht="18" customHeight="1" x14ac:dyDescent="0.25">
      <c r="A64" s="41" t="s">
        <v>14</v>
      </c>
      <c r="B64" s="21">
        <v>1</v>
      </c>
      <c r="C64" s="7"/>
      <c r="D64" s="41"/>
      <c r="E64" s="41"/>
      <c r="F64" s="148">
        <f>SUM(F63:F63)</f>
        <v>89500</v>
      </c>
      <c r="G64" s="163">
        <f t="shared" ref="G64:K64" si="7">SUM(G63:G63)</f>
        <v>2568.65</v>
      </c>
      <c r="H64" s="148">
        <f t="shared" si="7"/>
        <v>9635.51</v>
      </c>
      <c r="I64" s="148">
        <f t="shared" si="7"/>
        <v>2720.8</v>
      </c>
      <c r="J64" s="148">
        <f t="shared" si="7"/>
        <v>25</v>
      </c>
      <c r="K64" s="148">
        <f t="shared" si="7"/>
        <v>14949.960000000001</v>
      </c>
      <c r="L64" s="163">
        <f>SUM(L63:L63)</f>
        <v>74550.039999999994</v>
      </c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</row>
    <row r="65" spans="1:668" s="39" customFormat="1" x14ac:dyDescent="0.25">
      <c r="B65" s="13"/>
      <c r="C65" s="11"/>
      <c r="F65" s="147"/>
      <c r="G65" s="166"/>
      <c r="H65" s="147"/>
      <c r="I65" s="147"/>
      <c r="J65" s="147"/>
      <c r="K65" s="147"/>
      <c r="L65" s="166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</row>
    <row r="66" spans="1:668" s="39" customFormat="1" x14ac:dyDescent="0.25">
      <c r="A66" s="37" t="s">
        <v>60</v>
      </c>
      <c r="B66" s="13"/>
      <c r="C66" s="11"/>
      <c r="F66" s="147"/>
      <c r="G66" s="166"/>
      <c r="H66" s="147"/>
      <c r="I66" s="147"/>
      <c r="J66" s="147"/>
      <c r="K66" s="147"/>
      <c r="L66" s="166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</row>
    <row r="67" spans="1:668" ht="12.75" customHeight="1" x14ac:dyDescent="0.25">
      <c r="A67" s="4" t="s">
        <v>23</v>
      </c>
      <c r="B67" s="5" t="s">
        <v>24</v>
      </c>
      <c r="C67" s="6" t="s">
        <v>73</v>
      </c>
      <c r="D67" s="10">
        <v>44245</v>
      </c>
      <c r="E67" s="10" t="s">
        <v>113</v>
      </c>
      <c r="F67" s="132">
        <v>165000</v>
      </c>
      <c r="G67" s="176">
        <f>F67*0.0287</f>
        <v>4735.5</v>
      </c>
      <c r="H67" s="183">
        <v>27463.39</v>
      </c>
      <c r="I67" s="183">
        <v>4943.8</v>
      </c>
      <c r="J67" s="183">
        <v>25</v>
      </c>
      <c r="K67" s="183">
        <v>37117.339999999997</v>
      </c>
      <c r="L67" s="176">
        <v>127882.66</v>
      </c>
    </row>
    <row r="68" spans="1:668" ht="18" customHeight="1" x14ac:dyDescent="0.25">
      <c r="A68" s="41" t="s">
        <v>14</v>
      </c>
      <c r="B68" s="12">
        <v>1</v>
      </c>
      <c r="C68" s="7"/>
      <c r="D68" s="41"/>
      <c r="E68" s="41"/>
      <c r="F68" s="148">
        <f>SUM(F67:F67)</f>
        <v>165000</v>
      </c>
      <c r="G68" s="163">
        <f t="shared" ref="G68:K68" si="8">SUM(G67:G67)</f>
        <v>4735.5</v>
      </c>
      <c r="H68" s="148">
        <v>27413.040000000001</v>
      </c>
      <c r="I68" s="148">
        <f t="shared" si="8"/>
        <v>4943.8</v>
      </c>
      <c r="J68" s="148">
        <f t="shared" si="8"/>
        <v>25</v>
      </c>
      <c r="K68" s="148">
        <f t="shared" si="8"/>
        <v>37117.339999999997</v>
      </c>
      <c r="L68" s="163">
        <f>SUM(L67:L67)</f>
        <v>127882.66</v>
      </c>
    </row>
    <row r="69" spans="1:668" ht="18" customHeight="1" x14ac:dyDescent="0.25">
      <c r="B69" s="13"/>
      <c r="C69" s="11"/>
      <c r="D69" s="39"/>
      <c r="E69" s="39"/>
      <c r="F69" s="147"/>
      <c r="G69" s="166"/>
      <c r="H69" s="147"/>
      <c r="I69" s="147"/>
      <c r="J69" s="147"/>
      <c r="K69" s="147"/>
      <c r="L69" s="166"/>
    </row>
    <row r="70" spans="1:668" ht="18" customHeight="1" x14ac:dyDescent="0.25">
      <c r="A70" s="37" t="s">
        <v>61</v>
      </c>
      <c r="B70" s="13"/>
      <c r="C70" s="11"/>
      <c r="D70" s="39"/>
      <c r="E70" s="39"/>
      <c r="F70" s="147"/>
      <c r="G70" s="166"/>
      <c r="H70" s="147"/>
      <c r="I70" s="147"/>
      <c r="J70" s="147"/>
      <c r="K70" s="147"/>
      <c r="L70" s="166"/>
    </row>
    <row r="71" spans="1:668" ht="12.75" customHeight="1" x14ac:dyDescent="0.25">
      <c r="A71" s="4" t="s">
        <v>25</v>
      </c>
      <c r="B71" s="5" t="s">
        <v>20</v>
      </c>
      <c r="C71" s="6" t="s">
        <v>73</v>
      </c>
      <c r="D71" s="10">
        <v>44268</v>
      </c>
      <c r="E71" s="10" t="s">
        <v>113</v>
      </c>
      <c r="F71" s="132">
        <v>89500</v>
      </c>
      <c r="G71" s="176">
        <f>F71*0.0287</f>
        <v>2568.65</v>
      </c>
      <c r="H71" s="183">
        <v>9297.98</v>
      </c>
      <c r="I71" s="183">
        <f>F71*0.0304</f>
        <v>2720.8</v>
      </c>
      <c r="J71" s="183">
        <v>3857.12</v>
      </c>
      <c r="K71" s="183">
        <v>18444.55</v>
      </c>
      <c r="L71" s="176">
        <f>F71-K71</f>
        <v>71055.45</v>
      </c>
    </row>
    <row r="72" spans="1:668" ht="12.75" customHeight="1" x14ac:dyDescent="0.25">
      <c r="A72" s="4" t="s">
        <v>62</v>
      </c>
      <c r="B72" s="5" t="s">
        <v>63</v>
      </c>
      <c r="C72" s="6" t="s">
        <v>73</v>
      </c>
      <c r="D72" s="10">
        <v>44242</v>
      </c>
      <c r="E72" s="10" t="s">
        <v>113</v>
      </c>
      <c r="F72" s="132">
        <v>32000</v>
      </c>
      <c r="G72" s="176">
        <f>F72*0.0287</f>
        <v>918.4</v>
      </c>
      <c r="H72" s="183">
        <v>0</v>
      </c>
      <c r="I72" s="183">
        <f>F72*0.0304</f>
        <v>972.8</v>
      </c>
      <c r="J72" s="183">
        <v>25</v>
      </c>
      <c r="K72" s="151">
        <v>1916.2</v>
      </c>
      <c r="L72" s="176">
        <v>30083.8</v>
      </c>
    </row>
    <row r="73" spans="1:668" ht="12.75" customHeight="1" x14ac:dyDescent="0.25">
      <c r="A73" s="4" t="s">
        <v>213</v>
      </c>
      <c r="B73" s="5" t="s">
        <v>214</v>
      </c>
      <c r="C73" s="6" t="s">
        <v>73</v>
      </c>
      <c r="D73" s="10">
        <v>44713</v>
      </c>
      <c r="E73" s="10" t="s">
        <v>113</v>
      </c>
      <c r="F73" s="132">
        <v>40000</v>
      </c>
      <c r="G73" s="176">
        <v>1148</v>
      </c>
      <c r="H73" s="183">
        <v>442.65</v>
      </c>
      <c r="I73" s="183">
        <v>1216</v>
      </c>
      <c r="J73" s="183">
        <v>25</v>
      </c>
      <c r="K73" s="151">
        <v>2831.65</v>
      </c>
      <c r="L73" s="176">
        <v>37168.35</v>
      </c>
    </row>
    <row r="74" spans="1:668" ht="18" customHeight="1" x14ac:dyDescent="0.25">
      <c r="A74" s="41" t="s">
        <v>14</v>
      </c>
      <c r="B74" s="12">
        <v>3</v>
      </c>
      <c r="C74" s="7"/>
      <c r="D74" s="41"/>
      <c r="E74" s="41"/>
      <c r="F74" s="148">
        <f t="shared" ref="F74:L74" si="9">SUM(F71:F73)</f>
        <v>161500</v>
      </c>
      <c r="G74" s="163">
        <f t="shared" si="9"/>
        <v>4635.05</v>
      </c>
      <c r="H74" s="148">
        <f t="shared" si="9"/>
        <v>9740.6299999999992</v>
      </c>
      <c r="I74" s="148">
        <f t="shared" si="9"/>
        <v>4909.6000000000004</v>
      </c>
      <c r="J74" s="148">
        <f t="shared" si="9"/>
        <v>3907.12</v>
      </c>
      <c r="K74" s="148">
        <f t="shared" si="9"/>
        <v>23192.400000000001</v>
      </c>
      <c r="L74" s="163">
        <f t="shared" si="9"/>
        <v>138307.6</v>
      </c>
    </row>
    <row r="75" spans="1:668" s="39" customFormat="1" x14ac:dyDescent="0.25">
      <c r="B75" s="62"/>
      <c r="C75" s="62"/>
      <c r="D75" s="62"/>
      <c r="E75" s="62"/>
      <c r="F75" s="156"/>
      <c r="G75" s="179"/>
      <c r="H75" s="156"/>
      <c r="I75" s="156"/>
      <c r="J75" s="156"/>
      <c r="K75" s="156"/>
      <c r="L75" s="179"/>
    </row>
    <row r="76" spans="1:668" s="39" customFormat="1" x14ac:dyDescent="0.25">
      <c r="A76" s="39" t="s">
        <v>124</v>
      </c>
      <c r="B76" s="62"/>
      <c r="C76" s="62"/>
      <c r="D76" s="62"/>
      <c r="E76" s="62"/>
      <c r="F76" s="156"/>
      <c r="G76" s="179"/>
      <c r="H76" s="156"/>
      <c r="I76" s="156"/>
      <c r="J76" s="156"/>
      <c r="K76" s="156"/>
      <c r="L76" s="179"/>
    </row>
    <row r="77" spans="1:668" ht="15" customHeight="1" x14ac:dyDescent="0.25">
      <c r="A77" s="4" t="s">
        <v>26</v>
      </c>
      <c r="B77" s="5" t="s">
        <v>55</v>
      </c>
      <c r="C77" s="6" t="s">
        <v>73</v>
      </c>
      <c r="D77" s="10">
        <v>44268</v>
      </c>
      <c r="E77" s="10" t="s">
        <v>113</v>
      </c>
      <c r="F77" s="132">
        <v>58000</v>
      </c>
      <c r="G77" s="176">
        <v>1664.6</v>
      </c>
      <c r="H77" s="183">
        <v>0</v>
      </c>
      <c r="I77" s="183">
        <v>1763.2</v>
      </c>
      <c r="J77" s="183">
        <v>25</v>
      </c>
      <c r="K77" s="183">
        <v>3552.8</v>
      </c>
      <c r="L77" s="176">
        <f>F77-K77</f>
        <v>54447.199999999997</v>
      </c>
      <c r="M77" s="45"/>
      <c r="N77" s="45"/>
    </row>
    <row r="78" spans="1:668" ht="18" customHeight="1" x14ac:dyDescent="0.25">
      <c r="A78" s="41" t="s">
        <v>14</v>
      </c>
      <c r="B78" s="12">
        <v>1</v>
      </c>
      <c r="C78" s="7"/>
      <c r="D78" s="41"/>
      <c r="E78" s="41"/>
      <c r="F78" s="148">
        <f>SUM(F77:F77)</f>
        <v>58000</v>
      </c>
      <c r="G78" s="163">
        <f t="shared" ref="G78:K78" si="10">SUM(G77:G77)</f>
        <v>1664.6</v>
      </c>
      <c r="H78" s="148">
        <f t="shared" si="10"/>
        <v>0</v>
      </c>
      <c r="I78" s="148">
        <f t="shared" si="10"/>
        <v>1763.2</v>
      </c>
      <c r="J78" s="148">
        <v>125</v>
      </c>
      <c r="K78" s="148">
        <f t="shared" si="10"/>
        <v>3552.8</v>
      </c>
      <c r="L78" s="163">
        <f>SUM(L77:L77)</f>
        <v>54447.199999999997</v>
      </c>
      <c r="M78" s="45"/>
      <c r="N78" s="45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80" spans="1:668" s="39" customFormat="1" x14ac:dyDescent="0.25">
      <c r="A80" s="37" t="s">
        <v>64</v>
      </c>
      <c r="B80" s="13"/>
      <c r="C80" s="11"/>
      <c r="F80" s="147"/>
      <c r="G80" s="166"/>
      <c r="H80" s="147"/>
      <c r="I80" s="147"/>
      <c r="J80" s="147"/>
      <c r="K80" s="147"/>
      <c r="L80" s="166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  <c r="IW80" s="38"/>
      <c r="IX80" s="38"/>
      <c r="IY80" s="38"/>
      <c r="IZ80" s="38"/>
      <c r="JA80" s="38"/>
      <c r="JB80" s="38"/>
      <c r="JC80" s="38"/>
      <c r="JD80" s="38"/>
      <c r="JE80" s="38"/>
      <c r="JF80" s="38"/>
      <c r="JG80" s="38"/>
      <c r="JH80" s="38"/>
      <c r="JI80" s="38"/>
      <c r="JJ80" s="38"/>
      <c r="JK80" s="38"/>
      <c r="JL80" s="38"/>
      <c r="JM80" s="38"/>
      <c r="JN80" s="38"/>
      <c r="JO80" s="38"/>
      <c r="JP80" s="38"/>
      <c r="JQ80" s="38"/>
      <c r="JR80" s="38"/>
      <c r="JS80" s="38"/>
      <c r="JT80" s="38"/>
      <c r="JU80" s="38"/>
      <c r="JV80" s="38"/>
      <c r="JW80" s="38"/>
      <c r="JX80" s="38"/>
      <c r="JY80" s="38"/>
      <c r="JZ80" s="38"/>
      <c r="KA80" s="38"/>
      <c r="KB80" s="38"/>
      <c r="KC80" s="38"/>
      <c r="KD80" s="38"/>
      <c r="KE80" s="38"/>
      <c r="KF80" s="38"/>
      <c r="KG80" s="38"/>
      <c r="KH80" s="38"/>
      <c r="KI80" s="38"/>
      <c r="KJ80" s="38"/>
      <c r="KK80" s="38"/>
      <c r="KL80" s="38"/>
      <c r="KM80" s="38"/>
      <c r="KN80" s="38"/>
      <c r="KO80" s="38"/>
      <c r="KP80" s="38"/>
      <c r="KQ80" s="38"/>
      <c r="KR80" s="38"/>
      <c r="KS80" s="38"/>
      <c r="KT80" s="38"/>
      <c r="KU80" s="38"/>
      <c r="KV80" s="38"/>
      <c r="KW80" s="38"/>
      <c r="KX80" s="38"/>
      <c r="KY80" s="38"/>
      <c r="KZ80" s="38"/>
      <c r="LA80" s="38"/>
      <c r="LB80" s="38"/>
      <c r="LC80" s="38"/>
      <c r="LD80" s="38"/>
      <c r="LE80" s="38"/>
      <c r="LF80" s="38"/>
      <c r="LG80" s="38"/>
      <c r="LH80" s="38"/>
      <c r="LI80" s="38"/>
      <c r="LJ80" s="38"/>
      <c r="LK80" s="38"/>
      <c r="LL80" s="38"/>
      <c r="LM80" s="38"/>
      <c r="LN80" s="38"/>
      <c r="LO80" s="38"/>
      <c r="LP80" s="38"/>
      <c r="LQ80" s="38"/>
      <c r="LR80" s="38"/>
      <c r="LS80" s="38"/>
      <c r="LT80" s="38"/>
      <c r="LU80" s="38"/>
      <c r="LV80" s="38"/>
      <c r="LW80" s="38"/>
      <c r="LX80" s="38"/>
      <c r="LY80" s="38"/>
      <c r="LZ80" s="38"/>
      <c r="MA80" s="38"/>
      <c r="MB80" s="38"/>
      <c r="MC80" s="38"/>
      <c r="MD80" s="38"/>
      <c r="ME80" s="38"/>
      <c r="MF80" s="38"/>
      <c r="MG80" s="38"/>
      <c r="MH80" s="38"/>
      <c r="MI80" s="38"/>
      <c r="MJ80" s="38"/>
      <c r="MK80" s="38"/>
      <c r="ML80" s="38"/>
      <c r="MM80" s="38"/>
      <c r="MN80" s="38"/>
      <c r="MO80" s="38"/>
      <c r="MP80" s="38"/>
      <c r="MQ80" s="38"/>
      <c r="MR80" s="38"/>
      <c r="MS80" s="38"/>
      <c r="MT80" s="38"/>
      <c r="MU80" s="38"/>
      <c r="MV80" s="38"/>
      <c r="MW80" s="38"/>
      <c r="MX80" s="38"/>
      <c r="MY80" s="38"/>
      <c r="MZ80" s="38"/>
      <c r="NA80" s="38"/>
      <c r="NB80" s="38"/>
      <c r="NC80" s="38"/>
      <c r="ND80" s="38"/>
      <c r="NE80" s="38"/>
      <c r="NF80" s="38"/>
      <c r="NG80" s="38"/>
      <c r="NH80" s="38"/>
      <c r="NI80" s="38"/>
      <c r="NJ80" s="38"/>
      <c r="NK80" s="38"/>
      <c r="NL80" s="38"/>
      <c r="NM80" s="38"/>
      <c r="NN80" s="38"/>
      <c r="NO80" s="38"/>
      <c r="NP80" s="38"/>
      <c r="NQ80" s="38"/>
      <c r="NR80" s="38"/>
      <c r="NS80" s="38"/>
      <c r="NT80" s="38"/>
      <c r="NU80" s="38"/>
      <c r="NV80" s="38"/>
      <c r="NW80" s="38"/>
      <c r="NX80" s="38"/>
      <c r="NY80" s="38"/>
      <c r="NZ80" s="38"/>
      <c r="OA80" s="38"/>
      <c r="OB80" s="38"/>
      <c r="OC80" s="38"/>
      <c r="OD80" s="38"/>
      <c r="OE80" s="38"/>
      <c r="OF80" s="38"/>
      <c r="OG80" s="38"/>
      <c r="OH80" s="38"/>
      <c r="OI80" s="38"/>
      <c r="OJ80" s="38"/>
      <c r="OK80" s="38"/>
      <c r="OL80" s="38"/>
      <c r="OM80" s="38"/>
      <c r="ON80" s="38"/>
      <c r="OO80" s="38"/>
      <c r="OP80" s="38"/>
      <c r="OQ80" s="38"/>
      <c r="OR80" s="38"/>
      <c r="OS80" s="38"/>
      <c r="OT80" s="38"/>
      <c r="OU80" s="38"/>
      <c r="OV80" s="38"/>
      <c r="OW80" s="38"/>
      <c r="OX80" s="38"/>
      <c r="OY80" s="38"/>
      <c r="OZ80" s="38"/>
      <c r="PA80" s="38"/>
      <c r="PB80" s="38"/>
      <c r="PC80" s="38"/>
      <c r="PD80" s="38"/>
      <c r="PE80" s="38"/>
      <c r="PF80" s="38"/>
      <c r="PG80" s="38"/>
      <c r="PH80" s="38"/>
      <c r="PI80" s="38"/>
      <c r="PJ80" s="38"/>
      <c r="PK80" s="38"/>
      <c r="PL80" s="38"/>
      <c r="PM80" s="38"/>
      <c r="PN80" s="38"/>
      <c r="PO80" s="38"/>
      <c r="PP80" s="38"/>
      <c r="PQ80" s="38"/>
      <c r="PR80" s="38"/>
      <c r="PS80" s="38"/>
      <c r="PT80" s="38"/>
      <c r="PU80" s="38"/>
      <c r="PV80" s="38"/>
      <c r="PW80" s="38"/>
      <c r="PX80" s="38"/>
      <c r="PY80" s="38"/>
      <c r="PZ80" s="38"/>
      <c r="QA80" s="38"/>
      <c r="QB80" s="38"/>
      <c r="QC80" s="38"/>
      <c r="QD80" s="38"/>
      <c r="QE80" s="38"/>
      <c r="QF80" s="38"/>
      <c r="QG80" s="38"/>
      <c r="QH80" s="38"/>
      <c r="QI80" s="38"/>
      <c r="QJ80" s="38"/>
      <c r="QK80" s="38"/>
      <c r="QL80" s="38"/>
      <c r="QM80" s="38"/>
      <c r="QN80" s="38"/>
      <c r="QO80" s="38"/>
      <c r="QP80" s="38"/>
      <c r="QQ80" s="38"/>
      <c r="QR80" s="38"/>
      <c r="QS80" s="38"/>
      <c r="QT80" s="38"/>
      <c r="QU80" s="38"/>
      <c r="QV80" s="38"/>
      <c r="QW80" s="38"/>
      <c r="QX80" s="38"/>
      <c r="QY80" s="38"/>
      <c r="QZ80" s="38"/>
      <c r="RA80" s="38"/>
      <c r="RB80" s="38"/>
      <c r="RC80" s="38"/>
      <c r="RD80" s="38"/>
      <c r="RE80" s="38"/>
      <c r="RF80" s="38"/>
      <c r="RG80" s="38"/>
      <c r="RH80" s="38"/>
      <c r="RI80" s="38"/>
      <c r="RJ80" s="38"/>
      <c r="RK80" s="38"/>
      <c r="RL80" s="38"/>
      <c r="RM80" s="38"/>
      <c r="RN80" s="38"/>
      <c r="RO80" s="38"/>
      <c r="RP80" s="38"/>
      <c r="RQ80" s="38"/>
      <c r="RR80" s="38"/>
      <c r="RS80" s="38"/>
      <c r="RT80" s="38"/>
      <c r="RU80" s="38"/>
      <c r="RV80" s="38"/>
      <c r="RW80" s="38"/>
      <c r="RX80" s="38"/>
      <c r="RY80" s="38"/>
      <c r="RZ80" s="38"/>
      <c r="SA80" s="38"/>
      <c r="SB80" s="38"/>
      <c r="SC80" s="38"/>
      <c r="SD80" s="38"/>
      <c r="SE80" s="38"/>
      <c r="SF80" s="38"/>
      <c r="SG80" s="38"/>
      <c r="SH80" s="38"/>
      <c r="SI80" s="38"/>
      <c r="SJ80" s="38"/>
      <c r="SK80" s="38"/>
      <c r="SL80" s="38"/>
      <c r="SM80" s="38"/>
      <c r="SN80" s="38"/>
      <c r="SO80" s="38"/>
      <c r="SP80" s="38"/>
      <c r="SQ80" s="38"/>
      <c r="SR80" s="38"/>
      <c r="SS80" s="38"/>
      <c r="ST80" s="38"/>
      <c r="SU80" s="38"/>
      <c r="SV80" s="38"/>
      <c r="SW80" s="38"/>
      <c r="SX80" s="38"/>
      <c r="SY80" s="38"/>
      <c r="SZ80" s="38"/>
      <c r="TA80" s="38"/>
      <c r="TB80" s="38"/>
      <c r="TC80" s="38"/>
      <c r="TD80" s="38"/>
      <c r="TE80" s="38"/>
      <c r="TF80" s="38"/>
      <c r="TG80" s="38"/>
      <c r="TH80" s="38"/>
      <c r="TI80" s="38"/>
      <c r="TJ80" s="38"/>
      <c r="TK80" s="38"/>
      <c r="TL80" s="38"/>
      <c r="TM80" s="38"/>
      <c r="TN80" s="38"/>
      <c r="TO80" s="38"/>
      <c r="TP80" s="38"/>
      <c r="TQ80" s="38"/>
      <c r="TR80" s="38"/>
      <c r="TS80" s="38"/>
      <c r="TT80" s="38"/>
      <c r="TU80" s="38"/>
      <c r="TV80" s="38"/>
      <c r="TW80" s="38"/>
      <c r="TX80" s="38"/>
      <c r="TY80" s="38"/>
      <c r="TZ80" s="38"/>
      <c r="UA80" s="38"/>
      <c r="UB80" s="38"/>
      <c r="UC80" s="38"/>
      <c r="UD80" s="38"/>
      <c r="UE80" s="38"/>
      <c r="UF80" s="38"/>
      <c r="UG80" s="38"/>
      <c r="UH80" s="38"/>
      <c r="UI80" s="38"/>
      <c r="UJ80" s="38"/>
      <c r="UK80" s="38"/>
      <c r="UL80" s="38"/>
      <c r="UM80" s="38"/>
      <c r="UN80" s="38"/>
      <c r="UO80" s="38"/>
      <c r="UP80" s="38"/>
      <c r="UQ80" s="38"/>
      <c r="UR80" s="38"/>
      <c r="US80" s="38"/>
      <c r="UT80" s="38"/>
      <c r="UU80" s="38"/>
      <c r="UV80" s="38"/>
      <c r="UW80" s="38"/>
      <c r="UX80" s="38"/>
      <c r="UY80" s="38"/>
      <c r="UZ80" s="38"/>
      <c r="VA80" s="38"/>
      <c r="VB80" s="38"/>
      <c r="VC80" s="38"/>
      <c r="VD80" s="38"/>
      <c r="VE80" s="38"/>
      <c r="VF80" s="38"/>
      <c r="VG80" s="38"/>
      <c r="VH80" s="38"/>
      <c r="VI80" s="38"/>
      <c r="VJ80" s="38"/>
      <c r="VK80" s="38"/>
      <c r="VL80" s="38"/>
      <c r="VM80" s="38"/>
      <c r="VN80" s="38"/>
      <c r="VO80" s="38"/>
      <c r="VP80" s="38"/>
      <c r="VQ80" s="38"/>
      <c r="VR80" s="38"/>
      <c r="VS80" s="38"/>
      <c r="VT80" s="38"/>
      <c r="VU80" s="38"/>
      <c r="VV80" s="38"/>
      <c r="VW80" s="38"/>
      <c r="VX80" s="38"/>
      <c r="VY80" s="38"/>
      <c r="VZ80" s="38"/>
      <c r="WA80" s="38"/>
      <c r="WB80" s="38"/>
      <c r="WC80" s="38"/>
      <c r="WD80" s="38"/>
      <c r="WE80" s="38"/>
      <c r="WF80" s="38"/>
      <c r="WG80" s="38"/>
      <c r="WH80" s="38"/>
      <c r="WI80" s="38"/>
      <c r="WJ80" s="38"/>
      <c r="WK80" s="38"/>
      <c r="WL80" s="38"/>
      <c r="WM80" s="38"/>
      <c r="WN80" s="38"/>
      <c r="WO80" s="38"/>
      <c r="WP80" s="38"/>
      <c r="WQ80" s="38"/>
      <c r="WR80" s="38"/>
      <c r="WS80" s="38"/>
      <c r="WT80" s="38"/>
      <c r="WU80" s="38"/>
      <c r="WV80" s="38"/>
      <c r="WW80" s="38"/>
      <c r="WX80" s="38"/>
      <c r="WY80" s="38"/>
      <c r="WZ80" s="38"/>
      <c r="XA80" s="38"/>
      <c r="XB80" s="38"/>
      <c r="XC80" s="38"/>
      <c r="XD80" s="38"/>
      <c r="XE80" s="38"/>
      <c r="XF80" s="38"/>
      <c r="XG80" s="38"/>
      <c r="XH80" s="38"/>
      <c r="XI80" s="38"/>
      <c r="XJ80" s="38"/>
      <c r="XK80" s="38"/>
      <c r="XL80" s="38"/>
      <c r="XM80" s="38"/>
      <c r="XN80" s="38"/>
      <c r="XO80" s="38"/>
      <c r="XP80" s="38"/>
      <c r="XQ80" s="38"/>
      <c r="XR80" s="38"/>
      <c r="XS80" s="38"/>
      <c r="XT80" s="38"/>
      <c r="XU80" s="38"/>
      <c r="XV80" s="38"/>
      <c r="XW80" s="38"/>
      <c r="XX80" s="38"/>
      <c r="XY80" s="38"/>
      <c r="XZ80" s="38"/>
      <c r="YA80" s="38"/>
      <c r="YB80" s="38"/>
      <c r="YC80" s="38"/>
      <c r="YD80" s="38"/>
      <c r="YE80" s="38"/>
      <c r="YF80" s="38"/>
      <c r="YG80" s="38"/>
      <c r="YH80" s="38"/>
      <c r="YI80" s="38"/>
      <c r="YJ80" s="38"/>
      <c r="YK80" s="38"/>
      <c r="YL80" s="38"/>
      <c r="YM80" s="38"/>
      <c r="YN80" s="38"/>
      <c r="YO80" s="38"/>
      <c r="YP80" s="38"/>
      <c r="YQ80" s="38"/>
      <c r="YR80" s="38"/>
    </row>
    <row r="81" spans="1:668" ht="12.75" customHeight="1" x14ac:dyDescent="0.25">
      <c r="A81" s="4" t="s">
        <v>19</v>
      </c>
      <c r="B81" s="5" t="s">
        <v>20</v>
      </c>
      <c r="C81" s="6" t="s">
        <v>73</v>
      </c>
      <c r="D81" s="10">
        <v>44256</v>
      </c>
      <c r="E81" s="10" t="s">
        <v>113</v>
      </c>
      <c r="F81" s="132">
        <v>106500</v>
      </c>
      <c r="G81" s="176">
        <f>F81*0.0287</f>
        <v>3056.55</v>
      </c>
      <c r="H81" s="183">
        <v>13634.33</v>
      </c>
      <c r="I81" s="183">
        <f>F81*0.0304</f>
        <v>3237.6</v>
      </c>
      <c r="J81" s="183">
        <v>25</v>
      </c>
      <c r="K81" s="183">
        <v>19953.48</v>
      </c>
      <c r="L81" s="176">
        <f>F81-K81</f>
        <v>86546.52</v>
      </c>
    </row>
    <row r="82" spans="1:668" ht="18" customHeight="1" x14ac:dyDescent="0.25">
      <c r="A82" s="41" t="s">
        <v>14</v>
      </c>
      <c r="B82" s="12">
        <v>1</v>
      </c>
      <c r="C82" s="7"/>
      <c r="D82" s="41"/>
      <c r="E82" s="41"/>
      <c r="F82" s="148">
        <f t="shared" ref="F82:K82" si="11">SUM(F81:F81)</f>
        <v>106500</v>
      </c>
      <c r="G82" s="163">
        <f t="shared" si="11"/>
        <v>3056.55</v>
      </c>
      <c r="H82" s="148">
        <f t="shared" si="11"/>
        <v>13634.33</v>
      </c>
      <c r="I82" s="148">
        <f t="shared" si="11"/>
        <v>3237.6</v>
      </c>
      <c r="J82" s="148">
        <f t="shared" si="11"/>
        <v>25</v>
      </c>
      <c r="K82" s="148">
        <f t="shared" si="11"/>
        <v>19953.48</v>
      </c>
      <c r="L82" s="163">
        <f>F82-K82</f>
        <v>86546.52</v>
      </c>
    </row>
    <row r="83" spans="1:668" s="47" customFormat="1" ht="12.75" customHeight="1" x14ac:dyDescent="0.25">
      <c r="A83" s="39"/>
      <c r="B83" s="106"/>
      <c r="C83" s="66"/>
      <c r="D83" s="67"/>
      <c r="E83" s="67"/>
      <c r="F83" s="147"/>
      <c r="G83" s="166"/>
      <c r="H83" s="147"/>
      <c r="I83" s="147"/>
      <c r="J83" s="147"/>
      <c r="K83" s="147"/>
      <c r="L83" s="166"/>
    </row>
    <row r="84" spans="1:668" ht="18" customHeight="1" x14ac:dyDescent="0.25">
      <c r="A84" s="40" t="s">
        <v>93</v>
      </c>
      <c r="B84" s="13"/>
      <c r="C84" s="11"/>
      <c r="D84" s="39"/>
      <c r="E84" s="39"/>
      <c r="F84" s="142"/>
      <c r="G84" s="172"/>
      <c r="H84" s="142"/>
      <c r="I84" s="142"/>
      <c r="J84" s="142"/>
      <c r="K84" s="142"/>
      <c r="L84" s="142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1:668" s="46" customFormat="1" ht="18" customHeight="1" x14ac:dyDescent="0.25">
      <c r="A85" s="46" t="s">
        <v>84</v>
      </c>
      <c r="B85" s="18" t="s">
        <v>85</v>
      </c>
      <c r="C85" s="19" t="s">
        <v>73</v>
      </c>
      <c r="D85" s="20">
        <v>44348</v>
      </c>
      <c r="E85" s="10" t="s">
        <v>113</v>
      </c>
      <c r="F85" s="154">
        <v>100000</v>
      </c>
      <c r="G85" s="158">
        <v>2870</v>
      </c>
      <c r="H85" s="154">
        <v>12105.37</v>
      </c>
      <c r="I85" s="154">
        <v>3040</v>
      </c>
      <c r="J85" s="154">
        <v>25</v>
      </c>
      <c r="K85" s="154">
        <v>18040.37</v>
      </c>
      <c r="L85" s="158">
        <v>81959.63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</row>
    <row r="86" spans="1:668" ht="18" customHeight="1" x14ac:dyDescent="0.25">
      <c r="A86" s="41" t="s">
        <v>14</v>
      </c>
      <c r="B86" s="21">
        <v>1</v>
      </c>
      <c r="C86" s="7"/>
      <c r="D86" s="41"/>
      <c r="E86" s="41"/>
      <c r="F86" s="148">
        <f t="shared" ref="F86:K86" si="12">SUM(F85:F85)</f>
        <v>100000</v>
      </c>
      <c r="G86" s="163">
        <f t="shared" si="12"/>
        <v>2870</v>
      </c>
      <c r="H86" s="148">
        <f t="shared" si="12"/>
        <v>12105.37</v>
      </c>
      <c r="I86" s="148">
        <f t="shared" si="12"/>
        <v>3040</v>
      </c>
      <c r="J86" s="148">
        <f t="shared" si="12"/>
        <v>25</v>
      </c>
      <c r="K86" s="148">
        <f t="shared" si="12"/>
        <v>18040.37</v>
      </c>
      <c r="L86" s="163">
        <f>SUM(L85:L85)</f>
        <v>81959.63</v>
      </c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</row>
    <row r="87" spans="1:668" s="47" customFormat="1" ht="12.75" customHeight="1" x14ac:dyDescent="0.25">
      <c r="A87" s="39"/>
      <c r="B87" s="106"/>
      <c r="C87" s="66"/>
      <c r="D87" s="67"/>
      <c r="E87" s="67"/>
      <c r="F87" s="147"/>
      <c r="G87" s="166"/>
      <c r="H87" s="147"/>
      <c r="I87" s="147"/>
      <c r="J87" s="147"/>
      <c r="K87" s="147"/>
      <c r="L87" s="166"/>
    </row>
    <row r="88" spans="1:668" s="39" customFormat="1" x14ac:dyDescent="0.25">
      <c r="A88" s="37" t="s">
        <v>65</v>
      </c>
      <c r="B88" s="122"/>
      <c r="C88" s="122"/>
      <c r="D88" s="122"/>
      <c r="E88" s="122"/>
      <c r="F88" s="150"/>
      <c r="G88" s="164"/>
      <c r="H88" s="150"/>
      <c r="I88" s="150"/>
      <c r="J88" s="150"/>
      <c r="K88" s="150"/>
      <c r="L88" s="164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  <c r="IU88" s="38"/>
      <c r="IV88" s="38"/>
      <c r="IW88" s="38"/>
      <c r="IX88" s="38"/>
      <c r="IY88" s="38"/>
      <c r="IZ88" s="38"/>
      <c r="JA88" s="38"/>
      <c r="JB88" s="38"/>
      <c r="JC88" s="38"/>
      <c r="JD88" s="38"/>
      <c r="JE88" s="38"/>
      <c r="JF88" s="38"/>
      <c r="JG88" s="38"/>
      <c r="JH88" s="38"/>
      <c r="JI88" s="38"/>
      <c r="JJ88" s="38"/>
      <c r="JK88" s="38"/>
      <c r="JL88" s="38"/>
      <c r="JM88" s="38"/>
      <c r="JN88" s="38"/>
      <c r="JO88" s="38"/>
      <c r="JP88" s="38"/>
      <c r="JQ88" s="38"/>
      <c r="JR88" s="38"/>
      <c r="JS88" s="38"/>
      <c r="JT88" s="38"/>
      <c r="JU88" s="38"/>
      <c r="JV88" s="38"/>
      <c r="JW88" s="38"/>
      <c r="JX88" s="38"/>
      <c r="JY88" s="38"/>
      <c r="JZ88" s="38"/>
      <c r="KA88" s="38"/>
      <c r="KB88" s="38"/>
      <c r="KC88" s="38"/>
      <c r="KD88" s="38"/>
      <c r="KE88" s="38"/>
      <c r="KF88" s="38"/>
      <c r="KG88" s="38"/>
      <c r="KH88" s="38"/>
      <c r="KI88" s="38"/>
      <c r="KJ88" s="38"/>
      <c r="KK88" s="38"/>
      <c r="KL88" s="38"/>
      <c r="KM88" s="38"/>
      <c r="KN88" s="38"/>
      <c r="KO88" s="38"/>
      <c r="KP88" s="38"/>
      <c r="KQ88" s="38"/>
      <c r="KR88" s="38"/>
      <c r="KS88" s="38"/>
      <c r="KT88" s="38"/>
      <c r="KU88" s="38"/>
      <c r="KV88" s="38"/>
      <c r="KW88" s="38"/>
      <c r="KX88" s="38"/>
      <c r="KY88" s="38"/>
      <c r="KZ88" s="38"/>
      <c r="LA88" s="38"/>
      <c r="LB88" s="38"/>
      <c r="LC88" s="38"/>
      <c r="LD88" s="38"/>
      <c r="LE88" s="38"/>
      <c r="LF88" s="38"/>
      <c r="LG88" s="38"/>
      <c r="LH88" s="38"/>
      <c r="LI88" s="38"/>
      <c r="LJ88" s="38"/>
      <c r="LK88" s="38"/>
      <c r="LL88" s="38"/>
      <c r="LM88" s="38"/>
      <c r="LN88" s="38"/>
      <c r="LO88" s="38"/>
      <c r="LP88" s="38"/>
      <c r="LQ88" s="38"/>
      <c r="LR88" s="38"/>
      <c r="LS88" s="38"/>
      <c r="LT88" s="38"/>
      <c r="LU88" s="38"/>
      <c r="LV88" s="38"/>
      <c r="LW88" s="38"/>
      <c r="LX88" s="38"/>
      <c r="LY88" s="38"/>
      <c r="LZ88" s="38"/>
      <c r="MA88" s="38"/>
      <c r="MB88" s="38"/>
      <c r="MC88" s="38"/>
      <c r="MD88" s="38"/>
      <c r="ME88" s="38"/>
      <c r="MF88" s="38"/>
      <c r="MG88" s="38"/>
      <c r="MH88" s="38"/>
      <c r="MI88" s="38"/>
      <c r="MJ88" s="38"/>
      <c r="MK88" s="38"/>
      <c r="ML88" s="38"/>
      <c r="MM88" s="38"/>
      <c r="MN88" s="38"/>
      <c r="MO88" s="38"/>
      <c r="MP88" s="38"/>
      <c r="MQ88" s="38"/>
      <c r="MR88" s="38"/>
      <c r="MS88" s="38"/>
      <c r="MT88" s="38"/>
      <c r="MU88" s="38"/>
      <c r="MV88" s="38"/>
      <c r="MW88" s="38"/>
      <c r="MX88" s="38"/>
      <c r="MY88" s="38"/>
      <c r="MZ88" s="38"/>
      <c r="NA88" s="38"/>
      <c r="NB88" s="38"/>
      <c r="NC88" s="38"/>
      <c r="ND88" s="38"/>
      <c r="NE88" s="38"/>
      <c r="NF88" s="38"/>
      <c r="NG88" s="38"/>
      <c r="NH88" s="38"/>
      <c r="NI88" s="38"/>
      <c r="NJ88" s="38"/>
      <c r="NK88" s="38"/>
      <c r="NL88" s="38"/>
      <c r="NM88" s="38"/>
      <c r="NN88" s="38"/>
      <c r="NO88" s="38"/>
      <c r="NP88" s="38"/>
      <c r="NQ88" s="38"/>
      <c r="NR88" s="38"/>
      <c r="NS88" s="38"/>
      <c r="NT88" s="38"/>
      <c r="NU88" s="38"/>
      <c r="NV88" s="38"/>
      <c r="NW88" s="38"/>
      <c r="NX88" s="38"/>
      <c r="NY88" s="38"/>
      <c r="NZ88" s="38"/>
      <c r="OA88" s="38"/>
      <c r="OB88" s="38"/>
      <c r="OC88" s="38"/>
      <c r="OD88" s="38"/>
      <c r="OE88" s="38"/>
      <c r="OF88" s="38"/>
      <c r="OG88" s="38"/>
      <c r="OH88" s="38"/>
      <c r="OI88" s="38"/>
      <c r="OJ88" s="38"/>
      <c r="OK88" s="38"/>
      <c r="OL88" s="38"/>
      <c r="OM88" s="38"/>
      <c r="ON88" s="38"/>
      <c r="OO88" s="38"/>
      <c r="OP88" s="38"/>
      <c r="OQ88" s="38"/>
      <c r="OR88" s="38"/>
      <c r="OS88" s="38"/>
      <c r="OT88" s="38"/>
      <c r="OU88" s="38"/>
      <c r="OV88" s="38"/>
      <c r="OW88" s="38"/>
      <c r="OX88" s="38"/>
      <c r="OY88" s="38"/>
      <c r="OZ88" s="38"/>
      <c r="PA88" s="38"/>
      <c r="PB88" s="38"/>
      <c r="PC88" s="38"/>
      <c r="PD88" s="38"/>
      <c r="PE88" s="38"/>
      <c r="PF88" s="38"/>
      <c r="PG88" s="38"/>
      <c r="PH88" s="38"/>
      <c r="PI88" s="38"/>
      <c r="PJ88" s="38"/>
      <c r="PK88" s="38"/>
      <c r="PL88" s="38"/>
      <c r="PM88" s="38"/>
      <c r="PN88" s="38"/>
      <c r="PO88" s="38"/>
      <c r="PP88" s="38"/>
      <c r="PQ88" s="38"/>
      <c r="PR88" s="38"/>
      <c r="PS88" s="38"/>
      <c r="PT88" s="38"/>
      <c r="PU88" s="38"/>
      <c r="PV88" s="38"/>
      <c r="PW88" s="38"/>
      <c r="PX88" s="38"/>
      <c r="PY88" s="38"/>
      <c r="PZ88" s="38"/>
      <c r="QA88" s="38"/>
      <c r="QB88" s="38"/>
      <c r="QC88" s="38"/>
      <c r="QD88" s="38"/>
      <c r="QE88" s="38"/>
      <c r="QF88" s="38"/>
      <c r="QG88" s="38"/>
      <c r="QH88" s="38"/>
      <c r="QI88" s="38"/>
      <c r="QJ88" s="38"/>
      <c r="QK88" s="38"/>
      <c r="QL88" s="38"/>
      <c r="QM88" s="38"/>
      <c r="QN88" s="38"/>
      <c r="QO88" s="38"/>
      <c r="QP88" s="38"/>
      <c r="QQ88" s="38"/>
      <c r="QR88" s="38"/>
      <c r="QS88" s="38"/>
      <c r="QT88" s="38"/>
      <c r="QU88" s="38"/>
      <c r="QV88" s="38"/>
      <c r="QW88" s="38"/>
      <c r="QX88" s="38"/>
      <c r="QY88" s="38"/>
      <c r="QZ88" s="38"/>
      <c r="RA88" s="38"/>
      <c r="RB88" s="38"/>
      <c r="RC88" s="38"/>
      <c r="RD88" s="38"/>
      <c r="RE88" s="38"/>
      <c r="RF88" s="38"/>
      <c r="RG88" s="38"/>
      <c r="RH88" s="38"/>
      <c r="RI88" s="38"/>
      <c r="RJ88" s="38"/>
      <c r="RK88" s="38"/>
      <c r="RL88" s="38"/>
      <c r="RM88" s="38"/>
      <c r="RN88" s="38"/>
      <c r="RO88" s="38"/>
      <c r="RP88" s="38"/>
      <c r="RQ88" s="38"/>
      <c r="RR88" s="38"/>
      <c r="RS88" s="38"/>
      <c r="RT88" s="38"/>
      <c r="RU88" s="38"/>
      <c r="RV88" s="38"/>
      <c r="RW88" s="38"/>
      <c r="RX88" s="38"/>
      <c r="RY88" s="38"/>
      <c r="RZ88" s="38"/>
      <c r="SA88" s="38"/>
      <c r="SB88" s="38"/>
      <c r="SC88" s="38"/>
      <c r="SD88" s="38"/>
      <c r="SE88" s="38"/>
      <c r="SF88" s="38"/>
      <c r="SG88" s="38"/>
      <c r="SH88" s="38"/>
      <c r="SI88" s="38"/>
      <c r="SJ88" s="38"/>
      <c r="SK88" s="38"/>
      <c r="SL88" s="38"/>
      <c r="SM88" s="38"/>
      <c r="SN88" s="38"/>
      <c r="SO88" s="38"/>
      <c r="SP88" s="38"/>
      <c r="SQ88" s="38"/>
      <c r="SR88" s="38"/>
      <c r="SS88" s="38"/>
      <c r="ST88" s="38"/>
      <c r="SU88" s="38"/>
      <c r="SV88" s="38"/>
      <c r="SW88" s="38"/>
      <c r="SX88" s="38"/>
      <c r="SY88" s="38"/>
      <c r="SZ88" s="38"/>
      <c r="TA88" s="38"/>
      <c r="TB88" s="38"/>
      <c r="TC88" s="38"/>
      <c r="TD88" s="38"/>
      <c r="TE88" s="38"/>
      <c r="TF88" s="38"/>
      <c r="TG88" s="38"/>
      <c r="TH88" s="38"/>
      <c r="TI88" s="38"/>
      <c r="TJ88" s="38"/>
      <c r="TK88" s="38"/>
      <c r="TL88" s="38"/>
      <c r="TM88" s="38"/>
      <c r="TN88" s="38"/>
      <c r="TO88" s="38"/>
      <c r="TP88" s="38"/>
      <c r="TQ88" s="38"/>
      <c r="TR88" s="38"/>
      <c r="TS88" s="38"/>
      <c r="TT88" s="38"/>
      <c r="TU88" s="38"/>
      <c r="TV88" s="38"/>
      <c r="TW88" s="38"/>
      <c r="TX88" s="38"/>
      <c r="TY88" s="38"/>
      <c r="TZ88" s="38"/>
      <c r="UA88" s="38"/>
      <c r="UB88" s="38"/>
      <c r="UC88" s="38"/>
      <c r="UD88" s="38"/>
      <c r="UE88" s="38"/>
      <c r="UF88" s="38"/>
      <c r="UG88" s="38"/>
      <c r="UH88" s="38"/>
      <c r="UI88" s="38"/>
      <c r="UJ88" s="38"/>
      <c r="UK88" s="38"/>
      <c r="UL88" s="38"/>
      <c r="UM88" s="38"/>
      <c r="UN88" s="38"/>
      <c r="UO88" s="38"/>
      <c r="UP88" s="38"/>
      <c r="UQ88" s="38"/>
      <c r="UR88" s="38"/>
      <c r="US88" s="38"/>
      <c r="UT88" s="38"/>
      <c r="UU88" s="38"/>
      <c r="UV88" s="38"/>
      <c r="UW88" s="38"/>
      <c r="UX88" s="38"/>
      <c r="UY88" s="38"/>
      <c r="UZ88" s="38"/>
      <c r="VA88" s="38"/>
      <c r="VB88" s="38"/>
      <c r="VC88" s="38"/>
      <c r="VD88" s="38"/>
      <c r="VE88" s="38"/>
      <c r="VF88" s="38"/>
      <c r="VG88" s="38"/>
      <c r="VH88" s="38"/>
      <c r="VI88" s="38"/>
      <c r="VJ88" s="38"/>
      <c r="VK88" s="38"/>
      <c r="VL88" s="38"/>
      <c r="VM88" s="38"/>
      <c r="VN88" s="38"/>
      <c r="VO88" s="38"/>
      <c r="VP88" s="38"/>
      <c r="VQ88" s="38"/>
      <c r="VR88" s="38"/>
      <c r="VS88" s="38"/>
      <c r="VT88" s="38"/>
      <c r="VU88" s="38"/>
      <c r="VV88" s="38"/>
      <c r="VW88" s="38"/>
      <c r="VX88" s="38"/>
      <c r="VY88" s="38"/>
      <c r="VZ88" s="38"/>
      <c r="WA88" s="38"/>
      <c r="WB88" s="38"/>
      <c r="WC88" s="38"/>
      <c r="WD88" s="38"/>
      <c r="WE88" s="38"/>
      <c r="WF88" s="38"/>
      <c r="WG88" s="38"/>
      <c r="WH88" s="38"/>
      <c r="WI88" s="38"/>
      <c r="WJ88" s="38"/>
      <c r="WK88" s="38"/>
      <c r="WL88" s="38"/>
      <c r="WM88" s="38"/>
      <c r="WN88" s="38"/>
      <c r="WO88" s="38"/>
      <c r="WP88" s="38"/>
      <c r="WQ88" s="38"/>
      <c r="WR88" s="38"/>
      <c r="WS88" s="38"/>
      <c r="WT88" s="38"/>
      <c r="WU88" s="38"/>
      <c r="WV88" s="38"/>
      <c r="WW88" s="38"/>
      <c r="WX88" s="38"/>
      <c r="WY88" s="38"/>
      <c r="WZ88" s="38"/>
      <c r="XA88" s="38"/>
      <c r="XB88" s="38"/>
      <c r="XC88" s="38"/>
      <c r="XD88" s="38"/>
      <c r="XE88" s="38"/>
      <c r="XF88" s="38"/>
      <c r="XG88" s="38"/>
      <c r="XH88" s="38"/>
      <c r="XI88" s="38"/>
      <c r="XJ88" s="38"/>
      <c r="XK88" s="38"/>
      <c r="XL88" s="38"/>
      <c r="XM88" s="38"/>
      <c r="XN88" s="38"/>
      <c r="XO88" s="38"/>
      <c r="XP88" s="38"/>
      <c r="XQ88" s="38"/>
      <c r="XR88" s="38"/>
      <c r="XS88" s="38"/>
      <c r="XT88" s="38"/>
      <c r="XU88" s="38"/>
      <c r="XV88" s="38"/>
      <c r="XW88" s="38"/>
      <c r="XX88" s="38"/>
      <c r="XY88" s="38"/>
      <c r="XZ88" s="38"/>
      <c r="YA88" s="38"/>
      <c r="YB88" s="38"/>
      <c r="YC88" s="38"/>
      <c r="YD88" s="38"/>
      <c r="YE88" s="38"/>
      <c r="YF88" s="38"/>
      <c r="YG88" s="38"/>
      <c r="YH88" s="38"/>
      <c r="YI88" s="38"/>
      <c r="YJ88" s="38"/>
      <c r="YK88" s="38"/>
      <c r="YL88" s="38"/>
      <c r="YM88" s="38"/>
      <c r="YN88" s="38"/>
      <c r="YO88" s="38"/>
      <c r="YP88" s="38"/>
      <c r="YQ88" s="38"/>
      <c r="YR88" s="38"/>
    </row>
    <row r="89" spans="1:668" ht="12.75" customHeight="1" x14ac:dyDescent="0.25">
      <c r="A89" s="4" t="s">
        <v>40</v>
      </c>
      <c r="B89" s="5" t="s">
        <v>41</v>
      </c>
      <c r="C89" s="6" t="s">
        <v>73</v>
      </c>
      <c r="D89" s="10">
        <v>44286</v>
      </c>
      <c r="E89" s="10" t="s">
        <v>113</v>
      </c>
      <c r="F89" s="132">
        <v>50000</v>
      </c>
      <c r="G89" s="176">
        <f>F89*0.0287</f>
        <v>1435</v>
      </c>
      <c r="H89" s="183">
        <v>0</v>
      </c>
      <c r="I89" s="183">
        <f>F89*0.0304</f>
        <v>1520</v>
      </c>
      <c r="J89" s="183">
        <v>25</v>
      </c>
      <c r="K89" s="183">
        <v>2980</v>
      </c>
      <c r="L89" s="176">
        <v>47020</v>
      </c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</row>
    <row r="90" spans="1:668" ht="12.75" customHeight="1" x14ac:dyDescent="0.25">
      <c r="A90" s="4" t="s">
        <v>75</v>
      </c>
      <c r="B90" s="5" t="s">
        <v>41</v>
      </c>
      <c r="C90" s="6" t="s">
        <v>72</v>
      </c>
      <c r="D90" s="10">
        <v>44256</v>
      </c>
      <c r="E90" s="10" t="s">
        <v>113</v>
      </c>
      <c r="F90" s="132">
        <v>35000</v>
      </c>
      <c r="G90" s="176">
        <v>1004.5</v>
      </c>
      <c r="H90" s="183">
        <v>0</v>
      </c>
      <c r="I90" s="183">
        <v>1064</v>
      </c>
      <c r="J90" s="183">
        <v>7487.21</v>
      </c>
      <c r="K90" s="183">
        <v>9555.7099999999991</v>
      </c>
      <c r="L90" s="176">
        <v>25444.29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</row>
    <row r="91" spans="1:668" ht="18" customHeight="1" x14ac:dyDescent="0.25">
      <c r="A91" s="41" t="s">
        <v>14</v>
      </c>
      <c r="B91" s="12">
        <v>2</v>
      </c>
      <c r="C91" s="7"/>
      <c r="D91" s="41"/>
      <c r="E91" s="41"/>
      <c r="F91" s="148">
        <f>SUM(F89:F89)+F90</f>
        <v>85000</v>
      </c>
      <c r="G91" s="163">
        <f>SUM(G89:G89)+G90</f>
        <v>2439.5</v>
      </c>
      <c r="H91" s="148">
        <f>SUM(H89:H89)+H90</f>
        <v>0</v>
      </c>
      <c r="I91" s="148">
        <f>SUM(I89:I89)+I90</f>
        <v>2584</v>
      </c>
      <c r="J91" s="148">
        <f>SUM(J89:J90)</f>
        <v>7512.21</v>
      </c>
      <c r="K91" s="148">
        <f>SUM(K89:K89)+K90</f>
        <v>12535.71</v>
      </c>
      <c r="L91" s="163">
        <f>SUM(L89:L89)+L90</f>
        <v>72464.290000000008</v>
      </c>
      <c r="IA91" s="50"/>
      <c r="IB91" s="50"/>
    </row>
    <row r="93" spans="1:668" s="45" customFormat="1" ht="18" customHeight="1" x14ac:dyDescent="0.25">
      <c r="A93" s="40" t="s">
        <v>120</v>
      </c>
      <c r="B93" s="16"/>
      <c r="C93" s="17"/>
      <c r="D93" s="40"/>
      <c r="E93" s="40"/>
      <c r="F93" s="153"/>
      <c r="G93" s="157"/>
      <c r="H93" s="153"/>
      <c r="I93" s="153"/>
      <c r="J93" s="153"/>
      <c r="K93" s="153"/>
      <c r="L93" s="157"/>
      <c r="IA93" s="87"/>
      <c r="IB93" s="87"/>
    </row>
    <row r="94" spans="1:668" ht="12.75" customHeight="1" x14ac:dyDescent="0.25">
      <c r="A94" s="4" t="s">
        <v>105</v>
      </c>
      <c r="B94" s="5" t="s">
        <v>222</v>
      </c>
      <c r="C94" s="6" t="s">
        <v>72</v>
      </c>
      <c r="D94" s="10">
        <v>44440</v>
      </c>
      <c r="E94" s="10" t="s">
        <v>113</v>
      </c>
      <c r="F94" s="132">
        <v>165000</v>
      </c>
      <c r="G94" s="176">
        <f>F94*0.0287</f>
        <v>4735.5</v>
      </c>
      <c r="H94" s="183">
        <v>27413.040000000001</v>
      </c>
      <c r="I94" s="183">
        <v>4943.8</v>
      </c>
      <c r="J94" s="183">
        <v>25</v>
      </c>
      <c r="K94" s="183">
        <v>37117.339999999997</v>
      </c>
      <c r="L94" s="176">
        <v>127882.66</v>
      </c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IA94" s="50"/>
      <c r="IB94" s="50"/>
    </row>
    <row r="95" spans="1:668" s="51" customFormat="1" ht="18" customHeight="1" x14ac:dyDescent="0.25">
      <c r="A95" s="68" t="s">
        <v>14</v>
      </c>
      <c r="B95" s="93">
        <v>1</v>
      </c>
      <c r="C95" s="74"/>
      <c r="D95" s="68"/>
      <c r="E95" s="68"/>
      <c r="F95" s="152">
        <f t="shared" ref="F95:L95" si="13">F94</f>
        <v>165000</v>
      </c>
      <c r="G95" s="159">
        <f t="shared" si="13"/>
        <v>4735.5</v>
      </c>
      <c r="H95" s="152">
        <f>H94</f>
        <v>27413.040000000001</v>
      </c>
      <c r="I95" s="152">
        <f t="shared" si="13"/>
        <v>4943.8</v>
      </c>
      <c r="J95" s="152">
        <f t="shared" si="13"/>
        <v>25</v>
      </c>
      <c r="K95" s="152">
        <f t="shared" si="13"/>
        <v>37117.339999999997</v>
      </c>
      <c r="L95" s="159">
        <f t="shared" si="13"/>
        <v>127882.66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IA95" s="92"/>
      <c r="IB95" s="92"/>
    </row>
    <row r="97" spans="1:668" s="39" customFormat="1" ht="15.75" x14ac:dyDescent="0.25">
      <c r="A97" s="37" t="s">
        <v>104</v>
      </c>
      <c r="B97" s="37"/>
      <c r="C97" s="37"/>
      <c r="D97" s="37"/>
      <c r="E97" s="37"/>
      <c r="F97" s="150"/>
      <c r="G97" s="164"/>
      <c r="H97" s="150"/>
      <c r="I97" s="150"/>
      <c r="J97" s="150"/>
      <c r="K97" s="150"/>
      <c r="L97" s="164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50"/>
      <c r="IB97" s="50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  <c r="IV97" s="38"/>
      <c r="IW97" s="38"/>
      <c r="IX97" s="38"/>
      <c r="IY97" s="38"/>
      <c r="IZ97" s="38"/>
      <c r="JA97" s="38"/>
      <c r="JB97" s="38"/>
      <c r="JC97" s="38"/>
      <c r="JD97" s="38"/>
      <c r="JE97" s="38"/>
      <c r="JF97" s="38"/>
      <c r="JG97" s="38"/>
      <c r="JH97" s="38"/>
      <c r="JI97" s="38"/>
      <c r="JJ97" s="38"/>
      <c r="JK97" s="38"/>
      <c r="JL97" s="38"/>
      <c r="JM97" s="38"/>
      <c r="JN97" s="38"/>
      <c r="JO97" s="38"/>
      <c r="JP97" s="38"/>
      <c r="JQ97" s="38"/>
      <c r="JR97" s="38"/>
      <c r="JS97" s="38"/>
      <c r="JT97" s="38"/>
      <c r="JU97" s="38"/>
      <c r="JV97" s="38"/>
      <c r="JW97" s="38"/>
      <c r="JX97" s="38"/>
      <c r="JY97" s="38"/>
      <c r="JZ97" s="38"/>
      <c r="KA97" s="38"/>
      <c r="KB97" s="38"/>
      <c r="KC97" s="38"/>
      <c r="KD97" s="38"/>
      <c r="KE97" s="38"/>
      <c r="KF97" s="38"/>
      <c r="KG97" s="38"/>
      <c r="KH97" s="38"/>
      <c r="KI97" s="38"/>
      <c r="KJ97" s="38"/>
      <c r="KK97" s="38"/>
      <c r="KL97" s="38"/>
      <c r="KM97" s="38"/>
      <c r="KN97" s="38"/>
      <c r="KO97" s="38"/>
      <c r="KP97" s="38"/>
      <c r="KQ97" s="38"/>
      <c r="KR97" s="38"/>
      <c r="KS97" s="38"/>
      <c r="KT97" s="38"/>
      <c r="KU97" s="38"/>
      <c r="KV97" s="38"/>
      <c r="KW97" s="38"/>
      <c r="KX97" s="38"/>
      <c r="KY97" s="38"/>
      <c r="KZ97" s="38"/>
      <c r="LA97" s="38"/>
      <c r="LB97" s="38"/>
      <c r="LC97" s="38"/>
      <c r="LD97" s="38"/>
      <c r="LE97" s="38"/>
      <c r="LF97" s="38"/>
      <c r="LG97" s="38"/>
      <c r="LH97" s="38"/>
      <c r="LI97" s="38"/>
      <c r="LJ97" s="38"/>
      <c r="LK97" s="38"/>
      <c r="LL97" s="38"/>
      <c r="LM97" s="38"/>
      <c r="LN97" s="38"/>
      <c r="LO97" s="38"/>
      <c r="LP97" s="38"/>
      <c r="LQ97" s="38"/>
      <c r="LR97" s="38"/>
      <c r="LS97" s="38"/>
      <c r="LT97" s="38"/>
      <c r="LU97" s="38"/>
      <c r="LV97" s="38"/>
      <c r="LW97" s="38"/>
      <c r="LX97" s="38"/>
      <c r="LY97" s="38"/>
      <c r="LZ97" s="38"/>
      <c r="MA97" s="38"/>
      <c r="MB97" s="38"/>
      <c r="MC97" s="38"/>
      <c r="MD97" s="38"/>
      <c r="ME97" s="38"/>
      <c r="MF97" s="38"/>
      <c r="MG97" s="38"/>
      <c r="MH97" s="38"/>
      <c r="MI97" s="38"/>
      <c r="MJ97" s="38"/>
      <c r="MK97" s="38"/>
      <c r="ML97" s="38"/>
      <c r="MM97" s="38"/>
      <c r="MN97" s="38"/>
      <c r="MO97" s="38"/>
      <c r="MP97" s="38"/>
      <c r="MQ97" s="38"/>
      <c r="MR97" s="38"/>
      <c r="MS97" s="38"/>
      <c r="MT97" s="38"/>
      <c r="MU97" s="38"/>
      <c r="MV97" s="38"/>
      <c r="MW97" s="38"/>
      <c r="MX97" s="38"/>
      <c r="MY97" s="38"/>
      <c r="MZ97" s="38"/>
      <c r="NA97" s="38"/>
      <c r="NB97" s="38"/>
      <c r="NC97" s="38"/>
      <c r="ND97" s="38"/>
      <c r="NE97" s="38"/>
      <c r="NF97" s="38"/>
      <c r="NG97" s="38"/>
      <c r="NH97" s="38"/>
      <c r="NI97" s="38"/>
      <c r="NJ97" s="38"/>
      <c r="NK97" s="38"/>
      <c r="NL97" s="38"/>
      <c r="NM97" s="38"/>
      <c r="NN97" s="38"/>
      <c r="NO97" s="38"/>
      <c r="NP97" s="38"/>
      <c r="NQ97" s="38"/>
      <c r="NR97" s="38"/>
      <c r="NS97" s="38"/>
      <c r="NT97" s="38"/>
      <c r="NU97" s="38"/>
      <c r="NV97" s="38"/>
      <c r="NW97" s="38"/>
      <c r="NX97" s="38"/>
      <c r="NY97" s="38"/>
      <c r="NZ97" s="38"/>
      <c r="OA97" s="38"/>
      <c r="OB97" s="38"/>
      <c r="OC97" s="38"/>
      <c r="OD97" s="38"/>
      <c r="OE97" s="38"/>
      <c r="OF97" s="38"/>
      <c r="OG97" s="38"/>
      <c r="OH97" s="38"/>
      <c r="OI97" s="38"/>
      <c r="OJ97" s="38"/>
      <c r="OK97" s="38"/>
      <c r="OL97" s="38"/>
      <c r="OM97" s="38"/>
      <c r="ON97" s="38"/>
      <c r="OO97" s="38"/>
      <c r="OP97" s="38"/>
      <c r="OQ97" s="38"/>
      <c r="OR97" s="38"/>
      <c r="OS97" s="38"/>
      <c r="OT97" s="38"/>
      <c r="OU97" s="38"/>
      <c r="OV97" s="38"/>
      <c r="OW97" s="38"/>
      <c r="OX97" s="38"/>
      <c r="OY97" s="38"/>
      <c r="OZ97" s="38"/>
      <c r="PA97" s="38"/>
      <c r="PB97" s="38"/>
      <c r="PC97" s="38"/>
      <c r="PD97" s="38"/>
      <c r="PE97" s="38"/>
      <c r="PF97" s="38"/>
      <c r="PG97" s="38"/>
      <c r="PH97" s="38"/>
      <c r="PI97" s="38"/>
      <c r="PJ97" s="38"/>
      <c r="PK97" s="38"/>
      <c r="PL97" s="38"/>
      <c r="PM97" s="38"/>
      <c r="PN97" s="38"/>
      <c r="PO97" s="38"/>
      <c r="PP97" s="38"/>
      <c r="PQ97" s="38"/>
      <c r="PR97" s="38"/>
      <c r="PS97" s="38"/>
      <c r="PT97" s="38"/>
      <c r="PU97" s="38"/>
      <c r="PV97" s="38"/>
      <c r="PW97" s="38"/>
      <c r="PX97" s="38"/>
      <c r="PY97" s="38"/>
      <c r="PZ97" s="38"/>
      <c r="QA97" s="38"/>
      <c r="QB97" s="38"/>
      <c r="QC97" s="38"/>
      <c r="QD97" s="38"/>
      <c r="QE97" s="38"/>
      <c r="QF97" s="38"/>
      <c r="QG97" s="38"/>
      <c r="QH97" s="38"/>
      <c r="QI97" s="38"/>
      <c r="QJ97" s="38"/>
      <c r="QK97" s="38"/>
      <c r="QL97" s="38"/>
      <c r="QM97" s="38"/>
      <c r="QN97" s="38"/>
      <c r="QO97" s="38"/>
      <c r="QP97" s="38"/>
      <c r="QQ97" s="38"/>
      <c r="QR97" s="38"/>
      <c r="QS97" s="38"/>
      <c r="QT97" s="38"/>
      <c r="QU97" s="38"/>
      <c r="QV97" s="38"/>
      <c r="QW97" s="38"/>
      <c r="QX97" s="38"/>
      <c r="QY97" s="38"/>
      <c r="QZ97" s="38"/>
      <c r="RA97" s="38"/>
      <c r="RB97" s="38"/>
      <c r="RC97" s="38"/>
      <c r="RD97" s="38"/>
      <c r="RE97" s="38"/>
      <c r="RF97" s="38"/>
      <c r="RG97" s="38"/>
      <c r="RH97" s="38"/>
      <c r="RI97" s="38"/>
      <c r="RJ97" s="38"/>
      <c r="RK97" s="38"/>
      <c r="RL97" s="38"/>
      <c r="RM97" s="38"/>
      <c r="RN97" s="38"/>
      <c r="RO97" s="38"/>
      <c r="RP97" s="38"/>
      <c r="RQ97" s="38"/>
      <c r="RR97" s="38"/>
      <c r="RS97" s="38"/>
      <c r="RT97" s="38"/>
      <c r="RU97" s="38"/>
      <c r="RV97" s="38"/>
      <c r="RW97" s="38"/>
      <c r="RX97" s="38"/>
      <c r="RY97" s="38"/>
      <c r="RZ97" s="38"/>
      <c r="SA97" s="38"/>
      <c r="SB97" s="38"/>
      <c r="SC97" s="38"/>
      <c r="SD97" s="38"/>
      <c r="SE97" s="38"/>
      <c r="SF97" s="38"/>
      <c r="SG97" s="38"/>
      <c r="SH97" s="38"/>
      <c r="SI97" s="38"/>
      <c r="SJ97" s="38"/>
      <c r="SK97" s="38"/>
      <c r="SL97" s="38"/>
      <c r="SM97" s="38"/>
      <c r="SN97" s="38"/>
      <c r="SO97" s="38"/>
      <c r="SP97" s="38"/>
      <c r="SQ97" s="38"/>
      <c r="SR97" s="38"/>
      <c r="SS97" s="38"/>
      <c r="ST97" s="38"/>
      <c r="SU97" s="38"/>
      <c r="SV97" s="38"/>
      <c r="SW97" s="38"/>
      <c r="SX97" s="38"/>
      <c r="SY97" s="38"/>
      <c r="SZ97" s="38"/>
      <c r="TA97" s="38"/>
      <c r="TB97" s="38"/>
      <c r="TC97" s="38"/>
      <c r="TD97" s="38"/>
      <c r="TE97" s="38"/>
      <c r="TF97" s="38"/>
      <c r="TG97" s="38"/>
      <c r="TH97" s="38"/>
      <c r="TI97" s="38"/>
      <c r="TJ97" s="38"/>
      <c r="TK97" s="38"/>
      <c r="TL97" s="38"/>
      <c r="TM97" s="38"/>
      <c r="TN97" s="38"/>
      <c r="TO97" s="38"/>
      <c r="TP97" s="38"/>
      <c r="TQ97" s="38"/>
      <c r="TR97" s="38"/>
      <c r="TS97" s="38"/>
      <c r="TT97" s="38"/>
      <c r="TU97" s="38"/>
      <c r="TV97" s="38"/>
      <c r="TW97" s="38"/>
      <c r="TX97" s="38"/>
      <c r="TY97" s="38"/>
      <c r="TZ97" s="38"/>
      <c r="UA97" s="38"/>
      <c r="UB97" s="38"/>
      <c r="UC97" s="38"/>
      <c r="UD97" s="38"/>
      <c r="UE97" s="38"/>
      <c r="UF97" s="38"/>
      <c r="UG97" s="38"/>
      <c r="UH97" s="38"/>
      <c r="UI97" s="38"/>
      <c r="UJ97" s="38"/>
      <c r="UK97" s="38"/>
      <c r="UL97" s="38"/>
      <c r="UM97" s="38"/>
      <c r="UN97" s="38"/>
      <c r="UO97" s="38"/>
      <c r="UP97" s="38"/>
      <c r="UQ97" s="38"/>
      <c r="UR97" s="38"/>
      <c r="US97" s="38"/>
      <c r="UT97" s="38"/>
      <c r="UU97" s="38"/>
      <c r="UV97" s="38"/>
      <c r="UW97" s="38"/>
      <c r="UX97" s="38"/>
      <c r="UY97" s="38"/>
      <c r="UZ97" s="38"/>
      <c r="VA97" s="38"/>
      <c r="VB97" s="38"/>
      <c r="VC97" s="38"/>
      <c r="VD97" s="38"/>
      <c r="VE97" s="38"/>
      <c r="VF97" s="38"/>
      <c r="VG97" s="38"/>
      <c r="VH97" s="38"/>
      <c r="VI97" s="38"/>
      <c r="VJ97" s="38"/>
      <c r="VK97" s="38"/>
      <c r="VL97" s="38"/>
      <c r="VM97" s="38"/>
      <c r="VN97" s="38"/>
      <c r="VO97" s="38"/>
      <c r="VP97" s="38"/>
      <c r="VQ97" s="38"/>
      <c r="VR97" s="38"/>
      <c r="VS97" s="38"/>
      <c r="VT97" s="38"/>
      <c r="VU97" s="38"/>
      <c r="VV97" s="38"/>
      <c r="VW97" s="38"/>
      <c r="VX97" s="38"/>
      <c r="VY97" s="38"/>
      <c r="VZ97" s="38"/>
      <c r="WA97" s="38"/>
      <c r="WB97" s="38"/>
      <c r="WC97" s="38"/>
      <c r="WD97" s="38"/>
      <c r="WE97" s="38"/>
      <c r="WF97" s="38"/>
      <c r="WG97" s="38"/>
      <c r="WH97" s="38"/>
      <c r="WI97" s="38"/>
      <c r="WJ97" s="38"/>
      <c r="WK97" s="38"/>
      <c r="WL97" s="38"/>
      <c r="WM97" s="38"/>
      <c r="WN97" s="38"/>
      <c r="WO97" s="38"/>
      <c r="WP97" s="38"/>
      <c r="WQ97" s="38"/>
      <c r="WR97" s="38"/>
      <c r="WS97" s="38"/>
      <c r="WT97" s="38"/>
      <c r="WU97" s="38"/>
      <c r="WV97" s="38"/>
      <c r="WW97" s="38"/>
      <c r="WX97" s="38"/>
      <c r="WY97" s="38"/>
      <c r="WZ97" s="38"/>
      <c r="XA97" s="38"/>
      <c r="XB97" s="38"/>
      <c r="XC97" s="38"/>
      <c r="XD97" s="38"/>
      <c r="XE97" s="38"/>
      <c r="XF97" s="38"/>
      <c r="XG97" s="38"/>
      <c r="XH97" s="38"/>
      <c r="XI97" s="38"/>
      <c r="XJ97" s="38"/>
      <c r="XK97" s="38"/>
      <c r="XL97" s="38"/>
      <c r="XM97" s="38"/>
      <c r="XN97" s="38"/>
      <c r="XO97" s="38"/>
      <c r="XP97" s="38"/>
      <c r="XQ97" s="38"/>
      <c r="XR97" s="38"/>
      <c r="XS97" s="38"/>
      <c r="XT97" s="38"/>
      <c r="XU97" s="38"/>
      <c r="XV97" s="38"/>
      <c r="XW97" s="38"/>
      <c r="XX97" s="38"/>
      <c r="XY97" s="38"/>
      <c r="XZ97" s="38"/>
      <c r="YA97" s="38"/>
      <c r="YB97" s="38"/>
      <c r="YC97" s="38"/>
      <c r="YD97" s="38"/>
      <c r="YE97" s="38"/>
      <c r="YF97" s="38"/>
      <c r="YG97" s="38"/>
      <c r="YH97" s="38"/>
      <c r="YI97" s="38"/>
      <c r="YJ97" s="38"/>
      <c r="YK97" s="38"/>
      <c r="YL97" s="38"/>
      <c r="YM97" s="38"/>
      <c r="YN97" s="38"/>
      <c r="YO97" s="38"/>
      <c r="YP97" s="38"/>
      <c r="YQ97" s="38"/>
      <c r="YR97" s="38"/>
    </row>
    <row r="98" spans="1:668" s="39" customFormat="1" ht="15.75" x14ac:dyDescent="0.25">
      <c r="A98" s="4" t="s">
        <v>96</v>
      </c>
      <c r="B98" s="5" t="s">
        <v>97</v>
      </c>
      <c r="C98" s="5" t="s">
        <v>72</v>
      </c>
      <c r="D98" s="10">
        <v>44317</v>
      </c>
      <c r="E98" s="10" t="s">
        <v>113</v>
      </c>
      <c r="F98" s="132">
        <v>32000</v>
      </c>
      <c r="G98" s="176">
        <f t="shared" ref="G98:G100" si="14">F98*0.0287</f>
        <v>918.4</v>
      </c>
      <c r="H98" s="183">
        <v>0</v>
      </c>
      <c r="I98" s="184">
        <v>972.8</v>
      </c>
      <c r="J98" s="186">
        <v>25</v>
      </c>
      <c r="K98" s="183">
        <v>1916.2</v>
      </c>
      <c r="L98" s="176">
        <v>30083.8</v>
      </c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50"/>
      <c r="IB98" s="50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  <c r="IV98" s="38"/>
      <c r="IW98" s="38"/>
      <c r="IX98" s="38"/>
      <c r="IY98" s="38"/>
      <c r="IZ98" s="38"/>
      <c r="JA98" s="38"/>
      <c r="JB98" s="38"/>
      <c r="JC98" s="38"/>
      <c r="JD98" s="38"/>
      <c r="JE98" s="38"/>
      <c r="JF98" s="38"/>
      <c r="JG98" s="38"/>
      <c r="JH98" s="38"/>
      <c r="JI98" s="38"/>
      <c r="JJ98" s="38"/>
      <c r="JK98" s="38"/>
      <c r="JL98" s="38"/>
      <c r="JM98" s="38"/>
      <c r="JN98" s="38"/>
      <c r="JO98" s="38"/>
      <c r="JP98" s="38"/>
      <c r="JQ98" s="38"/>
      <c r="JR98" s="38"/>
      <c r="JS98" s="38"/>
      <c r="JT98" s="38"/>
      <c r="JU98" s="38"/>
      <c r="JV98" s="38"/>
      <c r="JW98" s="38"/>
      <c r="JX98" s="38"/>
      <c r="JY98" s="38"/>
      <c r="JZ98" s="38"/>
      <c r="KA98" s="38"/>
      <c r="KB98" s="38"/>
      <c r="KC98" s="38"/>
      <c r="KD98" s="38"/>
      <c r="KE98" s="38"/>
      <c r="KF98" s="38"/>
      <c r="KG98" s="38"/>
      <c r="KH98" s="38"/>
      <c r="KI98" s="38"/>
      <c r="KJ98" s="38"/>
      <c r="KK98" s="38"/>
      <c r="KL98" s="38"/>
      <c r="KM98" s="38"/>
      <c r="KN98" s="38"/>
      <c r="KO98" s="38"/>
      <c r="KP98" s="38"/>
      <c r="KQ98" s="38"/>
      <c r="KR98" s="38"/>
      <c r="KS98" s="38"/>
      <c r="KT98" s="38"/>
      <c r="KU98" s="38"/>
      <c r="KV98" s="38"/>
      <c r="KW98" s="38"/>
      <c r="KX98" s="38"/>
      <c r="KY98" s="38"/>
      <c r="KZ98" s="38"/>
      <c r="LA98" s="38"/>
      <c r="LB98" s="38"/>
      <c r="LC98" s="38"/>
      <c r="LD98" s="38"/>
      <c r="LE98" s="38"/>
      <c r="LF98" s="38"/>
      <c r="LG98" s="38"/>
      <c r="LH98" s="38"/>
      <c r="LI98" s="38"/>
      <c r="LJ98" s="38"/>
      <c r="LK98" s="38"/>
      <c r="LL98" s="38"/>
      <c r="LM98" s="38"/>
      <c r="LN98" s="38"/>
      <c r="LO98" s="38"/>
      <c r="LP98" s="38"/>
      <c r="LQ98" s="38"/>
      <c r="LR98" s="38"/>
      <c r="LS98" s="38"/>
      <c r="LT98" s="38"/>
      <c r="LU98" s="38"/>
      <c r="LV98" s="38"/>
      <c r="LW98" s="38"/>
      <c r="LX98" s="38"/>
      <c r="LY98" s="38"/>
      <c r="LZ98" s="38"/>
      <c r="MA98" s="38"/>
      <c r="MB98" s="38"/>
      <c r="MC98" s="38"/>
      <c r="MD98" s="38"/>
      <c r="ME98" s="38"/>
      <c r="MF98" s="38"/>
      <c r="MG98" s="38"/>
      <c r="MH98" s="38"/>
      <c r="MI98" s="38"/>
      <c r="MJ98" s="38"/>
      <c r="MK98" s="38"/>
      <c r="ML98" s="38"/>
      <c r="MM98" s="38"/>
      <c r="MN98" s="38"/>
      <c r="MO98" s="38"/>
      <c r="MP98" s="38"/>
      <c r="MQ98" s="38"/>
      <c r="MR98" s="38"/>
      <c r="MS98" s="38"/>
      <c r="MT98" s="38"/>
      <c r="MU98" s="38"/>
      <c r="MV98" s="38"/>
      <c r="MW98" s="38"/>
      <c r="MX98" s="38"/>
      <c r="MY98" s="38"/>
      <c r="MZ98" s="38"/>
      <c r="NA98" s="38"/>
      <c r="NB98" s="38"/>
      <c r="NC98" s="38"/>
      <c r="ND98" s="38"/>
      <c r="NE98" s="38"/>
      <c r="NF98" s="38"/>
      <c r="NG98" s="38"/>
      <c r="NH98" s="38"/>
      <c r="NI98" s="38"/>
      <c r="NJ98" s="38"/>
      <c r="NK98" s="38"/>
      <c r="NL98" s="38"/>
      <c r="NM98" s="38"/>
      <c r="NN98" s="38"/>
      <c r="NO98" s="38"/>
      <c r="NP98" s="38"/>
      <c r="NQ98" s="38"/>
      <c r="NR98" s="38"/>
      <c r="NS98" s="38"/>
      <c r="NT98" s="38"/>
      <c r="NU98" s="38"/>
      <c r="NV98" s="38"/>
      <c r="NW98" s="38"/>
      <c r="NX98" s="38"/>
      <c r="NY98" s="38"/>
      <c r="NZ98" s="38"/>
      <c r="OA98" s="38"/>
      <c r="OB98" s="38"/>
      <c r="OC98" s="38"/>
      <c r="OD98" s="38"/>
      <c r="OE98" s="38"/>
      <c r="OF98" s="38"/>
      <c r="OG98" s="38"/>
      <c r="OH98" s="38"/>
      <c r="OI98" s="38"/>
      <c r="OJ98" s="38"/>
      <c r="OK98" s="38"/>
      <c r="OL98" s="38"/>
      <c r="OM98" s="38"/>
      <c r="ON98" s="38"/>
      <c r="OO98" s="38"/>
      <c r="OP98" s="38"/>
      <c r="OQ98" s="38"/>
      <c r="OR98" s="38"/>
      <c r="OS98" s="38"/>
      <c r="OT98" s="38"/>
      <c r="OU98" s="38"/>
      <c r="OV98" s="38"/>
      <c r="OW98" s="38"/>
      <c r="OX98" s="38"/>
      <c r="OY98" s="38"/>
      <c r="OZ98" s="38"/>
      <c r="PA98" s="38"/>
      <c r="PB98" s="38"/>
      <c r="PC98" s="38"/>
      <c r="PD98" s="38"/>
      <c r="PE98" s="38"/>
      <c r="PF98" s="38"/>
      <c r="PG98" s="38"/>
      <c r="PH98" s="38"/>
      <c r="PI98" s="38"/>
      <c r="PJ98" s="38"/>
      <c r="PK98" s="38"/>
      <c r="PL98" s="38"/>
      <c r="PM98" s="38"/>
      <c r="PN98" s="38"/>
      <c r="PO98" s="38"/>
      <c r="PP98" s="38"/>
      <c r="PQ98" s="38"/>
      <c r="PR98" s="38"/>
      <c r="PS98" s="38"/>
      <c r="PT98" s="38"/>
      <c r="PU98" s="38"/>
      <c r="PV98" s="38"/>
      <c r="PW98" s="38"/>
      <c r="PX98" s="38"/>
      <c r="PY98" s="38"/>
      <c r="PZ98" s="38"/>
      <c r="QA98" s="38"/>
      <c r="QB98" s="38"/>
      <c r="QC98" s="38"/>
      <c r="QD98" s="38"/>
      <c r="QE98" s="38"/>
      <c r="QF98" s="38"/>
      <c r="QG98" s="38"/>
      <c r="QH98" s="38"/>
      <c r="QI98" s="38"/>
      <c r="QJ98" s="38"/>
      <c r="QK98" s="38"/>
      <c r="QL98" s="38"/>
      <c r="QM98" s="38"/>
      <c r="QN98" s="38"/>
      <c r="QO98" s="38"/>
      <c r="QP98" s="38"/>
      <c r="QQ98" s="38"/>
      <c r="QR98" s="38"/>
      <c r="QS98" s="38"/>
      <c r="QT98" s="38"/>
      <c r="QU98" s="38"/>
      <c r="QV98" s="38"/>
      <c r="QW98" s="38"/>
      <c r="QX98" s="38"/>
      <c r="QY98" s="38"/>
      <c r="QZ98" s="38"/>
      <c r="RA98" s="38"/>
      <c r="RB98" s="38"/>
      <c r="RC98" s="38"/>
      <c r="RD98" s="38"/>
      <c r="RE98" s="38"/>
      <c r="RF98" s="38"/>
      <c r="RG98" s="38"/>
      <c r="RH98" s="38"/>
      <c r="RI98" s="38"/>
      <c r="RJ98" s="38"/>
      <c r="RK98" s="38"/>
      <c r="RL98" s="38"/>
      <c r="RM98" s="38"/>
      <c r="RN98" s="38"/>
      <c r="RO98" s="38"/>
      <c r="RP98" s="38"/>
      <c r="RQ98" s="38"/>
      <c r="RR98" s="38"/>
      <c r="RS98" s="38"/>
      <c r="RT98" s="38"/>
      <c r="RU98" s="38"/>
      <c r="RV98" s="38"/>
      <c r="RW98" s="38"/>
      <c r="RX98" s="38"/>
      <c r="RY98" s="38"/>
      <c r="RZ98" s="38"/>
      <c r="SA98" s="38"/>
      <c r="SB98" s="38"/>
      <c r="SC98" s="38"/>
      <c r="SD98" s="38"/>
      <c r="SE98" s="38"/>
      <c r="SF98" s="38"/>
      <c r="SG98" s="38"/>
      <c r="SH98" s="38"/>
      <c r="SI98" s="38"/>
      <c r="SJ98" s="38"/>
      <c r="SK98" s="38"/>
      <c r="SL98" s="38"/>
      <c r="SM98" s="38"/>
      <c r="SN98" s="38"/>
      <c r="SO98" s="38"/>
      <c r="SP98" s="38"/>
      <c r="SQ98" s="38"/>
      <c r="SR98" s="38"/>
      <c r="SS98" s="38"/>
      <c r="ST98" s="38"/>
      <c r="SU98" s="38"/>
      <c r="SV98" s="38"/>
      <c r="SW98" s="38"/>
      <c r="SX98" s="38"/>
      <c r="SY98" s="38"/>
      <c r="SZ98" s="38"/>
      <c r="TA98" s="38"/>
      <c r="TB98" s="38"/>
      <c r="TC98" s="38"/>
      <c r="TD98" s="38"/>
      <c r="TE98" s="38"/>
      <c r="TF98" s="38"/>
      <c r="TG98" s="38"/>
      <c r="TH98" s="38"/>
      <c r="TI98" s="38"/>
      <c r="TJ98" s="38"/>
      <c r="TK98" s="38"/>
      <c r="TL98" s="38"/>
      <c r="TM98" s="38"/>
      <c r="TN98" s="38"/>
      <c r="TO98" s="38"/>
      <c r="TP98" s="38"/>
      <c r="TQ98" s="38"/>
      <c r="TR98" s="38"/>
      <c r="TS98" s="38"/>
      <c r="TT98" s="38"/>
      <c r="TU98" s="38"/>
      <c r="TV98" s="38"/>
      <c r="TW98" s="38"/>
      <c r="TX98" s="38"/>
      <c r="TY98" s="38"/>
      <c r="TZ98" s="38"/>
      <c r="UA98" s="38"/>
      <c r="UB98" s="38"/>
      <c r="UC98" s="38"/>
      <c r="UD98" s="38"/>
      <c r="UE98" s="38"/>
      <c r="UF98" s="38"/>
      <c r="UG98" s="38"/>
      <c r="UH98" s="38"/>
      <c r="UI98" s="38"/>
      <c r="UJ98" s="38"/>
      <c r="UK98" s="38"/>
      <c r="UL98" s="38"/>
      <c r="UM98" s="38"/>
      <c r="UN98" s="38"/>
      <c r="UO98" s="38"/>
      <c r="UP98" s="38"/>
      <c r="UQ98" s="38"/>
      <c r="UR98" s="38"/>
      <c r="US98" s="38"/>
      <c r="UT98" s="38"/>
      <c r="UU98" s="38"/>
      <c r="UV98" s="38"/>
      <c r="UW98" s="38"/>
      <c r="UX98" s="38"/>
      <c r="UY98" s="38"/>
      <c r="UZ98" s="38"/>
      <c r="VA98" s="38"/>
      <c r="VB98" s="38"/>
      <c r="VC98" s="38"/>
      <c r="VD98" s="38"/>
      <c r="VE98" s="38"/>
      <c r="VF98" s="38"/>
      <c r="VG98" s="38"/>
      <c r="VH98" s="38"/>
      <c r="VI98" s="38"/>
      <c r="VJ98" s="38"/>
      <c r="VK98" s="38"/>
      <c r="VL98" s="38"/>
      <c r="VM98" s="38"/>
      <c r="VN98" s="38"/>
      <c r="VO98" s="38"/>
      <c r="VP98" s="38"/>
      <c r="VQ98" s="38"/>
      <c r="VR98" s="38"/>
      <c r="VS98" s="38"/>
      <c r="VT98" s="38"/>
      <c r="VU98" s="38"/>
      <c r="VV98" s="38"/>
      <c r="VW98" s="38"/>
      <c r="VX98" s="38"/>
      <c r="VY98" s="38"/>
      <c r="VZ98" s="38"/>
      <c r="WA98" s="38"/>
      <c r="WB98" s="38"/>
      <c r="WC98" s="38"/>
      <c r="WD98" s="38"/>
      <c r="WE98" s="38"/>
      <c r="WF98" s="38"/>
      <c r="WG98" s="38"/>
      <c r="WH98" s="38"/>
      <c r="WI98" s="38"/>
      <c r="WJ98" s="38"/>
      <c r="WK98" s="38"/>
      <c r="WL98" s="38"/>
      <c r="WM98" s="38"/>
      <c r="WN98" s="38"/>
      <c r="WO98" s="38"/>
      <c r="WP98" s="38"/>
      <c r="WQ98" s="38"/>
      <c r="WR98" s="38"/>
      <c r="WS98" s="38"/>
      <c r="WT98" s="38"/>
      <c r="WU98" s="38"/>
      <c r="WV98" s="38"/>
      <c r="WW98" s="38"/>
      <c r="WX98" s="38"/>
      <c r="WY98" s="38"/>
      <c r="WZ98" s="38"/>
      <c r="XA98" s="38"/>
      <c r="XB98" s="38"/>
      <c r="XC98" s="38"/>
      <c r="XD98" s="38"/>
      <c r="XE98" s="38"/>
      <c r="XF98" s="38"/>
      <c r="XG98" s="38"/>
      <c r="XH98" s="38"/>
      <c r="XI98" s="38"/>
      <c r="XJ98" s="38"/>
      <c r="XK98" s="38"/>
      <c r="XL98" s="38"/>
      <c r="XM98" s="38"/>
      <c r="XN98" s="38"/>
      <c r="XO98" s="38"/>
      <c r="XP98" s="38"/>
      <c r="XQ98" s="38"/>
      <c r="XR98" s="38"/>
      <c r="XS98" s="38"/>
      <c r="XT98" s="38"/>
      <c r="XU98" s="38"/>
      <c r="XV98" s="38"/>
      <c r="XW98" s="38"/>
      <c r="XX98" s="38"/>
      <c r="XY98" s="38"/>
      <c r="XZ98" s="38"/>
      <c r="YA98" s="38"/>
      <c r="YB98" s="38"/>
      <c r="YC98" s="38"/>
      <c r="YD98" s="38"/>
      <c r="YE98" s="38"/>
      <c r="YF98" s="38"/>
      <c r="YG98" s="38"/>
      <c r="YH98" s="38"/>
      <c r="YI98" s="38"/>
      <c r="YJ98" s="38"/>
      <c r="YK98" s="38"/>
      <c r="YL98" s="38"/>
      <c r="YM98" s="38"/>
      <c r="YN98" s="38"/>
      <c r="YO98" s="38"/>
      <c r="YP98" s="38"/>
      <c r="YQ98" s="38"/>
      <c r="YR98" s="38"/>
    </row>
    <row r="99" spans="1:668" s="39" customFormat="1" ht="15.75" x14ac:dyDescent="0.25">
      <c r="A99" s="4" t="s">
        <v>98</v>
      </c>
      <c r="B99" s="5" t="s">
        <v>97</v>
      </c>
      <c r="C99" s="5" t="s">
        <v>72</v>
      </c>
      <c r="D99" s="10">
        <v>44318</v>
      </c>
      <c r="E99" s="10" t="s">
        <v>113</v>
      </c>
      <c r="F99" s="132">
        <v>32000</v>
      </c>
      <c r="G99" s="176">
        <f t="shared" si="14"/>
        <v>918.4</v>
      </c>
      <c r="H99" s="183">
        <v>0</v>
      </c>
      <c r="I99" s="184">
        <v>972.8</v>
      </c>
      <c r="J99" s="186">
        <v>25</v>
      </c>
      <c r="K99" s="183">
        <v>1916.2</v>
      </c>
      <c r="L99" s="176">
        <v>30083.8</v>
      </c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50"/>
      <c r="IB99" s="50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  <c r="IV99" s="38"/>
      <c r="IW99" s="38"/>
      <c r="IX99" s="38"/>
      <c r="IY99" s="38"/>
      <c r="IZ99" s="38"/>
      <c r="JA99" s="38"/>
      <c r="JB99" s="38"/>
      <c r="JC99" s="38"/>
      <c r="JD99" s="38"/>
      <c r="JE99" s="38"/>
      <c r="JF99" s="38"/>
      <c r="JG99" s="38"/>
      <c r="JH99" s="38"/>
      <c r="JI99" s="38"/>
      <c r="JJ99" s="38"/>
      <c r="JK99" s="38"/>
      <c r="JL99" s="38"/>
      <c r="JM99" s="38"/>
      <c r="JN99" s="38"/>
      <c r="JO99" s="38"/>
      <c r="JP99" s="38"/>
      <c r="JQ99" s="38"/>
      <c r="JR99" s="38"/>
      <c r="JS99" s="38"/>
      <c r="JT99" s="38"/>
      <c r="JU99" s="38"/>
      <c r="JV99" s="38"/>
      <c r="JW99" s="38"/>
      <c r="JX99" s="38"/>
      <c r="JY99" s="38"/>
      <c r="JZ99" s="38"/>
      <c r="KA99" s="38"/>
      <c r="KB99" s="38"/>
      <c r="KC99" s="38"/>
      <c r="KD99" s="38"/>
      <c r="KE99" s="38"/>
      <c r="KF99" s="38"/>
      <c r="KG99" s="38"/>
      <c r="KH99" s="38"/>
      <c r="KI99" s="38"/>
      <c r="KJ99" s="38"/>
      <c r="KK99" s="38"/>
      <c r="KL99" s="38"/>
      <c r="KM99" s="38"/>
      <c r="KN99" s="38"/>
      <c r="KO99" s="38"/>
      <c r="KP99" s="38"/>
      <c r="KQ99" s="38"/>
      <c r="KR99" s="38"/>
      <c r="KS99" s="38"/>
      <c r="KT99" s="38"/>
      <c r="KU99" s="38"/>
      <c r="KV99" s="38"/>
      <c r="KW99" s="38"/>
      <c r="KX99" s="38"/>
      <c r="KY99" s="38"/>
      <c r="KZ99" s="38"/>
      <c r="LA99" s="38"/>
      <c r="LB99" s="38"/>
      <c r="LC99" s="38"/>
      <c r="LD99" s="38"/>
      <c r="LE99" s="38"/>
      <c r="LF99" s="38"/>
      <c r="LG99" s="38"/>
      <c r="LH99" s="38"/>
      <c r="LI99" s="38"/>
      <c r="LJ99" s="38"/>
      <c r="LK99" s="38"/>
      <c r="LL99" s="38"/>
      <c r="LM99" s="38"/>
      <c r="LN99" s="38"/>
      <c r="LO99" s="38"/>
      <c r="LP99" s="38"/>
      <c r="LQ99" s="38"/>
      <c r="LR99" s="38"/>
      <c r="LS99" s="38"/>
      <c r="LT99" s="38"/>
      <c r="LU99" s="38"/>
      <c r="LV99" s="38"/>
      <c r="LW99" s="38"/>
      <c r="LX99" s="38"/>
      <c r="LY99" s="38"/>
      <c r="LZ99" s="38"/>
      <c r="MA99" s="38"/>
      <c r="MB99" s="38"/>
      <c r="MC99" s="38"/>
      <c r="MD99" s="38"/>
      <c r="ME99" s="38"/>
      <c r="MF99" s="38"/>
      <c r="MG99" s="38"/>
      <c r="MH99" s="38"/>
      <c r="MI99" s="38"/>
      <c r="MJ99" s="38"/>
      <c r="MK99" s="38"/>
      <c r="ML99" s="38"/>
      <c r="MM99" s="38"/>
      <c r="MN99" s="38"/>
      <c r="MO99" s="38"/>
      <c r="MP99" s="38"/>
      <c r="MQ99" s="38"/>
      <c r="MR99" s="38"/>
      <c r="MS99" s="38"/>
      <c r="MT99" s="38"/>
      <c r="MU99" s="38"/>
      <c r="MV99" s="38"/>
      <c r="MW99" s="38"/>
      <c r="MX99" s="38"/>
      <c r="MY99" s="38"/>
      <c r="MZ99" s="38"/>
      <c r="NA99" s="38"/>
      <c r="NB99" s="38"/>
      <c r="NC99" s="38"/>
      <c r="ND99" s="38"/>
      <c r="NE99" s="38"/>
      <c r="NF99" s="38"/>
      <c r="NG99" s="38"/>
      <c r="NH99" s="38"/>
      <c r="NI99" s="38"/>
      <c r="NJ99" s="38"/>
      <c r="NK99" s="38"/>
      <c r="NL99" s="38"/>
      <c r="NM99" s="38"/>
      <c r="NN99" s="38"/>
      <c r="NO99" s="38"/>
      <c r="NP99" s="38"/>
      <c r="NQ99" s="38"/>
      <c r="NR99" s="38"/>
      <c r="NS99" s="38"/>
      <c r="NT99" s="38"/>
      <c r="NU99" s="38"/>
      <c r="NV99" s="38"/>
      <c r="NW99" s="38"/>
      <c r="NX99" s="38"/>
      <c r="NY99" s="38"/>
      <c r="NZ99" s="38"/>
      <c r="OA99" s="38"/>
      <c r="OB99" s="38"/>
      <c r="OC99" s="38"/>
      <c r="OD99" s="38"/>
      <c r="OE99" s="38"/>
      <c r="OF99" s="38"/>
      <c r="OG99" s="38"/>
      <c r="OH99" s="38"/>
      <c r="OI99" s="38"/>
      <c r="OJ99" s="38"/>
      <c r="OK99" s="38"/>
      <c r="OL99" s="38"/>
      <c r="OM99" s="38"/>
      <c r="ON99" s="38"/>
      <c r="OO99" s="38"/>
      <c r="OP99" s="38"/>
      <c r="OQ99" s="38"/>
      <c r="OR99" s="38"/>
      <c r="OS99" s="38"/>
      <c r="OT99" s="38"/>
      <c r="OU99" s="38"/>
      <c r="OV99" s="38"/>
      <c r="OW99" s="38"/>
      <c r="OX99" s="38"/>
      <c r="OY99" s="38"/>
      <c r="OZ99" s="38"/>
      <c r="PA99" s="38"/>
      <c r="PB99" s="38"/>
      <c r="PC99" s="38"/>
      <c r="PD99" s="38"/>
      <c r="PE99" s="38"/>
      <c r="PF99" s="38"/>
      <c r="PG99" s="38"/>
      <c r="PH99" s="38"/>
      <c r="PI99" s="38"/>
      <c r="PJ99" s="38"/>
      <c r="PK99" s="38"/>
      <c r="PL99" s="38"/>
      <c r="PM99" s="38"/>
      <c r="PN99" s="38"/>
      <c r="PO99" s="38"/>
      <c r="PP99" s="38"/>
      <c r="PQ99" s="38"/>
      <c r="PR99" s="38"/>
      <c r="PS99" s="38"/>
      <c r="PT99" s="38"/>
      <c r="PU99" s="38"/>
      <c r="PV99" s="38"/>
      <c r="PW99" s="38"/>
      <c r="PX99" s="38"/>
      <c r="PY99" s="38"/>
      <c r="PZ99" s="38"/>
      <c r="QA99" s="38"/>
      <c r="QB99" s="38"/>
      <c r="QC99" s="38"/>
      <c r="QD99" s="38"/>
      <c r="QE99" s="38"/>
      <c r="QF99" s="38"/>
      <c r="QG99" s="38"/>
      <c r="QH99" s="38"/>
      <c r="QI99" s="38"/>
      <c r="QJ99" s="38"/>
      <c r="QK99" s="38"/>
      <c r="QL99" s="38"/>
      <c r="QM99" s="38"/>
      <c r="QN99" s="38"/>
      <c r="QO99" s="38"/>
      <c r="QP99" s="38"/>
      <c r="QQ99" s="38"/>
      <c r="QR99" s="38"/>
      <c r="QS99" s="38"/>
      <c r="QT99" s="38"/>
      <c r="QU99" s="38"/>
      <c r="QV99" s="38"/>
      <c r="QW99" s="38"/>
      <c r="QX99" s="38"/>
      <c r="QY99" s="38"/>
      <c r="QZ99" s="38"/>
      <c r="RA99" s="38"/>
      <c r="RB99" s="38"/>
      <c r="RC99" s="38"/>
      <c r="RD99" s="38"/>
      <c r="RE99" s="38"/>
      <c r="RF99" s="38"/>
      <c r="RG99" s="38"/>
      <c r="RH99" s="38"/>
      <c r="RI99" s="38"/>
      <c r="RJ99" s="38"/>
      <c r="RK99" s="38"/>
      <c r="RL99" s="38"/>
      <c r="RM99" s="38"/>
      <c r="RN99" s="38"/>
      <c r="RO99" s="38"/>
      <c r="RP99" s="38"/>
      <c r="RQ99" s="38"/>
      <c r="RR99" s="38"/>
      <c r="RS99" s="38"/>
      <c r="RT99" s="38"/>
      <c r="RU99" s="38"/>
      <c r="RV99" s="38"/>
      <c r="RW99" s="38"/>
      <c r="RX99" s="38"/>
      <c r="RY99" s="38"/>
      <c r="RZ99" s="38"/>
      <c r="SA99" s="38"/>
      <c r="SB99" s="38"/>
      <c r="SC99" s="38"/>
      <c r="SD99" s="38"/>
      <c r="SE99" s="38"/>
      <c r="SF99" s="38"/>
      <c r="SG99" s="38"/>
      <c r="SH99" s="38"/>
      <c r="SI99" s="38"/>
      <c r="SJ99" s="38"/>
      <c r="SK99" s="38"/>
      <c r="SL99" s="38"/>
      <c r="SM99" s="38"/>
      <c r="SN99" s="38"/>
      <c r="SO99" s="38"/>
      <c r="SP99" s="38"/>
      <c r="SQ99" s="38"/>
      <c r="SR99" s="38"/>
      <c r="SS99" s="38"/>
      <c r="ST99" s="38"/>
      <c r="SU99" s="38"/>
      <c r="SV99" s="38"/>
      <c r="SW99" s="38"/>
      <c r="SX99" s="38"/>
      <c r="SY99" s="38"/>
      <c r="SZ99" s="38"/>
      <c r="TA99" s="38"/>
      <c r="TB99" s="38"/>
      <c r="TC99" s="38"/>
      <c r="TD99" s="38"/>
      <c r="TE99" s="38"/>
      <c r="TF99" s="38"/>
      <c r="TG99" s="38"/>
      <c r="TH99" s="38"/>
      <c r="TI99" s="38"/>
      <c r="TJ99" s="38"/>
      <c r="TK99" s="38"/>
      <c r="TL99" s="38"/>
      <c r="TM99" s="38"/>
      <c r="TN99" s="38"/>
      <c r="TO99" s="38"/>
      <c r="TP99" s="38"/>
      <c r="TQ99" s="38"/>
      <c r="TR99" s="38"/>
      <c r="TS99" s="38"/>
      <c r="TT99" s="38"/>
      <c r="TU99" s="38"/>
      <c r="TV99" s="38"/>
      <c r="TW99" s="38"/>
      <c r="TX99" s="38"/>
      <c r="TY99" s="38"/>
      <c r="TZ99" s="38"/>
      <c r="UA99" s="38"/>
      <c r="UB99" s="38"/>
      <c r="UC99" s="38"/>
      <c r="UD99" s="38"/>
      <c r="UE99" s="38"/>
      <c r="UF99" s="38"/>
      <c r="UG99" s="38"/>
      <c r="UH99" s="38"/>
      <c r="UI99" s="38"/>
      <c r="UJ99" s="38"/>
      <c r="UK99" s="38"/>
      <c r="UL99" s="38"/>
      <c r="UM99" s="38"/>
      <c r="UN99" s="38"/>
      <c r="UO99" s="38"/>
      <c r="UP99" s="38"/>
      <c r="UQ99" s="38"/>
      <c r="UR99" s="38"/>
      <c r="US99" s="38"/>
      <c r="UT99" s="38"/>
      <c r="UU99" s="38"/>
      <c r="UV99" s="38"/>
      <c r="UW99" s="38"/>
      <c r="UX99" s="38"/>
      <c r="UY99" s="38"/>
      <c r="UZ99" s="38"/>
      <c r="VA99" s="38"/>
      <c r="VB99" s="38"/>
      <c r="VC99" s="38"/>
      <c r="VD99" s="38"/>
      <c r="VE99" s="38"/>
      <c r="VF99" s="38"/>
      <c r="VG99" s="38"/>
      <c r="VH99" s="38"/>
      <c r="VI99" s="38"/>
      <c r="VJ99" s="38"/>
      <c r="VK99" s="38"/>
      <c r="VL99" s="38"/>
      <c r="VM99" s="38"/>
      <c r="VN99" s="38"/>
      <c r="VO99" s="38"/>
      <c r="VP99" s="38"/>
      <c r="VQ99" s="38"/>
      <c r="VR99" s="38"/>
      <c r="VS99" s="38"/>
      <c r="VT99" s="38"/>
      <c r="VU99" s="38"/>
      <c r="VV99" s="38"/>
      <c r="VW99" s="38"/>
      <c r="VX99" s="38"/>
      <c r="VY99" s="38"/>
      <c r="VZ99" s="38"/>
      <c r="WA99" s="38"/>
      <c r="WB99" s="38"/>
      <c r="WC99" s="38"/>
      <c r="WD99" s="38"/>
      <c r="WE99" s="38"/>
      <c r="WF99" s="38"/>
      <c r="WG99" s="38"/>
      <c r="WH99" s="38"/>
      <c r="WI99" s="38"/>
      <c r="WJ99" s="38"/>
      <c r="WK99" s="38"/>
      <c r="WL99" s="38"/>
      <c r="WM99" s="38"/>
      <c r="WN99" s="38"/>
      <c r="WO99" s="38"/>
      <c r="WP99" s="38"/>
      <c r="WQ99" s="38"/>
      <c r="WR99" s="38"/>
      <c r="WS99" s="38"/>
      <c r="WT99" s="38"/>
      <c r="WU99" s="38"/>
      <c r="WV99" s="38"/>
      <c r="WW99" s="38"/>
      <c r="WX99" s="38"/>
      <c r="WY99" s="38"/>
      <c r="WZ99" s="38"/>
      <c r="XA99" s="38"/>
      <c r="XB99" s="38"/>
      <c r="XC99" s="38"/>
      <c r="XD99" s="38"/>
      <c r="XE99" s="38"/>
      <c r="XF99" s="38"/>
      <c r="XG99" s="38"/>
      <c r="XH99" s="38"/>
      <c r="XI99" s="38"/>
      <c r="XJ99" s="38"/>
      <c r="XK99" s="38"/>
      <c r="XL99" s="38"/>
      <c r="XM99" s="38"/>
      <c r="XN99" s="38"/>
      <c r="XO99" s="38"/>
      <c r="XP99" s="38"/>
      <c r="XQ99" s="38"/>
      <c r="XR99" s="38"/>
      <c r="XS99" s="38"/>
      <c r="XT99" s="38"/>
      <c r="XU99" s="38"/>
      <c r="XV99" s="38"/>
      <c r="XW99" s="38"/>
      <c r="XX99" s="38"/>
      <c r="XY99" s="38"/>
      <c r="XZ99" s="38"/>
      <c r="YA99" s="38"/>
      <c r="YB99" s="38"/>
      <c r="YC99" s="38"/>
      <c r="YD99" s="38"/>
      <c r="YE99" s="38"/>
      <c r="YF99" s="38"/>
      <c r="YG99" s="38"/>
      <c r="YH99" s="38"/>
      <c r="YI99" s="38"/>
      <c r="YJ99" s="38"/>
      <c r="YK99" s="38"/>
      <c r="YL99" s="38"/>
      <c r="YM99" s="38"/>
      <c r="YN99" s="38"/>
      <c r="YO99" s="38"/>
      <c r="YP99" s="38"/>
      <c r="YQ99" s="38"/>
      <c r="YR99" s="38"/>
    </row>
    <row r="100" spans="1:668" s="39" customFormat="1" ht="15.75" x14ac:dyDescent="0.25">
      <c r="A100" s="4" t="s">
        <v>99</v>
      </c>
      <c r="B100" s="5" t="s">
        <v>97</v>
      </c>
      <c r="C100" s="5" t="s">
        <v>72</v>
      </c>
      <c r="D100" s="10">
        <v>44317</v>
      </c>
      <c r="E100" s="10" t="s">
        <v>113</v>
      </c>
      <c r="F100" s="132">
        <v>32000</v>
      </c>
      <c r="G100" s="176">
        <f t="shared" si="14"/>
        <v>918.4</v>
      </c>
      <c r="H100" s="183">
        <v>0</v>
      </c>
      <c r="I100" s="184">
        <v>972.8</v>
      </c>
      <c r="J100" s="186">
        <v>25</v>
      </c>
      <c r="K100" s="183">
        <v>1916.2</v>
      </c>
      <c r="L100" s="176">
        <v>30083.8</v>
      </c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50"/>
      <c r="IB100" s="50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  <c r="IV100" s="38"/>
      <c r="IW100" s="38"/>
      <c r="IX100" s="38"/>
      <c r="IY100" s="38"/>
      <c r="IZ100" s="38"/>
      <c r="JA100" s="38"/>
      <c r="JB100" s="38"/>
      <c r="JC100" s="38"/>
      <c r="JD100" s="38"/>
      <c r="JE100" s="38"/>
      <c r="JF100" s="38"/>
      <c r="JG100" s="38"/>
      <c r="JH100" s="38"/>
      <c r="JI100" s="38"/>
      <c r="JJ100" s="38"/>
      <c r="JK100" s="38"/>
      <c r="JL100" s="38"/>
      <c r="JM100" s="38"/>
      <c r="JN100" s="38"/>
      <c r="JO100" s="38"/>
      <c r="JP100" s="38"/>
      <c r="JQ100" s="38"/>
      <c r="JR100" s="38"/>
      <c r="JS100" s="38"/>
      <c r="JT100" s="38"/>
      <c r="JU100" s="38"/>
      <c r="JV100" s="38"/>
      <c r="JW100" s="38"/>
      <c r="JX100" s="38"/>
      <c r="JY100" s="38"/>
      <c r="JZ100" s="38"/>
      <c r="KA100" s="38"/>
      <c r="KB100" s="38"/>
      <c r="KC100" s="38"/>
      <c r="KD100" s="38"/>
      <c r="KE100" s="38"/>
      <c r="KF100" s="38"/>
      <c r="KG100" s="38"/>
      <c r="KH100" s="38"/>
      <c r="KI100" s="38"/>
      <c r="KJ100" s="38"/>
      <c r="KK100" s="38"/>
      <c r="KL100" s="38"/>
      <c r="KM100" s="38"/>
      <c r="KN100" s="38"/>
      <c r="KO100" s="38"/>
      <c r="KP100" s="38"/>
      <c r="KQ100" s="38"/>
      <c r="KR100" s="38"/>
      <c r="KS100" s="38"/>
      <c r="KT100" s="38"/>
      <c r="KU100" s="38"/>
      <c r="KV100" s="38"/>
      <c r="KW100" s="38"/>
      <c r="KX100" s="38"/>
      <c r="KY100" s="38"/>
      <c r="KZ100" s="38"/>
      <c r="LA100" s="38"/>
      <c r="LB100" s="38"/>
      <c r="LC100" s="38"/>
      <c r="LD100" s="38"/>
      <c r="LE100" s="38"/>
      <c r="LF100" s="38"/>
      <c r="LG100" s="38"/>
      <c r="LH100" s="38"/>
      <c r="LI100" s="38"/>
      <c r="LJ100" s="38"/>
      <c r="LK100" s="38"/>
      <c r="LL100" s="38"/>
      <c r="LM100" s="38"/>
      <c r="LN100" s="38"/>
      <c r="LO100" s="38"/>
      <c r="LP100" s="38"/>
      <c r="LQ100" s="38"/>
      <c r="LR100" s="38"/>
      <c r="LS100" s="38"/>
      <c r="LT100" s="38"/>
      <c r="LU100" s="38"/>
      <c r="LV100" s="38"/>
      <c r="LW100" s="38"/>
      <c r="LX100" s="38"/>
      <c r="LY100" s="38"/>
      <c r="LZ100" s="38"/>
      <c r="MA100" s="38"/>
      <c r="MB100" s="38"/>
      <c r="MC100" s="38"/>
      <c r="MD100" s="38"/>
      <c r="ME100" s="38"/>
      <c r="MF100" s="38"/>
      <c r="MG100" s="38"/>
      <c r="MH100" s="38"/>
      <c r="MI100" s="38"/>
      <c r="MJ100" s="38"/>
      <c r="MK100" s="38"/>
      <c r="ML100" s="38"/>
      <c r="MM100" s="38"/>
      <c r="MN100" s="38"/>
      <c r="MO100" s="38"/>
      <c r="MP100" s="38"/>
      <c r="MQ100" s="38"/>
      <c r="MR100" s="38"/>
      <c r="MS100" s="38"/>
      <c r="MT100" s="38"/>
      <c r="MU100" s="38"/>
      <c r="MV100" s="38"/>
      <c r="MW100" s="38"/>
      <c r="MX100" s="38"/>
      <c r="MY100" s="38"/>
      <c r="MZ100" s="38"/>
      <c r="NA100" s="38"/>
      <c r="NB100" s="38"/>
      <c r="NC100" s="38"/>
      <c r="ND100" s="38"/>
      <c r="NE100" s="38"/>
      <c r="NF100" s="38"/>
      <c r="NG100" s="38"/>
      <c r="NH100" s="38"/>
      <c r="NI100" s="38"/>
      <c r="NJ100" s="38"/>
      <c r="NK100" s="38"/>
      <c r="NL100" s="38"/>
      <c r="NM100" s="38"/>
      <c r="NN100" s="38"/>
      <c r="NO100" s="38"/>
      <c r="NP100" s="38"/>
      <c r="NQ100" s="38"/>
      <c r="NR100" s="38"/>
      <c r="NS100" s="38"/>
      <c r="NT100" s="38"/>
      <c r="NU100" s="38"/>
      <c r="NV100" s="38"/>
      <c r="NW100" s="38"/>
      <c r="NX100" s="38"/>
      <c r="NY100" s="38"/>
      <c r="NZ100" s="38"/>
      <c r="OA100" s="38"/>
      <c r="OB100" s="38"/>
      <c r="OC100" s="38"/>
      <c r="OD100" s="38"/>
      <c r="OE100" s="38"/>
      <c r="OF100" s="38"/>
      <c r="OG100" s="38"/>
      <c r="OH100" s="38"/>
      <c r="OI100" s="38"/>
      <c r="OJ100" s="38"/>
      <c r="OK100" s="38"/>
      <c r="OL100" s="38"/>
      <c r="OM100" s="38"/>
      <c r="ON100" s="38"/>
      <c r="OO100" s="38"/>
      <c r="OP100" s="38"/>
      <c r="OQ100" s="38"/>
      <c r="OR100" s="38"/>
      <c r="OS100" s="38"/>
      <c r="OT100" s="38"/>
      <c r="OU100" s="38"/>
      <c r="OV100" s="38"/>
      <c r="OW100" s="38"/>
      <c r="OX100" s="38"/>
      <c r="OY100" s="38"/>
      <c r="OZ100" s="38"/>
      <c r="PA100" s="38"/>
      <c r="PB100" s="38"/>
      <c r="PC100" s="38"/>
      <c r="PD100" s="38"/>
      <c r="PE100" s="38"/>
      <c r="PF100" s="38"/>
      <c r="PG100" s="38"/>
      <c r="PH100" s="38"/>
      <c r="PI100" s="38"/>
      <c r="PJ100" s="38"/>
      <c r="PK100" s="38"/>
      <c r="PL100" s="38"/>
      <c r="PM100" s="38"/>
      <c r="PN100" s="38"/>
      <c r="PO100" s="38"/>
      <c r="PP100" s="38"/>
      <c r="PQ100" s="38"/>
      <c r="PR100" s="38"/>
      <c r="PS100" s="38"/>
      <c r="PT100" s="38"/>
      <c r="PU100" s="38"/>
      <c r="PV100" s="38"/>
      <c r="PW100" s="38"/>
      <c r="PX100" s="38"/>
      <c r="PY100" s="38"/>
      <c r="PZ100" s="38"/>
      <c r="QA100" s="38"/>
      <c r="QB100" s="38"/>
      <c r="QC100" s="38"/>
      <c r="QD100" s="38"/>
      <c r="QE100" s="38"/>
      <c r="QF100" s="38"/>
      <c r="QG100" s="38"/>
      <c r="QH100" s="38"/>
      <c r="QI100" s="38"/>
      <c r="QJ100" s="38"/>
      <c r="QK100" s="38"/>
      <c r="QL100" s="38"/>
      <c r="QM100" s="38"/>
      <c r="QN100" s="38"/>
      <c r="QO100" s="38"/>
      <c r="QP100" s="38"/>
      <c r="QQ100" s="38"/>
      <c r="QR100" s="38"/>
      <c r="QS100" s="38"/>
      <c r="QT100" s="38"/>
      <c r="QU100" s="38"/>
      <c r="QV100" s="38"/>
      <c r="QW100" s="38"/>
      <c r="QX100" s="38"/>
      <c r="QY100" s="38"/>
      <c r="QZ100" s="38"/>
      <c r="RA100" s="38"/>
      <c r="RB100" s="38"/>
      <c r="RC100" s="38"/>
      <c r="RD100" s="38"/>
      <c r="RE100" s="38"/>
      <c r="RF100" s="38"/>
      <c r="RG100" s="38"/>
      <c r="RH100" s="38"/>
      <c r="RI100" s="38"/>
      <c r="RJ100" s="38"/>
      <c r="RK100" s="38"/>
      <c r="RL100" s="38"/>
      <c r="RM100" s="38"/>
      <c r="RN100" s="38"/>
      <c r="RO100" s="38"/>
      <c r="RP100" s="38"/>
      <c r="RQ100" s="38"/>
      <c r="RR100" s="38"/>
      <c r="RS100" s="38"/>
      <c r="RT100" s="38"/>
      <c r="RU100" s="38"/>
      <c r="RV100" s="38"/>
      <c r="RW100" s="38"/>
      <c r="RX100" s="38"/>
      <c r="RY100" s="38"/>
      <c r="RZ100" s="38"/>
      <c r="SA100" s="38"/>
      <c r="SB100" s="38"/>
      <c r="SC100" s="38"/>
      <c r="SD100" s="38"/>
      <c r="SE100" s="38"/>
      <c r="SF100" s="38"/>
      <c r="SG100" s="38"/>
      <c r="SH100" s="38"/>
      <c r="SI100" s="38"/>
      <c r="SJ100" s="38"/>
      <c r="SK100" s="38"/>
      <c r="SL100" s="38"/>
      <c r="SM100" s="38"/>
      <c r="SN100" s="38"/>
      <c r="SO100" s="38"/>
      <c r="SP100" s="38"/>
      <c r="SQ100" s="38"/>
      <c r="SR100" s="38"/>
      <c r="SS100" s="38"/>
      <c r="ST100" s="38"/>
      <c r="SU100" s="38"/>
      <c r="SV100" s="38"/>
      <c r="SW100" s="38"/>
      <c r="SX100" s="38"/>
      <c r="SY100" s="38"/>
      <c r="SZ100" s="38"/>
      <c r="TA100" s="38"/>
      <c r="TB100" s="38"/>
      <c r="TC100" s="38"/>
      <c r="TD100" s="38"/>
      <c r="TE100" s="38"/>
      <c r="TF100" s="38"/>
      <c r="TG100" s="38"/>
      <c r="TH100" s="38"/>
      <c r="TI100" s="38"/>
      <c r="TJ100" s="38"/>
      <c r="TK100" s="38"/>
      <c r="TL100" s="38"/>
      <c r="TM100" s="38"/>
      <c r="TN100" s="38"/>
      <c r="TO100" s="38"/>
      <c r="TP100" s="38"/>
      <c r="TQ100" s="38"/>
      <c r="TR100" s="38"/>
      <c r="TS100" s="38"/>
      <c r="TT100" s="38"/>
      <c r="TU100" s="38"/>
      <c r="TV100" s="38"/>
      <c r="TW100" s="38"/>
      <c r="TX100" s="38"/>
      <c r="TY100" s="38"/>
      <c r="TZ100" s="38"/>
      <c r="UA100" s="38"/>
      <c r="UB100" s="38"/>
      <c r="UC100" s="38"/>
      <c r="UD100" s="38"/>
      <c r="UE100" s="38"/>
      <c r="UF100" s="38"/>
      <c r="UG100" s="38"/>
      <c r="UH100" s="38"/>
      <c r="UI100" s="38"/>
      <c r="UJ100" s="38"/>
      <c r="UK100" s="38"/>
      <c r="UL100" s="38"/>
      <c r="UM100" s="38"/>
      <c r="UN100" s="38"/>
      <c r="UO100" s="38"/>
      <c r="UP100" s="38"/>
      <c r="UQ100" s="38"/>
      <c r="UR100" s="38"/>
      <c r="US100" s="38"/>
      <c r="UT100" s="38"/>
      <c r="UU100" s="38"/>
      <c r="UV100" s="38"/>
      <c r="UW100" s="38"/>
      <c r="UX100" s="38"/>
      <c r="UY100" s="38"/>
      <c r="UZ100" s="38"/>
      <c r="VA100" s="38"/>
      <c r="VB100" s="38"/>
      <c r="VC100" s="38"/>
      <c r="VD100" s="38"/>
      <c r="VE100" s="38"/>
      <c r="VF100" s="38"/>
      <c r="VG100" s="38"/>
      <c r="VH100" s="38"/>
      <c r="VI100" s="38"/>
      <c r="VJ100" s="38"/>
      <c r="VK100" s="38"/>
      <c r="VL100" s="38"/>
      <c r="VM100" s="38"/>
      <c r="VN100" s="38"/>
      <c r="VO100" s="38"/>
      <c r="VP100" s="38"/>
      <c r="VQ100" s="38"/>
      <c r="VR100" s="38"/>
      <c r="VS100" s="38"/>
      <c r="VT100" s="38"/>
      <c r="VU100" s="38"/>
      <c r="VV100" s="38"/>
      <c r="VW100" s="38"/>
      <c r="VX100" s="38"/>
      <c r="VY100" s="38"/>
      <c r="VZ100" s="38"/>
      <c r="WA100" s="38"/>
      <c r="WB100" s="38"/>
      <c r="WC100" s="38"/>
      <c r="WD100" s="38"/>
      <c r="WE100" s="38"/>
      <c r="WF100" s="38"/>
      <c r="WG100" s="38"/>
      <c r="WH100" s="38"/>
      <c r="WI100" s="38"/>
      <c r="WJ100" s="38"/>
      <c r="WK100" s="38"/>
      <c r="WL100" s="38"/>
      <c r="WM100" s="38"/>
      <c r="WN100" s="38"/>
      <c r="WO100" s="38"/>
      <c r="WP100" s="38"/>
      <c r="WQ100" s="38"/>
      <c r="WR100" s="38"/>
      <c r="WS100" s="38"/>
      <c r="WT100" s="38"/>
      <c r="WU100" s="38"/>
      <c r="WV100" s="38"/>
      <c r="WW100" s="38"/>
      <c r="WX100" s="38"/>
      <c r="WY100" s="38"/>
      <c r="WZ100" s="38"/>
      <c r="XA100" s="38"/>
      <c r="XB100" s="38"/>
      <c r="XC100" s="38"/>
      <c r="XD100" s="38"/>
      <c r="XE100" s="38"/>
      <c r="XF100" s="38"/>
      <c r="XG100" s="38"/>
      <c r="XH100" s="38"/>
      <c r="XI100" s="38"/>
      <c r="XJ100" s="38"/>
      <c r="XK100" s="38"/>
      <c r="XL100" s="38"/>
      <c r="XM100" s="38"/>
      <c r="XN100" s="38"/>
      <c r="XO100" s="38"/>
      <c r="XP100" s="38"/>
      <c r="XQ100" s="38"/>
      <c r="XR100" s="38"/>
      <c r="XS100" s="38"/>
      <c r="XT100" s="38"/>
      <c r="XU100" s="38"/>
      <c r="XV100" s="38"/>
      <c r="XW100" s="38"/>
      <c r="XX100" s="38"/>
      <c r="XY100" s="38"/>
      <c r="XZ100" s="38"/>
      <c r="YA100" s="38"/>
      <c r="YB100" s="38"/>
      <c r="YC100" s="38"/>
      <c r="YD100" s="38"/>
      <c r="YE100" s="38"/>
      <c r="YF100" s="38"/>
      <c r="YG100" s="38"/>
      <c r="YH100" s="38"/>
      <c r="YI100" s="38"/>
      <c r="YJ100" s="38"/>
      <c r="YK100" s="38"/>
      <c r="YL100" s="38"/>
      <c r="YM100" s="38"/>
      <c r="YN100" s="38"/>
      <c r="YO100" s="38"/>
      <c r="YP100" s="38"/>
      <c r="YQ100" s="38"/>
      <c r="YR100" s="38"/>
    </row>
    <row r="101" spans="1:668" s="39" customFormat="1" ht="15.75" x14ac:dyDescent="0.25">
      <c r="A101" s="4" t="s">
        <v>189</v>
      </c>
      <c r="B101" s="5" t="s">
        <v>221</v>
      </c>
      <c r="C101" s="5" t="s">
        <v>72</v>
      </c>
      <c r="D101" s="10">
        <v>44652</v>
      </c>
      <c r="E101" s="10" t="s">
        <v>113</v>
      </c>
      <c r="F101" s="132">
        <v>32000</v>
      </c>
      <c r="G101" s="176">
        <v>918.4</v>
      </c>
      <c r="H101" s="183">
        <v>0</v>
      </c>
      <c r="I101" s="184">
        <v>972.8</v>
      </c>
      <c r="J101" s="186">
        <v>25</v>
      </c>
      <c r="K101" s="183">
        <v>1916.2</v>
      </c>
      <c r="L101" s="176">
        <v>30083.8</v>
      </c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50"/>
      <c r="IB101" s="50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  <c r="IV101" s="38"/>
      <c r="IW101" s="38"/>
      <c r="IX101" s="38"/>
      <c r="IY101" s="38"/>
      <c r="IZ101" s="38"/>
      <c r="JA101" s="38"/>
      <c r="JB101" s="38"/>
      <c r="JC101" s="38"/>
      <c r="JD101" s="38"/>
      <c r="JE101" s="38"/>
      <c r="JF101" s="38"/>
      <c r="JG101" s="38"/>
      <c r="JH101" s="38"/>
      <c r="JI101" s="38"/>
      <c r="JJ101" s="38"/>
      <c r="JK101" s="38"/>
      <c r="JL101" s="38"/>
      <c r="JM101" s="38"/>
      <c r="JN101" s="38"/>
      <c r="JO101" s="38"/>
      <c r="JP101" s="38"/>
      <c r="JQ101" s="38"/>
      <c r="JR101" s="38"/>
      <c r="JS101" s="38"/>
      <c r="JT101" s="38"/>
      <c r="JU101" s="38"/>
      <c r="JV101" s="38"/>
      <c r="JW101" s="38"/>
      <c r="JX101" s="38"/>
      <c r="JY101" s="38"/>
      <c r="JZ101" s="38"/>
      <c r="KA101" s="38"/>
      <c r="KB101" s="38"/>
      <c r="KC101" s="38"/>
      <c r="KD101" s="38"/>
      <c r="KE101" s="38"/>
      <c r="KF101" s="38"/>
      <c r="KG101" s="38"/>
      <c r="KH101" s="38"/>
      <c r="KI101" s="38"/>
      <c r="KJ101" s="38"/>
      <c r="KK101" s="38"/>
      <c r="KL101" s="38"/>
      <c r="KM101" s="38"/>
      <c r="KN101" s="38"/>
      <c r="KO101" s="38"/>
      <c r="KP101" s="38"/>
      <c r="KQ101" s="38"/>
      <c r="KR101" s="38"/>
      <c r="KS101" s="38"/>
      <c r="KT101" s="38"/>
      <c r="KU101" s="38"/>
      <c r="KV101" s="38"/>
      <c r="KW101" s="38"/>
      <c r="KX101" s="38"/>
      <c r="KY101" s="38"/>
      <c r="KZ101" s="38"/>
      <c r="LA101" s="38"/>
      <c r="LB101" s="38"/>
      <c r="LC101" s="38"/>
      <c r="LD101" s="38"/>
      <c r="LE101" s="38"/>
      <c r="LF101" s="38"/>
      <c r="LG101" s="38"/>
      <c r="LH101" s="38"/>
      <c r="LI101" s="38"/>
      <c r="LJ101" s="38"/>
      <c r="LK101" s="38"/>
      <c r="LL101" s="38"/>
      <c r="LM101" s="38"/>
      <c r="LN101" s="38"/>
      <c r="LO101" s="38"/>
      <c r="LP101" s="38"/>
      <c r="LQ101" s="38"/>
      <c r="LR101" s="38"/>
      <c r="LS101" s="38"/>
      <c r="LT101" s="38"/>
      <c r="LU101" s="38"/>
      <c r="LV101" s="38"/>
      <c r="LW101" s="38"/>
      <c r="LX101" s="38"/>
      <c r="LY101" s="38"/>
      <c r="LZ101" s="38"/>
      <c r="MA101" s="38"/>
      <c r="MB101" s="38"/>
      <c r="MC101" s="38"/>
      <c r="MD101" s="38"/>
      <c r="ME101" s="38"/>
      <c r="MF101" s="38"/>
      <c r="MG101" s="38"/>
      <c r="MH101" s="38"/>
      <c r="MI101" s="38"/>
      <c r="MJ101" s="38"/>
      <c r="MK101" s="38"/>
      <c r="ML101" s="38"/>
      <c r="MM101" s="38"/>
      <c r="MN101" s="38"/>
      <c r="MO101" s="38"/>
      <c r="MP101" s="38"/>
      <c r="MQ101" s="38"/>
      <c r="MR101" s="38"/>
      <c r="MS101" s="38"/>
      <c r="MT101" s="38"/>
      <c r="MU101" s="38"/>
      <c r="MV101" s="38"/>
      <c r="MW101" s="38"/>
      <c r="MX101" s="38"/>
      <c r="MY101" s="38"/>
      <c r="MZ101" s="38"/>
      <c r="NA101" s="38"/>
      <c r="NB101" s="38"/>
      <c r="NC101" s="38"/>
      <c r="ND101" s="38"/>
      <c r="NE101" s="38"/>
      <c r="NF101" s="38"/>
      <c r="NG101" s="38"/>
      <c r="NH101" s="38"/>
      <c r="NI101" s="38"/>
      <c r="NJ101" s="38"/>
      <c r="NK101" s="38"/>
      <c r="NL101" s="38"/>
      <c r="NM101" s="38"/>
      <c r="NN101" s="38"/>
      <c r="NO101" s="38"/>
      <c r="NP101" s="38"/>
      <c r="NQ101" s="38"/>
      <c r="NR101" s="38"/>
      <c r="NS101" s="38"/>
      <c r="NT101" s="38"/>
      <c r="NU101" s="38"/>
      <c r="NV101" s="38"/>
      <c r="NW101" s="38"/>
      <c r="NX101" s="38"/>
      <c r="NY101" s="38"/>
      <c r="NZ101" s="38"/>
      <c r="OA101" s="38"/>
      <c r="OB101" s="38"/>
      <c r="OC101" s="38"/>
      <c r="OD101" s="38"/>
      <c r="OE101" s="38"/>
      <c r="OF101" s="38"/>
      <c r="OG101" s="38"/>
      <c r="OH101" s="38"/>
      <c r="OI101" s="38"/>
      <c r="OJ101" s="38"/>
      <c r="OK101" s="38"/>
      <c r="OL101" s="38"/>
      <c r="OM101" s="38"/>
      <c r="ON101" s="38"/>
      <c r="OO101" s="38"/>
      <c r="OP101" s="38"/>
      <c r="OQ101" s="38"/>
      <c r="OR101" s="38"/>
      <c r="OS101" s="38"/>
      <c r="OT101" s="38"/>
      <c r="OU101" s="38"/>
      <c r="OV101" s="38"/>
      <c r="OW101" s="38"/>
      <c r="OX101" s="38"/>
      <c r="OY101" s="38"/>
      <c r="OZ101" s="38"/>
      <c r="PA101" s="38"/>
      <c r="PB101" s="38"/>
      <c r="PC101" s="38"/>
      <c r="PD101" s="38"/>
      <c r="PE101" s="38"/>
      <c r="PF101" s="38"/>
      <c r="PG101" s="38"/>
      <c r="PH101" s="38"/>
      <c r="PI101" s="38"/>
      <c r="PJ101" s="38"/>
      <c r="PK101" s="38"/>
      <c r="PL101" s="38"/>
      <c r="PM101" s="38"/>
      <c r="PN101" s="38"/>
      <c r="PO101" s="38"/>
      <c r="PP101" s="38"/>
      <c r="PQ101" s="38"/>
      <c r="PR101" s="38"/>
      <c r="PS101" s="38"/>
      <c r="PT101" s="38"/>
      <c r="PU101" s="38"/>
      <c r="PV101" s="38"/>
      <c r="PW101" s="38"/>
      <c r="PX101" s="38"/>
      <c r="PY101" s="38"/>
      <c r="PZ101" s="38"/>
      <c r="QA101" s="38"/>
      <c r="QB101" s="38"/>
      <c r="QC101" s="38"/>
      <c r="QD101" s="38"/>
      <c r="QE101" s="38"/>
      <c r="QF101" s="38"/>
      <c r="QG101" s="38"/>
      <c r="QH101" s="38"/>
      <c r="QI101" s="38"/>
      <c r="QJ101" s="38"/>
      <c r="QK101" s="38"/>
      <c r="QL101" s="38"/>
      <c r="QM101" s="38"/>
      <c r="QN101" s="38"/>
      <c r="QO101" s="38"/>
      <c r="QP101" s="38"/>
      <c r="QQ101" s="38"/>
      <c r="QR101" s="38"/>
      <c r="QS101" s="38"/>
      <c r="QT101" s="38"/>
      <c r="QU101" s="38"/>
      <c r="QV101" s="38"/>
      <c r="QW101" s="38"/>
      <c r="QX101" s="38"/>
      <c r="QY101" s="38"/>
      <c r="QZ101" s="38"/>
      <c r="RA101" s="38"/>
      <c r="RB101" s="38"/>
      <c r="RC101" s="38"/>
      <c r="RD101" s="38"/>
      <c r="RE101" s="38"/>
      <c r="RF101" s="38"/>
      <c r="RG101" s="38"/>
      <c r="RH101" s="38"/>
      <c r="RI101" s="38"/>
      <c r="RJ101" s="38"/>
      <c r="RK101" s="38"/>
      <c r="RL101" s="38"/>
      <c r="RM101" s="38"/>
      <c r="RN101" s="38"/>
      <c r="RO101" s="38"/>
      <c r="RP101" s="38"/>
      <c r="RQ101" s="38"/>
      <c r="RR101" s="38"/>
      <c r="RS101" s="38"/>
      <c r="RT101" s="38"/>
      <c r="RU101" s="38"/>
      <c r="RV101" s="38"/>
      <c r="RW101" s="38"/>
      <c r="RX101" s="38"/>
      <c r="RY101" s="38"/>
      <c r="RZ101" s="38"/>
      <c r="SA101" s="38"/>
      <c r="SB101" s="38"/>
      <c r="SC101" s="38"/>
      <c r="SD101" s="38"/>
      <c r="SE101" s="38"/>
      <c r="SF101" s="38"/>
      <c r="SG101" s="38"/>
      <c r="SH101" s="38"/>
      <c r="SI101" s="38"/>
      <c r="SJ101" s="38"/>
      <c r="SK101" s="38"/>
      <c r="SL101" s="38"/>
      <c r="SM101" s="38"/>
      <c r="SN101" s="38"/>
      <c r="SO101" s="38"/>
      <c r="SP101" s="38"/>
      <c r="SQ101" s="38"/>
      <c r="SR101" s="38"/>
      <c r="SS101" s="38"/>
      <c r="ST101" s="38"/>
      <c r="SU101" s="38"/>
      <c r="SV101" s="38"/>
      <c r="SW101" s="38"/>
      <c r="SX101" s="38"/>
      <c r="SY101" s="38"/>
      <c r="SZ101" s="38"/>
      <c r="TA101" s="38"/>
      <c r="TB101" s="38"/>
      <c r="TC101" s="38"/>
      <c r="TD101" s="38"/>
      <c r="TE101" s="38"/>
      <c r="TF101" s="38"/>
      <c r="TG101" s="38"/>
      <c r="TH101" s="38"/>
      <c r="TI101" s="38"/>
      <c r="TJ101" s="38"/>
      <c r="TK101" s="38"/>
      <c r="TL101" s="38"/>
      <c r="TM101" s="38"/>
      <c r="TN101" s="38"/>
      <c r="TO101" s="38"/>
      <c r="TP101" s="38"/>
      <c r="TQ101" s="38"/>
      <c r="TR101" s="38"/>
      <c r="TS101" s="38"/>
      <c r="TT101" s="38"/>
      <c r="TU101" s="38"/>
      <c r="TV101" s="38"/>
      <c r="TW101" s="38"/>
      <c r="TX101" s="38"/>
      <c r="TY101" s="38"/>
      <c r="TZ101" s="38"/>
      <c r="UA101" s="38"/>
      <c r="UB101" s="38"/>
      <c r="UC101" s="38"/>
      <c r="UD101" s="38"/>
      <c r="UE101" s="38"/>
      <c r="UF101" s="38"/>
      <c r="UG101" s="38"/>
      <c r="UH101" s="38"/>
      <c r="UI101" s="38"/>
      <c r="UJ101" s="38"/>
      <c r="UK101" s="38"/>
      <c r="UL101" s="38"/>
      <c r="UM101" s="38"/>
      <c r="UN101" s="38"/>
      <c r="UO101" s="38"/>
      <c r="UP101" s="38"/>
      <c r="UQ101" s="38"/>
      <c r="UR101" s="38"/>
      <c r="US101" s="38"/>
      <c r="UT101" s="38"/>
      <c r="UU101" s="38"/>
      <c r="UV101" s="38"/>
      <c r="UW101" s="38"/>
      <c r="UX101" s="38"/>
      <c r="UY101" s="38"/>
      <c r="UZ101" s="38"/>
      <c r="VA101" s="38"/>
      <c r="VB101" s="38"/>
      <c r="VC101" s="38"/>
      <c r="VD101" s="38"/>
      <c r="VE101" s="38"/>
      <c r="VF101" s="38"/>
      <c r="VG101" s="38"/>
      <c r="VH101" s="38"/>
      <c r="VI101" s="38"/>
      <c r="VJ101" s="38"/>
      <c r="VK101" s="38"/>
      <c r="VL101" s="38"/>
      <c r="VM101" s="38"/>
      <c r="VN101" s="38"/>
      <c r="VO101" s="38"/>
      <c r="VP101" s="38"/>
      <c r="VQ101" s="38"/>
      <c r="VR101" s="38"/>
      <c r="VS101" s="38"/>
      <c r="VT101" s="38"/>
      <c r="VU101" s="38"/>
      <c r="VV101" s="38"/>
      <c r="VW101" s="38"/>
      <c r="VX101" s="38"/>
      <c r="VY101" s="38"/>
      <c r="VZ101" s="38"/>
      <c r="WA101" s="38"/>
      <c r="WB101" s="38"/>
      <c r="WC101" s="38"/>
      <c r="WD101" s="38"/>
      <c r="WE101" s="38"/>
      <c r="WF101" s="38"/>
      <c r="WG101" s="38"/>
      <c r="WH101" s="38"/>
      <c r="WI101" s="38"/>
      <c r="WJ101" s="38"/>
      <c r="WK101" s="38"/>
      <c r="WL101" s="38"/>
      <c r="WM101" s="38"/>
      <c r="WN101" s="38"/>
      <c r="WO101" s="38"/>
      <c r="WP101" s="38"/>
      <c r="WQ101" s="38"/>
      <c r="WR101" s="38"/>
      <c r="WS101" s="38"/>
      <c r="WT101" s="38"/>
      <c r="WU101" s="38"/>
      <c r="WV101" s="38"/>
      <c r="WW101" s="38"/>
      <c r="WX101" s="38"/>
      <c r="WY101" s="38"/>
      <c r="WZ101" s="38"/>
      <c r="XA101" s="38"/>
      <c r="XB101" s="38"/>
      <c r="XC101" s="38"/>
      <c r="XD101" s="38"/>
      <c r="XE101" s="38"/>
      <c r="XF101" s="38"/>
      <c r="XG101" s="38"/>
      <c r="XH101" s="38"/>
      <c r="XI101" s="38"/>
      <c r="XJ101" s="38"/>
      <c r="XK101" s="38"/>
      <c r="XL101" s="38"/>
      <c r="XM101" s="38"/>
      <c r="XN101" s="38"/>
      <c r="XO101" s="38"/>
      <c r="XP101" s="38"/>
      <c r="XQ101" s="38"/>
      <c r="XR101" s="38"/>
      <c r="XS101" s="38"/>
      <c r="XT101" s="38"/>
      <c r="XU101" s="38"/>
      <c r="XV101" s="38"/>
      <c r="XW101" s="38"/>
      <c r="XX101" s="38"/>
      <c r="XY101" s="38"/>
      <c r="XZ101" s="38"/>
      <c r="YA101" s="38"/>
      <c r="YB101" s="38"/>
      <c r="YC101" s="38"/>
      <c r="YD101" s="38"/>
      <c r="YE101" s="38"/>
      <c r="YF101" s="38"/>
      <c r="YG101" s="38"/>
      <c r="YH101" s="38"/>
      <c r="YI101" s="38"/>
      <c r="YJ101" s="38"/>
      <c r="YK101" s="38"/>
      <c r="YL101" s="38"/>
      <c r="YM101" s="38"/>
      <c r="YN101" s="38"/>
      <c r="YO101" s="38"/>
      <c r="YP101" s="38"/>
      <c r="YQ101" s="38"/>
      <c r="YR101" s="38"/>
    </row>
    <row r="102" spans="1:668" ht="18" customHeight="1" x14ac:dyDescent="0.25">
      <c r="A102" s="41" t="s">
        <v>14</v>
      </c>
      <c r="B102" s="12">
        <v>4</v>
      </c>
      <c r="C102" s="7"/>
      <c r="D102" s="41"/>
      <c r="E102" s="41"/>
      <c r="F102" s="148">
        <f>SUM(F98:F101)</f>
        <v>128000</v>
      </c>
      <c r="G102" s="163">
        <f t="shared" ref="G102:L102" si="15">SUM(G98:G101)</f>
        <v>3673.6</v>
      </c>
      <c r="H102" s="148">
        <f t="shared" si="15"/>
        <v>0</v>
      </c>
      <c r="I102" s="148">
        <f t="shared" si="15"/>
        <v>3891.2</v>
      </c>
      <c r="J102" s="148">
        <f t="shared" si="15"/>
        <v>100</v>
      </c>
      <c r="K102" s="148">
        <f t="shared" si="15"/>
        <v>7664.8</v>
      </c>
      <c r="L102" s="163">
        <f t="shared" si="15"/>
        <v>120335.2</v>
      </c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7"/>
      <c r="AS102" s="47"/>
      <c r="IA102" s="50"/>
      <c r="IB102" s="50"/>
    </row>
    <row r="103" spans="1:668" s="47" customFormat="1" ht="12.75" customHeight="1" x14ac:dyDescent="0.25">
      <c r="A103" s="39"/>
      <c r="B103" s="106"/>
      <c r="C103" s="66"/>
      <c r="D103" s="67"/>
      <c r="E103" s="67"/>
      <c r="F103" s="147"/>
      <c r="G103" s="166"/>
      <c r="H103" s="147"/>
      <c r="I103" s="147"/>
      <c r="J103" s="147"/>
      <c r="K103" s="147"/>
      <c r="L103" s="166"/>
    </row>
    <row r="104" spans="1:668" s="45" customFormat="1" ht="17.25" customHeight="1" x14ac:dyDescent="0.25">
      <c r="A104" s="40" t="s">
        <v>116</v>
      </c>
      <c r="B104" s="16"/>
      <c r="C104" s="17"/>
      <c r="D104" s="40"/>
      <c r="E104" s="40"/>
      <c r="F104" s="157"/>
      <c r="G104" s="157"/>
      <c r="H104" s="153"/>
      <c r="I104" s="153"/>
      <c r="J104" s="157"/>
      <c r="K104" s="153"/>
      <c r="L104" s="15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</row>
    <row r="105" spans="1:668" s="46" customFormat="1" ht="15.75" x14ac:dyDescent="0.25">
      <c r="A105" s="46" t="s">
        <v>117</v>
      </c>
      <c r="B105" s="18" t="s">
        <v>220</v>
      </c>
      <c r="C105" s="19" t="s">
        <v>72</v>
      </c>
      <c r="D105" s="20">
        <v>44487</v>
      </c>
      <c r="E105" s="18" t="s">
        <v>113</v>
      </c>
      <c r="F105" s="158">
        <v>90000</v>
      </c>
      <c r="G105" s="158">
        <v>2583</v>
      </c>
      <c r="H105" s="154">
        <v>9753.1200000000008</v>
      </c>
      <c r="I105" s="154">
        <v>2736</v>
      </c>
      <c r="J105" s="158">
        <v>25</v>
      </c>
      <c r="K105" s="154">
        <v>15097.12</v>
      </c>
      <c r="L105" s="158">
        <f>F105-K105</f>
        <v>74902.880000000005</v>
      </c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</row>
    <row r="106" spans="1:668" s="88" customFormat="1" ht="15.75" x14ac:dyDescent="0.25">
      <c r="A106" s="68" t="s">
        <v>14</v>
      </c>
      <c r="B106" s="93">
        <v>1</v>
      </c>
      <c r="C106" s="90"/>
      <c r="D106" s="91"/>
      <c r="E106" s="89"/>
      <c r="F106" s="159">
        <f>F105</f>
        <v>90000</v>
      </c>
      <c r="G106" s="159">
        <f t="shared" ref="G106:K106" si="16">G105</f>
        <v>2583</v>
      </c>
      <c r="H106" s="152">
        <f t="shared" si="16"/>
        <v>9753.1200000000008</v>
      </c>
      <c r="I106" s="152">
        <f t="shared" si="16"/>
        <v>2736</v>
      </c>
      <c r="J106" s="159">
        <f t="shared" si="16"/>
        <v>25</v>
      </c>
      <c r="K106" s="152">
        <f t="shared" si="16"/>
        <v>15097.12</v>
      </c>
      <c r="L106" s="159">
        <f>L105</f>
        <v>74902.880000000005</v>
      </c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46"/>
      <c r="AO106" s="46"/>
      <c r="AP106" s="46"/>
      <c r="AQ106" s="46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</row>
    <row r="107" spans="1:668" s="47" customFormat="1" ht="12.75" customHeight="1" x14ac:dyDescent="0.25">
      <c r="A107" s="39"/>
      <c r="B107" s="106"/>
      <c r="C107" s="66"/>
      <c r="D107" s="67"/>
      <c r="E107" s="67"/>
      <c r="F107" s="147"/>
      <c r="G107" s="166"/>
      <c r="H107" s="147"/>
      <c r="I107" s="147"/>
      <c r="J107" s="147"/>
      <c r="K107" s="147"/>
      <c r="L107" s="166"/>
    </row>
    <row r="108" spans="1:668" s="45" customFormat="1" ht="17.25" customHeight="1" x14ac:dyDescent="0.25">
      <c r="A108" s="40" t="s">
        <v>168</v>
      </c>
      <c r="B108" s="16"/>
      <c r="C108" s="17"/>
      <c r="D108" s="40"/>
      <c r="E108" s="40"/>
      <c r="F108" s="157"/>
      <c r="G108" s="157"/>
      <c r="H108" s="153"/>
      <c r="I108" s="153"/>
      <c r="J108" s="157"/>
      <c r="K108" s="153"/>
      <c r="L108" s="15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</row>
    <row r="109" spans="1:668" s="44" customFormat="1" ht="12.75" customHeight="1" x14ac:dyDescent="0.25">
      <c r="A109" s="44" t="s">
        <v>147</v>
      </c>
      <c r="B109" s="65" t="s">
        <v>148</v>
      </c>
      <c r="C109" s="66" t="s">
        <v>72</v>
      </c>
      <c r="D109" s="67">
        <v>44593</v>
      </c>
      <c r="E109" s="67" t="s">
        <v>113</v>
      </c>
      <c r="F109" s="149">
        <v>110000</v>
      </c>
      <c r="G109" s="167">
        <v>3157</v>
      </c>
      <c r="H109" s="149">
        <v>6081.09</v>
      </c>
      <c r="I109" s="149">
        <v>3344</v>
      </c>
      <c r="J109" s="149">
        <v>6625</v>
      </c>
      <c r="K109" s="149">
        <v>19207.09</v>
      </c>
      <c r="L109" s="167">
        <v>90792.91</v>
      </c>
    </row>
    <row r="110" spans="1:668" s="88" customFormat="1" ht="15.75" x14ac:dyDescent="0.25">
      <c r="A110" s="68" t="s">
        <v>14</v>
      </c>
      <c r="B110" s="93">
        <v>1</v>
      </c>
      <c r="C110" s="90"/>
      <c r="D110" s="91"/>
      <c r="E110" s="89"/>
      <c r="F110" s="159">
        <f>SUM(F109)</f>
        <v>110000</v>
      </c>
      <c r="G110" s="159">
        <f t="shared" ref="G110:L110" si="17">SUM(G109)</f>
        <v>3157</v>
      </c>
      <c r="H110" s="159">
        <f t="shared" si="17"/>
        <v>6081.09</v>
      </c>
      <c r="I110" s="159">
        <f t="shared" si="17"/>
        <v>3344</v>
      </c>
      <c r="J110" s="159">
        <f t="shared" si="17"/>
        <v>6625</v>
      </c>
      <c r="K110" s="159">
        <f t="shared" si="17"/>
        <v>19207.09</v>
      </c>
      <c r="L110" s="159">
        <f t="shared" si="17"/>
        <v>90792.91</v>
      </c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46"/>
      <c r="AO110" s="46"/>
      <c r="AP110" s="46"/>
      <c r="AQ110" s="46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  <c r="FG110" s="92"/>
      <c r="FH110" s="92"/>
      <c r="FI110" s="92"/>
      <c r="FJ110" s="92"/>
      <c r="FK110" s="92"/>
      <c r="FL110" s="92"/>
      <c r="FM110" s="92"/>
      <c r="FN110" s="92"/>
      <c r="FO110" s="92"/>
      <c r="FP110" s="92"/>
      <c r="FQ110" s="92"/>
      <c r="FR110" s="92"/>
      <c r="FS110" s="92"/>
      <c r="FT110" s="92"/>
      <c r="FU110" s="92"/>
      <c r="FV110" s="92"/>
      <c r="FW110" s="92"/>
      <c r="FX110" s="92"/>
      <c r="FY110" s="92"/>
      <c r="FZ110" s="92"/>
      <c r="GA110" s="92"/>
      <c r="GB110" s="92"/>
      <c r="GC110" s="92"/>
      <c r="GD110" s="92"/>
      <c r="GE110" s="92"/>
      <c r="GF110" s="92"/>
      <c r="GG110" s="92"/>
      <c r="GH110" s="92"/>
      <c r="GI110" s="92"/>
      <c r="GJ110" s="92"/>
      <c r="GK110" s="92"/>
      <c r="GL110" s="92"/>
      <c r="GM110" s="92"/>
      <c r="GN110" s="92"/>
      <c r="GO110" s="92"/>
      <c r="GP110" s="92"/>
      <c r="GQ110" s="92"/>
      <c r="GR110" s="92"/>
      <c r="GS110" s="92"/>
      <c r="GT110" s="92"/>
      <c r="GU110" s="92"/>
      <c r="GV110" s="92"/>
      <c r="GW110" s="92"/>
      <c r="GX110" s="92"/>
      <c r="GY110" s="92"/>
      <c r="GZ110" s="92"/>
      <c r="HA110" s="92"/>
      <c r="HB110" s="92"/>
      <c r="HC110" s="92"/>
      <c r="HD110" s="92"/>
      <c r="HE110" s="92"/>
      <c r="HF110" s="92"/>
      <c r="HG110" s="92"/>
      <c r="HH110" s="92"/>
      <c r="HI110" s="92"/>
      <c r="HJ110" s="92"/>
      <c r="HK110" s="92"/>
      <c r="HL110" s="92"/>
      <c r="HM110" s="92"/>
      <c r="HN110" s="92"/>
      <c r="HO110" s="92"/>
      <c r="HP110" s="92"/>
      <c r="HQ110" s="92"/>
      <c r="HR110" s="92"/>
      <c r="HS110" s="92"/>
      <c r="HT110" s="92"/>
      <c r="HU110" s="92"/>
      <c r="HV110" s="92"/>
      <c r="HW110" s="92"/>
      <c r="HX110" s="92"/>
      <c r="HY110" s="92"/>
      <c r="HZ110" s="92"/>
    </row>
    <row r="111" spans="1:668" s="47" customFormat="1" ht="12.75" customHeight="1" x14ac:dyDescent="0.25">
      <c r="A111" s="39"/>
      <c r="B111" s="106"/>
      <c r="C111" s="66"/>
      <c r="D111" s="67"/>
      <c r="E111" s="67"/>
      <c r="F111" s="147"/>
      <c r="G111" s="166"/>
      <c r="H111" s="147"/>
      <c r="I111" s="147"/>
      <c r="J111" s="147"/>
      <c r="K111" s="147"/>
      <c r="L111" s="166"/>
    </row>
    <row r="112" spans="1:668" s="51" customFormat="1" ht="18" customHeight="1" x14ac:dyDescent="0.25">
      <c r="A112" s="63" t="s">
        <v>47</v>
      </c>
      <c r="B112" s="85"/>
      <c r="C112" s="86"/>
      <c r="D112" s="86"/>
      <c r="E112" s="86"/>
      <c r="F112" s="160"/>
      <c r="G112" s="180"/>
      <c r="H112" s="180"/>
      <c r="I112" s="180"/>
      <c r="J112" s="180"/>
      <c r="K112" s="180"/>
      <c r="L112" s="180"/>
      <c r="M112" s="45"/>
      <c r="N112" s="45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50"/>
      <c r="AS112" s="50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50"/>
      <c r="ID112" s="50"/>
      <c r="IE112" s="50"/>
      <c r="IF112" s="50"/>
      <c r="IG112" s="50"/>
      <c r="IH112" s="50"/>
      <c r="II112" s="50"/>
      <c r="IJ112" s="50"/>
      <c r="IK112" s="50"/>
      <c r="IL112" s="50"/>
      <c r="IM112" s="50"/>
      <c r="IN112" s="50"/>
      <c r="IO112" s="50"/>
      <c r="IP112" s="50"/>
      <c r="IQ112" s="50"/>
      <c r="IR112" s="50"/>
      <c r="IS112" s="50"/>
      <c r="IT112" s="50"/>
      <c r="IU112" s="50"/>
      <c r="IV112" s="50"/>
      <c r="IW112" s="50"/>
      <c r="IX112" s="50"/>
      <c r="IY112" s="50"/>
      <c r="IZ112" s="50"/>
      <c r="JA112" s="50"/>
      <c r="JB112" s="50"/>
      <c r="JC112" s="50"/>
      <c r="JD112" s="50"/>
      <c r="JE112" s="50"/>
      <c r="JF112" s="50"/>
      <c r="JG112" s="50"/>
      <c r="JH112" s="50"/>
      <c r="JI112" s="50"/>
      <c r="JJ112" s="50"/>
      <c r="JK112" s="50"/>
      <c r="JL112" s="50"/>
      <c r="JM112" s="50"/>
      <c r="JN112" s="50"/>
      <c r="JO112" s="50"/>
      <c r="JP112" s="50"/>
      <c r="JQ112" s="50"/>
      <c r="JR112" s="50"/>
      <c r="JS112" s="50"/>
      <c r="JT112" s="50"/>
      <c r="JU112" s="50"/>
      <c r="JV112" s="50"/>
      <c r="JW112" s="50"/>
      <c r="JX112" s="50"/>
      <c r="JY112" s="50"/>
      <c r="JZ112" s="50"/>
      <c r="KA112" s="50"/>
      <c r="KB112" s="50"/>
      <c r="KC112" s="50"/>
      <c r="KD112" s="50"/>
      <c r="KE112" s="50"/>
      <c r="KF112" s="50"/>
      <c r="KG112" s="50"/>
      <c r="KH112" s="50"/>
      <c r="KI112" s="50"/>
      <c r="KJ112" s="50"/>
      <c r="KK112" s="50"/>
      <c r="KL112" s="50"/>
      <c r="KM112" s="50"/>
      <c r="KN112" s="50"/>
      <c r="KO112" s="50"/>
      <c r="KP112" s="50"/>
      <c r="KQ112" s="50"/>
      <c r="KR112" s="50"/>
      <c r="KS112" s="50"/>
      <c r="KT112" s="50"/>
      <c r="KU112" s="50"/>
      <c r="KV112" s="50"/>
      <c r="KW112" s="50"/>
      <c r="KX112" s="50"/>
      <c r="KY112" s="50"/>
      <c r="KZ112" s="50"/>
      <c r="LA112" s="50"/>
      <c r="LB112" s="50"/>
      <c r="LC112" s="50"/>
      <c r="LD112" s="50"/>
      <c r="LE112" s="50"/>
      <c r="LF112" s="50"/>
      <c r="LG112" s="50"/>
      <c r="LH112" s="50"/>
      <c r="LI112" s="50"/>
      <c r="LJ112" s="50"/>
      <c r="LK112" s="50"/>
      <c r="LL112" s="50"/>
      <c r="LM112" s="50"/>
      <c r="LN112" s="50"/>
      <c r="LO112" s="50"/>
      <c r="LP112" s="50"/>
      <c r="LQ112" s="50"/>
      <c r="LR112" s="50"/>
      <c r="LS112" s="50"/>
      <c r="LT112" s="50"/>
      <c r="LU112" s="50"/>
      <c r="LV112" s="50"/>
      <c r="LW112" s="50"/>
      <c r="LX112" s="50"/>
      <c r="LY112" s="50"/>
      <c r="LZ112" s="50"/>
      <c r="MA112" s="50"/>
      <c r="MB112" s="50"/>
      <c r="MC112" s="50"/>
      <c r="MD112" s="50"/>
      <c r="ME112" s="50"/>
      <c r="MF112" s="50"/>
      <c r="MG112" s="50"/>
      <c r="MH112" s="50"/>
      <c r="MI112" s="50"/>
      <c r="MJ112" s="50"/>
      <c r="MK112" s="50"/>
      <c r="ML112" s="50"/>
      <c r="MM112" s="50"/>
      <c r="MN112" s="50"/>
      <c r="MO112" s="50"/>
      <c r="MP112" s="50"/>
      <c r="MQ112" s="50"/>
      <c r="MR112" s="50"/>
      <c r="MS112" s="50"/>
      <c r="MT112" s="50"/>
      <c r="MU112" s="50"/>
      <c r="MV112" s="50"/>
      <c r="MW112" s="50"/>
      <c r="MX112" s="50"/>
      <c r="MY112" s="50"/>
      <c r="MZ112" s="50"/>
      <c r="NA112" s="50"/>
      <c r="NB112" s="50"/>
      <c r="NC112" s="50"/>
      <c r="ND112" s="50"/>
      <c r="NE112" s="50"/>
      <c r="NF112" s="50"/>
      <c r="NG112" s="50"/>
      <c r="NH112" s="50"/>
      <c r="NI112" s="50"/>
      <c r="NJ112" s="50"/>
      <c r="NK112" s="50"/>
      <c r="NL112" s="50"/>
      <c r="NM112" s="50"/>
      <c r="NN112" s="50"/>
      <c r="NO112" s="50"/>
      <c r="NP112" s="50"/>
      <c r="NQ112" s="50"/>
      <c r="NR112" s="50"/>
      <c r="NS112" s="50"/>
      <c r="NT112" s="50"/>
      <c r="NU112" s="50"/>
      <c r="NV112" s="50"/>
      <c r="NW112" s="50"/>
      <c r="NX112" s="50"/>
      <c r="NY112" s="50"/>
      <c r="NZ112" s="50"/>
      <c r="OA112" s="50"/>
      <c r="OB112" s="50"/>
      <c r="OC112" s="50"/>
      <c r="OD112" s="50"/>
      <c r="OE112" s="50"/>
      <c r="OF112" s="50"/>
      <c r="OG112" s="50"/>
      <c r="OH112" s="50"/>
      <c r="OI112" s="50"/>
      <c r="OJ112" s="50"/>
      <c r="OK112" s="50"/>
      <c r="OL112" s="50"/>
      <c r="OM112" s="50"/>
      <c r="ON112" s="50"/>
      <c r="OO112" s="50"/>
      <c r="OP112" s="50"/>
      <c r="OQ112" s="50"/>
      <c r="OR112" s="50"/>
      <c r="OS112" s="50"/>
      <c r="OT112" s="50"/>
      <c r="OU112" s="50"/>
      <c r="OV112" s="50"/>
      <c r="OW112" s="50"/>
      <c r="OX112" s="50"/>
      <c r="OY112" s="50"/>
      <c r="OZ112" s="50"/>
      <c r="PA112" s="50"/>
      <c r="PB112" s="50"/>
      <c r="PC112" s="50"/>
      <c r="PD112" s="50"/>
      <c r="PE112" s="50"/>
      <c r="PF112" s="50"/>
      <c r="PG112" s="50"/>
      <c r="PH112" s="50"/>
      <c r="PI112" s="50"/>
      <c r="PJ112" s="50"/>
      <c r="PK112" s="50"/>
      <c r="PL112" s="50"/>
      <c r="PM112" s="50"/>
      <c r="PN112" s="50"/>
      <c r="PO112" s="50"/>
      <c r="PP112" s="50"/>
      <c r="PQ112" s="50"/>
      <c r="PR112" s="50"/>
      <c r="PS112" s="50"/>
      <c r="PT112" s="50"/>
      <c r="PU112" s="50"/>
      <c r="PV112" s="50"/>
      <c r="PW112" s="50"/>
      <c r="PX112" s="50"/>
      <c r="PY112" s="50"/>
      <c r="PZ112" s="50"/>
      <c r="QA112" s="50"/>
      <c r="QB112" s="50"/>
      <c r="QC112" s="50"/>
      <c r="QD112" s="50"/>
      <c r="QE112" s="50"/>
      <c r="QF112" s="50"/>
      <c r="QG112" s="50"/>
      <c r="QH112" s="50"/>
      <c r="QI112" s="50"/>
      <c r="QJ112" s="50"/>
      <c r="QK112" s="50"/>
      <c r="QL112" s="50"/>
      <c r="QM112" s="50"/>
      <c r="QN112" s="50"/>
      <c r="QO112" s="50"/>
      <c r="QP112" s="50"/>
      <c r="QQ112" s="50"/>
      <c r="QR112" s="50"/>
      <c r="QS112" s="50"/>
      <c r="QT112" s="50"/>
      <c r="QU112" s="50"/>
      <c r="QV112" s="50"/>
      <c r="QW112" s="50"/>
      <c r="QX112" s="50"/>
      <c r="QY112" s="50"/>
      <c r="QZ112" s="50"/>
      <c r="RA112" s="50"/>
      <c r="RB112" s="50"/>
      <c r="RC112" s="50"/>
      <c r="RD112" s="50"/>
      <c r="RE112" s="50"/>
      <c r="RF112" s="50"/>
      <c r="RG112" s="50"/>
      <c r="RH112" s="50"/>
      <c r="RI112" s="50"/>
      <c r="RJ112" s="50"/>
      <c r="RK112" s="50"/>
      <c r="RL112" s="50"/>
      <c r="RM112" s="50"/>
      <c r="RN112" s="50"/>
      <c r="RO112" s="50"/>
      <c r="RP112" s="50"/>
      <c r="RQ112" s="50"/>
      <c r="RR112" s="50"/>
      <c r="RS112" s="50"/>
      <c r="RT112" s="50"/>
      <c r="RU112" s="50"/>
      <c r="RV112" s="50"/>
      <c r="RW112" s="50"/>
      <c r="RX112" s="50"/>
      <c r="RY112" s="50"/>
      <c r="RZ112" s="50"/>
      <c r="SA112" s="50"/>
      <c r="SB112" s="50"/>
      <c r="SC112" s="50"/>
      <c r="SD112" s="50"/>
      <c r="SE112" s="50"/>
      <c r="SF112" s="50"/>
      <c r="SG112" s="50"/>
      <c r="SH112" s="50"/>
      <c r="SI112" s="50"/>
      <c r="SJ112" s="50"/>
      <c r="SK112" s="50"/>
      <c r="SL112" s="50"/>
      <c r="SM112" s="50"/>
      <c r="SN112" s="50"/>
      <c r="SO112" s="50"/>
      <c r="SP112" s="50"/>
      <c r="SQ112" s="50"/>
      <c r="SR112" s="50"/>
      <c r="SS112" s="50"/>
      <c r="ST112" s="50"/>
      <c r="SU112" s="50"/>
      <c r="SV112" s="50"/>
      <c r="SW112" s="50"/>
      <c r="SX112" s="50"/>
      <c r="SY112" s="50"/>
      <c r="SZ112" s="50"/>
      <c r="TA112" s="50"/>
      <c r="TB112" s="50"/>
      <c r="TC112" s="50"/>
      <c r="TD112" s="50"/>
      <c r="TE112" s="50"/>
      <c r="TF112" s="50"/>
      <c r="TG112" s="50"/>
      <c r="TH112" s="50"/>
      <c r="TI112" s="50"/>
      <c r="TJ112" s="50"/>
      <c r="TK112" s="50"/>
      <c r="TL112" s="50"/>
      <c r="TM112" s="50"/>
      <c r="TN112" s="50"/>
      <c r="TO112" s="50"/>
      <c r="TP112" s="50"/>
      <c r="TQ112" s="50"/>
      <c r="TR112" s="50"/>
      <c r="TS112" s="50"/>
      <c r="TT112" s="50"/>
      <c r="TU112" s="50"/>
      <c r="TV112" s="50"/>
      <c r="TW112" s="50"/>
      <c r="TX112" s="50"/>
      <c r="TY112" s="50"/>
      <c r="TZ112" s="50"/>
      <c r="UA112" s="50"/>
      <c r="UB112" s="50"/>
      <c r="UC112" s="50"/>
      <c r="UD112" s="50"/>
      <c r="UE112" s="50"/>
      <c r="UF112" s="50"/>
      <c r="UG112" s="50"/>
      <c r="UH112" s="50"/>
      <c r="UI112" s="50"/>
      <c r="UJ112" s="50"/>
      <c r="UK112" s="50"/>
      <c r="UL112" s="50"/>
      <c r="UM112" s="50"/>
      <c r="UN112" s="50"/>
      <c r="UO112" s="50"/>
      <c r="UP112" s="50"/>
      <c r="UQ112" s="50"/>
      <c r="UR112" s="50"/>
      <c r="US112" s="50"/>
      <c r="UT112" s="50"/>
      <c r="UU112" s="50"/>
      <c r="UV112" s="50"/>
      <c r="UW112" s="50"/>
      <c r="UX112" s="50"/>
      <c r="UY112" s="50"/>
      <c r="UZ112" s="50"/>
      <c r="VA112" s="50"/>
      <c r="VB112" s="50"/>
      <c r="VC112" s="50"/>
      <c r="VD112" s="50"/>
      <c r="VE112" s="50"/>
      <c r="VF112" s="50"/>
      <c r="VG112" s="50"/>
      <c r="VH112" s="50"/>
      <c r="VI112" s="50"/>
      <c r="VJ112" s="50"/>
      <c r="VK112" s="50"/>
      <c r="VL112" s="50"/>
      <c r="VM112" s="50"/>
      <c r="VN112" s="50"/>
      <c r="VO112" s="50"/>
      <c r="VP112" s="50"/>
      <c r="VQ112" s="50"/>
      <c r="VR112" s="50"/>
      <c r="VS112" s="50"/>
      <c r="VT112" s="50"/>
      <c r="VU112" s="50"/>
      <c r="VV112" s="50"/>
      <c r="VW112" s="50"/>
      <c r="VX112" s="50"/>
      <c r="VY112" s="50"/>
      <c r="VZ112" s="50"/>
      <c r="WA112" s="50"/>
      <c r="WB112" s="50"/>
      <c r="WC112" s="50"/>
      <c r="WD112" s="50"/>
      <c r="WE112" s="50"/>
      <c r="WF112" s="50"/>
      <c r="WG112" s="50"/>
      <c r="WH112" s="50"/>
      <c r="WI112" s="50"/>
      <c r="WJ112" s="50"/>
      <c r="WK112" s="50"/>
      <c r="WL112" s="50"/>
      <c r="WM112" s="50"/>
      <c r="WN112" s="50"/>
      <c r="WO112" s="50"/>
      <c r="WP112" s="50"/>
      <c r="WQ112" s="50"/>
      <c r="WR112" s="50"/>
      <c r="WS112" s="50"/>
      <c r="WT112" s="50"/>
      <c r="WU112" s="50"/>
      <c r="WV112" s="50"/>
      <c r="WW112" s="50"/>
      <c r="WX112" s="50"/>
      <c r="WY112" s="50"/>
      <c r="WZ112" s="50"/>
      <c r="XA112" s="50"/>
      <c r="XB112" s="50"/>
      <c r="XC112" s="50"/>
      <c r="XD112" s="50"/>
      <c r="XE112" s="50"/>
      <c r="XF112" s="50"/>
      <c r="XG112" s="50"/>
      <c r="XH112" s="50"/>
      <c r="XI112" s="50"/>
      <c r="XJ112" s="50"/>
      <c r="XK112" s="50"/>
      <c r="XL112" s="50"/>
      <c r="XM112" s="50"/>
      <c r="XN112" s="50"/>
      <c r="XO112" s="50"/>
      <c r="XP112" s="50"/>
      <c r="XQ112" s="50"/>
      <c r="XR112" s="50"/>
      <c r="XS112" s="50"/>
      <c r="XT112" s="50"/>
      <c r="XU112" s="50"/>
      <c r="XV112" s="50"/>
      <c r="XW112" s="50"/>
      <c r="XX112" s="50"/>
      <c r="XY112" s="50"/>
      <c r="XZ112" s="50"/>
      <c r="YA112" s="50"/>
      <c r="YB112" s="50"/>
      <c r="YC112" s="50"/>
      <c r="YD112" s="50"/>
      <c r="YE112" s="50"/>
      <c r="YF112" s="50"/>
      <c r="YG112" s="50"/>
      <c r="YH112" s="50"/>
      <c r="YI112" s="50"/>
      <c r="YJ112" s="50"/>
      <c r="YK112" s="50"/>
      <c r="YL112" s="50"/>
      <c r="YM112" s="50"/>
      <c r="YN112" s="50"/>
      <c r="YO112" s="50"/>
      <c r="YP112" s="50"/>
      <c r="YQ112" s="50"/>
      <c r="YR112" s="50"/>
    </row>
    <row r="113" spans="1:668" ht="18" customHeight="1" x14ac:dyDescent="0.25">
      <c r="A113" s="31" t="s">
        <v>169</v>
      </c>
      <c r="B113" s="26" t="s">
        <v>16</v>
      </c>
      <c r="C113" s="57" t="s">
        <v>73</v>
      </c>
      <c r="D113" s="60">
        <v>44564</v>
      </c>
      <c r="E113" s="10" t="s">
        <v>113</v>
      </c>
      <c r="F113" s="161">
        <v>45000</v>
      </c>
      <c r="G113" s="181">
        <f>F113*0.0287</f>
        <v>1291.5</v>
      </c>
      <c r="H113" s="181">
        <v>1148.33</v>
      </c>
      <c r="I113" s="181">
        <f>F113*0.0304</f>
        <v>1368</v>
      </c>
      <c r="J113" s="181">
        <v>25</v>
      </c>
      <c r="K113" s="181">
        <v>3832.83</v>
      </c>
      <c r="L113" s="191">
        <v>41167.17</v>
      </c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50"/>
      <c r="AS113" s="50"/>
      <c r="IC113" s="50"/>
      <c r="ID113" s="50"/>
      <c r="IE113" s="50"/>
      <c r="IF113" s="50"/>
      <c r="IG113" s="50"/>
      <c r="IH113" s="50"/>
      <c r="II113" s="50"/>
      <c r="IJ113" s="50"/>
      <c r="IK113" s="50"/>
      <c r="IL113" s="50"/>
      <c r="IM113" s="50"/>
      <c r="IN113" s="50"/>
      <c r="IO113" s="50"/>
      <c r="IP113" s="50"/>
      <c r="IQ113" s="50"/>
      <c r="IR113" s="50"/>
      <c r="IS113" s="50"/>
      <c r="IT113" s="50"/>
      <c r="IU113" s="50"/>
      <c r="IV113" s="50"/>
      <c r="IW113" s="50"/>
      <c r="IX113" s="50"/>
      <c r="IY113" s="50"/>
      <c r="IZ113" s="50"/>
      <c r="JA113" s="50"/>
      <c r="JB113" s="50"/>
      <c r="JC113" s="50"/>
      <c r="JD113" s="50"/>
      <c r="JE113" s="50"/>
      <c r="JF113" s="50"/>
      <c r="JG113" s="50"/>
      <c r="JH113" s="50"/>
      <c r="JI113" s="50"/>
      <c r="JJ113" s="50"/>
      <c r="JK113" s="50"/>
      <c r="JL113" s="50"/>
      <c r="JM113" s="50"/>
      <c r="JN113" s="50"/>
      <c r="JO113" s="50"/>
      <c r="JP113" s="50"/>
      <c r="JQ113" s="50"/>
      <c r="JR113" s="50"/>
      <c r="JS113" s="50"/>
      <c r="JT113" s="50"/>
      <c r="JU113" s="50"/>
      <c r="JV113" s="50"/>
      <c r="JW113" s="50"/>
      <c r="JX113" s="50"/>
      <c r="JY113" s="50"/>
      <c r="JZ113" s="50"/>
      <c r="KA113" s="50"/>
      <c r="KB113" s="50"/>
      <c r="KC113" s="50"/>
      <c r="KD113" s="50"/>
      <c r="KE113" s="50"/>
      <c r="KF113" s="50"/>
      <c r="KG113" s="50"/>
      <c r="KH113" s="50"/>
      <c r="KI113" s="50"/>
      <c r="KJ113" s="50"/>
      <c r="KK113" s="50"/>
      <c r="KL113" s="50"/>
      <c r="KM113" s="50"/>
      <c r="KN113" s="50"/>
      <c r="KO113" s="50"/>
      <c r="KP113" s="50"/>
      <c r="KQ113" s="50"/>
      <c r="KR113" s="50"/>
      <c r="KS113" s="50"/>
      <c r="KT113" s="50"/>
      <c r="KU113" s="50"/>
      <c r="KV113" s="50"/>
      <c r="KW113" s="50"/>
      <c r="KX113" s="50"/>
      <c r="KY113" s="50"/>
      <c r="KZ113" s="50"/>
      <c r="LA113" s="50"/>
      <c r="LB113" s="50"/>
      <c r="LC113" s="50"/>
      <c r="LD113" s="50"/>
      <c r="LE113" s="50"/>
      <c r="LF113" s="50"/>
      <c r="LG113" s="50"/>
      <c r="LH113" s="50"/>
      <c r="LI113" s="50"/>
      <c r="LJ113" s="50"/>
      <c r="LK113" s="50"/>
      <c r="LL113" s="50"/>
      <c r="LM113" s="50"/>
      <c r="LN113" s="50"/>
      <c r="LO113" s="50"/>
      <c r="LP113" s="50"/>
      <c r="LQ113" s="50"/>
      <c r="LR113" s="50"/>
      <c r="LS113" s="50"/>
      <c r="LT113" s="50"/>
      <c r="LU113" s="50"/>
      <c r="LV113" s="50"/>
      <c r="LW113" s="50"/>
      <c r="LX113" s="50"/>
      <c r="LY113" s="50"/>
      <c r="LZ113" s="50"/>
      <c r="MA113" s="50"/>
      <c r="MB113" s="50"/>
      <c r="MC113" s="50"/>
      <c r="MD113" s="50"/>
      <c r="ME113" s="50"/>
      <c r="MF113" s="50"/>
      <c r="MG113" s="50"/>
      <c r="MH113" s="50"/>
      <c r="MI113" s="50"/>
      <c r="MJ113" s="50"/>
      <c r="MK113" s="50"/>
      <c r="ML113" s="50"/>
      <c r="MM113" s="50"/>
      <c r="MN113" s="50"/>
      <c r="MO113" s="50"/>
      <c r="MP113" s="50"/>
      <c r="MQ113" s="50"/>
      <c r="MR113" s="50"/>
      <c r="MS113" s="50"/>
      <c r="MT113" s="50"/>
      <c r="MU113" s="50"/>
      <c r="MV113" s="50"/>
      <c r="MW113" s="50"/>
      <c r="MX113" s="50"/>
      <c r="MY113" s="50"/>
      <c r="MZ113" s="50"/>
      <c r="NA113" s="50"/>
      <c r="NB113" s="50"/>
      <c r="NC113" s="50"/>
      <c r="ND113" s="50"/>
      <c r="NE113" s="50"/>
      <c r="NF113" s="50"/>
      <c r="NG113" s="50"/>
      <c r="NH113" s="50"/>
      <c r="NI113" s="50"/>
      <c r="NJ113" s="50"/>
      <c r="NK113" s="50"/>
      <c r="NL113" s="50"/>
      <c r="NM113" s="50"/>
      <c r="NN113" s="50"/>
      <c r="NO113" s="50"/>
      <c r="NP113" s="50"/>
      <c r="NQ113" s="50"/>
      <c r="NR113" s="50"/>
      <c r="NS113" s="50"/>
      <c r="NT113" s="50"/>
      <c r="NU113" s="50"/>
      <c r="NV113" s="50"/>
      <c r="NW113" s="50"/>
      <c r="NX113" s="50"/>
      <c r="NY113" s="50"/>
      <c r="NZ113" s="50"/>
      <c r="OA113" s="50"/>
      <c r="OB113" s="50"/>
      <c r="OC113" s="50"/>
      <c r="OD113" s="50"/>
      <c r="OE113" s="50"/>
      <c r="OF113" s="50"/>
      <c r="OG113" s="50"/>
      <c r="OH113" s="50"/>
      <c r="OI113" s="50"/>
      <c r="OJ113" s="50"/>
      <c r="OK113" s="50"/>
      <c r="OL113" s="50"/>
      <c r="OM113" s="50"/>
      <c r="ON113" s="50"/>
      <c r="OO113" s="50"/>
      <c r="OP113" s="50"/>
      <c r="OQ113" s="50"/>
      <c r="OR113" s="50"/>
      <c r="OS113" s="50"/>
      <c r="OT113" s="50"/>
      <c r="OU113" s="50"/>
      <c r="OV113" s="50"/>
      <c r="OW113" s="50"/>
      <c r="OX113" s="50"/>
      <c r="OY113" s="50"/>
      <c r="OZ113" s="50"/>
      <c r="PA113" s="50"/>
      <c r="PB113" s="50"/>
      <c r="PC113" s="50"/>
      <c r="PD113" s="50"/>
      <c r="PE113" s="50"/>
      <c r="PF113" s="50"/>
      <c r="PG113" s="50"/>
      <c r="PH113" s="50"/>
      <c r="PI113" s="50"/>
      <c r="PJ113" s="50"/>
      <c r="PK113" s="50"/>
      <c r="PL113" s="50"/>
      <c r="PM113" s="50"/>
      <c r="PN113" s="50"/>
      <c r="PO113" s="50"/>
      <c r="PP113" s="50"/>
      <c r="PQ113" s="50"/>
      <c r="PR113" s="50"/>
      <c r="PS113" s="50"/>
      <c r="PT113" s="50"/>
      <c r="PU113" s="50"/>
      <c r="PV113" s="50"/>
      <c r="PW113" s="50"/>
      <c r="PX113" s="50"/>
      <c r="PY113" s="50"/>
      <c r="PZ113" s="50"/>
      <c r="QA113" s="50"/>
      <c r="QB113" s="50"/>
      <c r="QC113" s="50"/>
      <c r="QD113" s="50"/>
      <c r="QE113" s="50"/>
      <c r="QF113" s="50"/>
      <c r="QG113" s="50"/>
      <c r="QH113" s="50"/>
      <c r="QI113" s="50"/>
      <c r="QJ113" s="50"/>
      <c r="QK113" s="50"/>
      <c r="QL113" s="50"/>
      <c r="QM113" s="50"/>
      <c r="QN113" s="50"/>
      <c r="QO113" s="50"/>
      <c r="QP113" s="50"/>
      <c r="QQ113" s="50"/>
      <c r="QR113" s="50"/>
      <c r="QS113" s="50"/>
      <c r="QT113" s="50"/>
      <c r="QU113" s="50"/>
      <c r="QV113" s="50"/>
      <c r="QW113" s="50"/>
      <c r="QX113" s="50"/>
      <c r="QY113" s="50"/>
      <c r="QZ113" s="50"/>
      <c r="RA113" s="50"/>
      <c r="RB113" s="50"/>
      <c r="RC113" s="50"/>
      <c r="RD113" s="50"/>
      <c r="RE113" s="50"/>
      <c r="RF113" s="50"/>
      <c r="RG113" s="50"/>
      <c r="RH113" s="50"/>
      <c r="RI113" s="50"/>
      <c r="RJ113" s="50"/>
      <c r="RK113" s="50"/>
      <c r="RL113" s="50"/>
      <c r="RM113" s="50"/>
      <c r="RN113" s="50"/>
      <c r="RO113" s="50"/>
      <c r="RP113" s="50"/>
      <c r="RQ113" s="50"/>
      <c r="RR113" s="50"/>
      <c r="RS113" s="50"/>
      <c r="RT113" s="50"/>
      <c r="RU113" s="50"/>
      <c r="RV113" s="50"/>
      <c r="RW113" s="50"/>
      <c r="RX113" s="50"/>
      <c r="RY113" s="50"/>
      <c r="RZ113" s="50"/>
      <c r="SA113" s="50"/>
      <c r="SB113" s="50"/>
      <c r="SC113" s="50"/>
      <c r="SD113" s="50"/>
      <c r="SE113" s="50"/>
      <c r="SF113" s="50"/>
      <c r="SG113" s="50"/>
      <c r="SH113" s="50"/>
      <c r="SI113" s="50"/>
      <c r="SJ113" s="50"/>
      <c r="SK113" s="50"/>
      <c r="SL113" s="50"/>
      <c r="SM113" s="50"/>
      <c r="SN113" s="50"/>
      <c r="SO113" s="50"/>
      <c r="SP113" s="50"/>
      <c r="SQ113" s="50"/>
      <c r="SR113" s="50"/>
      <c r="SS113" s="50"/>
      <c r="ST113" s="50"/>
      <c r="SU113" s="50"/>
      <c r="SV113" s="50"/>
      <c r="SW113" s="50"/>
      <c r="SX113" s="50"/>
      <c r="SY113" s="50"/>
      <c r="SZ113" s="50"/>
      <c r="TA113" s="50"/>
      <c r="TB113" s="50"/>
      <c r="TC113" s="50"/>
      <c r="TD113" s="50"/>
      <c r="TE113" s="50"/>
      <c r="TF113" s="50"/>
      <c r="TG113" s="50"/>
      <c r="TH113" s="50"/>
      <c r="TI113" s="50"/>
      <c r="TJ113" s="50"/>
      <c r="TK113" s="50"/>
      <c r="TL113" s="50"/>
      <c r="TM113" s="50"/>
      <c r="TN113" s="50"/>
      <c r="TO113" s="50"/>
      <c r="TP113" s="50"/>
      <c r="TQ113" s="50"/>
      <c r="TR113" s="50"/>
      <c r="TS113" s="50"/>
      <c r="TT113" s="50"/>
      <c r="TU113" s="50"/>
      <c r="TV113" s="50"/>
      <c r="TW113" s="50"/>
      <c r="TX113" s="50"/>
      <c r="TY113" s="50"/>
      <c r="TZ113" s="50"/>
      <c r="UA113" s="50"/>
      <c r="UB113" s="50"/>
      <c r="UC113" s="50"/>
      <c r="UD113" s="50"/>
      <c r="UE113" s="50"/>
      <c r="UF113" s="50"/>
      <c r="UG113" s="50"/>
      <c r="UH113" s="50"/>
      <c r="UI113" s="50"/>
      <c r="UJ113" s="50"/>
      <c r="UK113" s="50"/>
      <c r="UL113" s="50"/>
      <c r="UM113" s="50"/>
      <c r="UN113" s="50"/>
      <c r="UO113" s="50"/>
      <c r="UP113" s="50"/>
      <c r="UQ113" s="50"/>
      <c r="UR113" s="50"/>
      <c r="US113" s="50"/>
      <c r="UT113" s="50"/>
      <c r="UU113" s="50"/>
      <c r="UV113" s="50"/>
      <c r="UW113" s="50"/>
      <c r="UX113" s="50"/>
      <c r="UY113" s="50"/>
      <c r="UZ113" s="50"/>
      <c r="VA113" s="50"/>
      <c r="VB113" s="50"/>
      <c r="VC113" s="50"/>
      <c r="VD113" s="50"/>
      <c r="VE113" s="50"/>
      <c r="VF113" s="50"/>
      <c r="VG113" s="50"/>
      <c r="VH113" s="50"/>
      <c r="VI113" s="50"/>
      <c r="VJ113" s="50"/>
      <c r="VK113" s="50"/>
      <c r="VL113" s="50"/>
      <c r="VM113" s="50"/>
      <c r="VN113" s="50"/>
      <c r="VO113" s="50"/>
      <c r="VP113" s="50"/>
      <c r="VQ113" s="50"/>
      <c r="VR113" s="50"/>
      <c r="VS113" s="50"/>
      <c r="VT113" s="50"/>
      <c r="VU113" s="50"/>
      <c r="VV113" s="50"/>
      <c r="VW113" s="50"/>
      <c r="VX113" s="50"/>
      <c r="VY113" s="50"/>
      <c r="VZ113" s="50"/>
      <c r="WA113" s="50"/>
      <c r="WB113" s="50"/>
      <c r="WC113" s="50"/>
      <c r="WD113" s="50"/>
      <c r="WE113" s="50"/>
      <c r="WF113" s="50"/>
      <c r="WG113" s="50"/>
      <c r="WH113" s="50"/>
      <c r="WI113" s="50"/>
      <c r="WJ113" s="50"/>
      <c r="WK113" s="50"/>
      <c r="WL113" s="50"/>
      <c r="WM113" s="50"/>
      <c r="WN113" s="50"/>
      <c r="WO113" s="50"/>
      <c r="WP113" s="50"/>
      <c r="WQ113" s="50"/>
      <c r="WR113" s="50"/>
      <c r="WS113" s="50"/>
      <c r="WT113" s="50"/>
      <c r="WU113" s="50"/>
      <c r="WV113" s="50"/>
      <c r="WW113" s="50"/>
      <c r="WX113" s="50"/>
      <c r="WY113" s="50"/>
      <c r="WZ113" s="50"/>
      <c r="XA113" s="50"/>
      <c r="XB113" s="50"/>
      <c r="XC113" s="50"/>
      <c r="XD113" s="50"/>
      <c r="XE113" s="50"/>
      <c r="XF113" s="50"/>
      <c r="XG113" s="50"/>
      <c r="XH113" s="50"/>
      <c r="XI113" s="50"/>
      <c r="XJ113" s="50"/>
      <c r="XK113" s="50"/>
      <c r="XL113" s="50"/>
      <c r="XM113" s="50"/>
      <c r="XN113" s="50"/>
      <c r="XO113" s="50"/>
      <c r="XP113" s="50"/>
      <c r="XQ113" s="50"/>
      <c r="XR113" s="50"/>
      <c r="XS113" s="50"/>
      <c r="XT113" s="50"/>
      <c r="XU113" s="50"/>
      <c r="XV113" s="50"/>
      <c r="XW113" s="50"/>
      <c r="XX113" s="50"/>
      <c r="XY113" s="50"/>
      <c r="XZ113" s="50"/>
      <c r="YA113" s="50"/>
      <c r="YB113" s="50"/>
      <c r="YC113" s="50"/>
      <c r="YD113" s="50"/>
      <c r="YE113" s="50"/>
      <c r="YF113" s="50"/>
      <c r="YG113" s="50"/>
      <c r="YH113" s="50"/>
      <c r="YI113" s="50"/>
      <c r="YJ113" s="50"/>
      <c r="YK113" s="50"/>
      <c r="YL113" s="50"/>
      <c r="YM113" s="50"/>
      <c r="YN113" s="50"/>
      <c r="YO113" s="50"/>
      <c r="YP113" s="50"/>
      <c r="YQ113" s="50"/>
      <c r="YR113" s="50"/>
    </row>
    <row r="114" spans="1:668" ht="15.75" x14ac:dyDescent="0.25">
      <c r="A114" s="31" t="s">
        <v>21</v>
      </c>
      <c r="B114" s="26" t="s">
        <v>16</v>
      </c>
      <c r="C114" s="57" t="s">
        <v>73</v>
      </c>
      <c r="D114" s="60">
        <v>44440</v>
      </c>
      <c r="E114" s="10" t="s">
        <v>113</v>
      </c>
      <c r="F114" s="161">
        <v>45000</v>
      </c>
      <c r="G114" s="181">
        <f>F114*0.0287</f>
        <v>1291.5</v>
      </c>
      <c r="H114" s="181">
        <v>1148.33</v>
      </c>
      <c r="I114" s="181">
        <f>F114*0.0304</f>
        <v>1368</v>
      </c>
      <c r="J114" s="181">
        <v>25</v>
      </c>
      <c r="K114" s="181">
        <v>3832.83</v>
      </c>
      <c r="L114" s="191">
        <v>41167.17</v>
      </c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IC114" s="50"/>
      <c r="ID114" s="50"/>
      <c r="IE114" s="50"/>
      <c r="IF114" s="50"/>
      <c r="IG114" s="50"/>
      <c r="IH114" s="50"/>
      <c r="II114" s="50"/>
      <c r="IJ114" s="50"/>
      <c r="IK114" s="50"/>
      <c r="IL114" s="50"/>
      <c r="IM114" s="50"/>
      <c r="IN114" s="50"/>
      <c r="IO114" s="50"/>
      <c r="IP114" s="50"/>
      <c r="IQ114" s="50"/>
      <c r="IR114" s="50"/>
      <c r="IS114" s="50"/>
      <c r="IT114" s="50"/>
      <c r="IU114" s="50"/>
      <c r="IV114" s="50"/>
      <c r="IW114" s="50"/>
      <c r="IX114" s="50"/>
      <c r="IY114" s="50"/>
      <c r="IZ114" s="50"/>
      <c r="JA114" s="50"/>
      <c r="JB114" s="50"/>
      <c r="JC114" s="50"/>
      <c r="JD114" s="50"/>
      <c r="JE114" s="50"/>
      <c r="JF114" s="50"/>
      <c r="JG114" s="50"/>
      <c r="JH114" s="50"/>
      <c r="JI114" s="50"/>
      <c r="JJ114" s="50"/>
      <c r="JK114" s="50"/>
      <c r="JL114" s="50"/>
      <c r="JM114" s="50"/>
      <c r="JN114" s="50"/>
      <c r="JO114" s="50"/>
      <c r="JP114" s="50"/>
      <c r="JQ114" s="50"/>
      <c r="JR114" s="50"/>
      <c r="JS114" s="50"/>
      <c r="JT114" s="50"/>
      <c r="JU114" s="50"/>
      <c r="JV114" s="50"/>
      <c r="JW114" s="50"/>
      <c r="JX114" s="50"/>
      <c r="JY114" s="50"/>
      <c r="JZ114" s="50"/>
      <c r="KA114" s="50"/>
      <c r="KB114" s="50"/>
      <c r="KC114" s="50"/>
      <c r="KD114" s="50"/>
      <c r="KE114" s="50"/>
      <c r="KF114" s="50"/>
      <c r="KG114" s="50"/>
      <c r="KH114" s="50"/>
      <c r="KI114" s="50"/>
      <c r="KJ114" s="50"/>
      <c r="KK114" s="50"/>
      <c r="KL114" s="50"/>
      <c r="KM114" s="50"/>
      <c r="KN114" s="50"/>
      <c r="KO114" s="50"/>
      <c r="KP114" s="50"/>
      <c r="KQ114" s="50"/>
      <c r="KR114" s="50"/>
      <c r="KS114" s="50"/>
      <c r="KT114" s="50"/>
      <c r="KU114" s="50"/>
      <c r="KV114" s="50"/>
      <c r="KW114" s="50"/>
      <c r="KX114" s="50"/>
      <c r="KY114" s="50"/>
      <c r="KZ114" s="50"/>
      <c r="LA114" s="50"/>
      <c r="LB114" s="50"/>
      <c r="LC114" s="50"/>
      <c r="LD114" s="50"/>
      <c r="LE114" s="50"/>
      <c r="LF114" s="50"/>
      <c r="LG114" s="50"/>
      <c r="LH114" s="50"/>
      <c r="LI114" s="50"/>
      <c r="LJ114" s="50"/>
      <c r="LK114" s="50"/>
      <c r="LL114" s="50"/>
      <c r="LM114" s="50"/>
      <c r="LN114" s="50"/>
      <c r="LO114" s="50"/>
      <c r="LP114" s="50"/>
      <c r="LQ114" s="50"/>
      <c r="LR114" s="50"/>
      <c r="LS114" s="50"/>
      <c r="LT114" s="50"/>
      <c r="LU114" s="50"/>
      <c r="LV114" s="50"/>
      <c r="LW114" s="50"/>
      <c r="LX114" s="50"/>
      <c r="LY114" s="50"/>
      <c r="LZ114" s="50"/>
      <c r="MA114" s="50"/>
      <c r="MB114" s="50"/>
      <c r="MC114" s="50"/>
      <c r="MD114" s="50"/>
      <c r="ME114" s="50"/>
      <c r="MF114" s="50"/>
      <c r="MG114" s="50"/>
      <c r="MH114" s="50"/>
      <c r="MI114" s="50"/>
      <c r="MJ114" s="50"/>
      <c r="MK114" s="50"/>
      <c r="ML114" s="50"/>
      <c r="MM114" s="50"/>
      <c r="MN114" s="50"/>
      <c r="MO114" s="50"/>
      <c r="MP114" s="50"/>
      <c r="MQ114" s="50"/>
      <c r="MR114" s="50"/>
      <c r="MS114" s="50"/>
      <c r="MT114" s="50"/>
      <c r="MU114" s="50"/>
      <c r="MV114" s="50"/>
      <c r="MW114" s="50"/>
      <c r="MX114" s="50"/>
      <c r="MY114" s="50"/>
      <c r="MZ114" s="50"/>
      <c r="NA114" s="50"/>
      <c r="NB114" s="50"/>
      <c r="NC114" s="50"/>
      <c r="ND114" s="50"/>
      <c r="NE114" s="50"/>
      <c r="NF114" s="50"/>
      <c r="NG114" s="50"/>
      <c r="NH114" s="50"/>
      <c r="NI114" s="50"/>
      <c r="NJ114" s="50"/>
      <c r="NK114" s="50"/>
      <c r="NL114" s="50"/>
      <c r="NM114" s="50"/>
      <c r="NN114" s="50"/>
      <c r="NO114" s="50"/>
      <c r="NP114" s="50"/>
      <c r="NQ114" s="50"/>
      <c r="NR114" s="50"/>
      <c r="NS114" s="50"/>
      <c r="NT114" s="50"/>
      <c r="NU114" s="50"/>
      <c r="NV114" s="50"/>
      <c r="NW114" s="50"/>
      <c r="NX114" s="50"/>
      <c r="NY114" s="50"/>
      <c r="NZ114" s="50"/>
      <c r="OA114" s="50"/>
      <c r="OB114" s="50"/>
      <c r="OC114" s="50"/>
      <c r="OD114" s="50"/>
      <c r="OE114" s="50"/>
      <c r="OF114" s="50"/>
      <c r="OG114" s="50"/>
      <c r="OH114" s="50"/>
      <c r="OI114" s="50"/>
      <c r="OJ114" s="50"/>
      <c r="OK114" s="50"/>
      <c r="OL114" s="50"/>
      <c r="OM114" s="50"/>
      <c r="ON114" s="50"/>
      <c r="OO114" s="50"/>
      <c r="OP114" s="50"/>
      <c r="OQ114" s="50"/>
      <c r="OR114" s="50"/>
      <c r="OS114" s="50"/>
      <c r="OT114" s="50"/>
      <c r="OU114" s="50"/>
      <c r="OV114" s="50"/>
      <c r="OW114" s="50"/>
      <c r="OX114" s="50"/>
      <c r="OY114" s="50"/>
      <c r="OZ114" s="50"/>
      <c r="PA114" s="50"/>
      <c r="PB114" s="50"/>
      <c r="PC114" s="50"/>
      <c r="PD114" s="50"/>
      <c r="PE114" s="50"/>
      <c r="PF114" s="50"/>
      <c r="PG114" s="50"/>
      <c r="PH114" s="50"/>
      <c r="PI114" s="50"/>
      <c r="PJ114" s="50"/>
      <c r="PK114" s="50"/>
      <c r="PL114" s="50"/>
      <c r="PM114" s="50"/>
      <c r="PN114" s="50"/>
      <c r="PO114" s="50"/>
      <c r="PP114" s="50"/>
      <c r="PQ114" s="50"/>
      <c r="PR114" s="50"/>
      <c r="PS114" s="50"/>
      <c r="PT114" s="50"/>
      <c r="PU114" s="50"/>
      <c r="PV114" s="50"/>
      <c r="PW114" s="50"/>
      <c r="PX114" s="50"/>
      <c r="PY114" s="50"/>
      <c r="PZ114" s="50"/>
      <c r="QA114" s="50"/>
      <c r="QB114" s="50"/>
      <c r="QC114" s="50"/>
      <c r="QD114" s="50"/>
      <c r="QE114" s="50"/>
      <c r="QF114" s="50"/>
      <c r="QG114" s="50"/>
      <c r="QH114" s="50"/>
      <c r="QI114" s="50"/>
      <c r="QJ114" s="50"/>
      <c r="QK114" s="50"/>
      <c r="QL114" s="50"/>
      <c r="QM114" s="50"/>
      <c r="QN114" s="50"/>
      <c r="QO114" s="50"/>
      <c r="QP114" s="50"/>
      <c r="QQ114" s="50"/>
      <c r="QR114" s="50"/>
      <c r="QS114" s="50"/>
      <c r="QT114" s="50"/>
      <c r="QU114" s="50"/>
      <c r="QV114" s="50"/>
      <c r="QW114" s="50"/>
      <c r="QX114" s="50"/>
      <c r="QY114" s="50"/>
      <c r="QZ114" s="50"/>
      <c r="RA114" s="50"/>
      <c r="RB114" s="50"/>
      <c r="RC114" s="50"/>
      <c r="RD114" s="50"/>
      <c r="RE114" s="50"/>
      <c r="RF114" s="50"/>
      <c r="RG114" s="50"/>
      <c r="RH114" s="50"/>
      <c r="RI114" s="50"/>
      <c r="RJ114" s="50"/>
      <c r="RK114" s="50"/>
      <c r="RL114" s="50"/>
      <c r="RM114" s="50"/>
      <c r="RN114" s="50"/>
      <c r="RO114" s="50"/>
      <c r="RP114" s="50"/>
      <c r="RQ114" s="50"/>
      <c r="RR114" s="50"/>
      <c r="RS114" s="50"/>
      <c r="RT114" s="50"/>
      <c r="RU114" s="50"/>
      <c r="RV114" s="50"/>
      <c r="RW114" s="50"/>
      <c r="RX114" s="50"/>
      <c r="RY114" s="50"/>
      <c r="RZ114" s="50"/>
      <c r="SA114" s="50"/>
      <c r="SB114" s="50"/>
      <c r="SC114" s="50"/>
      <c r="SD114" s="50"/>
      <c r="SE114" s="50"/>
      <c r="SF114" s="50"/>
      <c r="SG114" s="50"/>
      <c r="SH114" s="50"/>
      <c r="SI114" s="50"/>
      <c r="SJ114" s="50"/>
      <c r="SK114" s="50"/>
      <c r="SL114" s="50"/>
      <c r="SM114" s="50"/>
      <c r="SN114" s="50"/>
      <c r="SO114" s="50"/>
      <c r="SP114" s="50"/>
      <c r="SQ114" s="50"/>
      <c r="SR114" s="50"/>
      <c r="SS114" s="50"/>
      <c r="ST114" s="50"/>
      <c r="SU114" s="50"/>
      <c r="SV114" s="50"/>
      <c r="SW114" s="50"/>
      <c r="SX114" s="50"/>
      <c r="SY114" s="50"/>
      <c r="SZ114" s="50"/>
      <c r="TA114" s="50"/>
      <c r="TB114" s="50"/>
      <c r="TC114" s="50"/>
      <c r="TD114" s="50"/>
      <c r="TE114" s="50"/>
      <c r="TF114" s="50"/>
      <c r="TG114" s="50"/>
      <c r="TH114" s="50"/>
      <c r="TI114" s="50"/>
      <c r="TJ114" s="50"/>
      <c r="TK114" s="50"/>
      <c r="TL114" s="50"/>
      <c r="TM114" s="50"/>
      <c r="TN114" s="50"/>
      <c r="TO114" s="50"/>
      <c r="TP114" s="50"/>
      <c r="TQ114" s="50"/>
      <c r="TR114" s="50"/>
      <c r="TS114" s="50"/>
      <c r="TT114" s="50"/>
      <c r="TU114" s="50"/>
      <c r="TV114" s="50"/>
      <c r="TW114" s="50"/>
      <c r="TX114" s="50"/>
      <c r="TY114" s="50"/>
      <c r="TZ114" s="50"/>
      <c r="UA114" s="50"/>
      <c r="UB114" s="50"/>
      <c r="UC114" s="50"/>
      <c r="UD114" s="50"/>
      <c r="UE114" s="50"/>
      <c r="UF114" s="50"/>
      <c r="UG114" s="50"/>
      <c r="UH114" s="50"/>
      <c r="UI114" s="50"/>
      <c r="UJ114" s="50"/>
      <c r="UK114" s="50"/>
      <c r="UL114" s="50"/>
      <c r="UM114" s="50"/>
      <c r="UN114" s="50"/>
      <c r="UO114" s="50"/>
      <c r="UP114" s="50"/>
      <c r="UQ114" s="50"/>
      <c r="UR114" s="50"/>
      <c r="US114" s="50"/>
      <c r="UT114" s="50"/>
      <c r="UU114" s="50"/>
      <c r="UV114" s="50"/>
      <c r="UW114" s="50"/>
      <c r="UX114" s="50"/>
      <c r="UY114" s="50"/>
      <c r="UZ114" s="50"/>
      <c r="VA114" s="50"/>
      <c r="VB114" s="50"/>
      <c r="VC114" s="50"/>
      <c r="VD114" s="50"/>
      <c r="VE114" s="50"/>
      <c r="VF114" s="50"/>
      <c r="VG114" s="50"/>
      <c r="VH114" s="50"/>
      <c r="VI114" s="50"/>
      <c r="VJ114" s="50"/>
      <c r="VK114" s="50"/>
      <c r="VL114" s="50"/>
      <c r="VM114" s="50"/>
      <c r="VN114" s="50"/>
      <c r="VO114" s="50"/>
      <c r="VP114" s="50"/>
      <c r="VQ114" s="50"/>
      <c r="VR114" s="50"/>
      <c r="VS114" s="50"/>
      <c r="VT114" s="50"/>
      <c r="VU114" s="50"/>
      <c r="VV114" s="50"/>
      <c r="VW114" s="50"/>
      <c r="VX114" s="50"/>
      <c r="VY114" s="50"/>
      <c r="VZ114" s="50"/>
      <c r="WA114" s="50"/>
      <c r="WB114" s="50"/>
      <c r="WC114" s="50"/>
      <c r="WD114" s="50"/>
      <c r="WE114" s="50"/>
      <c r="WF114" s="50"/>
      <c r="WG114" s="50"/>
      <c r="WH114" s="50"/>
      <c r="WI114" s="50"/>
      <c r="WJ114" s="50"/>
      <c r="WK114" s="50"/>
      <c r="WL114" s="50"/>
      <c r="WM114" s="50"/>
      <c r="WN114" s="50"/>
      <c r="WO114" s="50"/>
      <c r="WP114" s="50"/>
      <c r="WQ114" s="50"/>
      <c r="WR114" s="50"/>
      <c r="WS114" s="50"/>
      <c r="WT114" s="50"/>
      <c r="WU114" s="50"/>
      <c r="WV114" s="50"/>
      <c r="WW114" s="50"/>
      <c r="WX114" s="50"/>
      <c r="WY114" s="50"/>
      <c r="WZ114" s="50"/>
      <c r="XA114" s="50"/>
      <c r="XB114" s="50"/>
      <c r="XC114" s="50"/>
      <c r="XD114" s="50"/>
      <c r="XE114" s="50"/>
      <c r="XF114" s="50"/>
      <c r="XG114" s="50"/>
      <c r="XH114" s="50"/>
      <c r="XI114" s="50"/>
      <c r="XJ114" s="50"/>
      <c r="XK114" s="50"/>
      <c r="XL114" s="50"/>
      <c r="XM114" s="50"/>
      <c r="XN114" s="50"/>
      <c r="XO114" s="50"/>
      <c r="XP114" s="50"/>
      <c r="XQ114" s="50"/>
      <c r="XR114" s="50"/>
      <c r="XS114" s="50"/>
      <c r="XT114" s="50"/>
      <c r="XU114" s="50"/>
      <c r="XV114" s="50"/>
      <c r="XW114" s="50"/>
      <c r="XX114" s="50"/>
      <c r="XY114" s="50"/>
      <c r="XZ114" s="50"/>
      <c r="YA114" s="50"/>
      <c r="YB114" s="50"/>
      <c r="YC114" s="50"/>
      <c r="YD114" s="50"/>
      <c r="YE114" s="50"/>
      <c r="YF114" s="50"/>
      <c r="YG114" s="50"/>
      <c r="YH114" s="50"/>
      <c r="YI114" s="50"/>
      <c r="YJ114" s="50"/>
      <c r="YK114" s="50"/>
      <c r="YL114" s="50"/>
      <c r="YM114" s="50"/>
      <c r="YN114" s="50"/>
      <c r="YO114" s="50"/>
      <c r="YP114" s="50"/>
      <c r="YQ114" s="50"/>
      <c r="YR114" s="50"/>
    </row>
    <row r="115" spans="1:668" ht="15.75" x14ac:dyDescent="0.25">
      <c r="A115" s="31" t="s">
        <v>141</v>
      </c>
      <c r="B115" s="26" t="s">
        <v>143</v>
      </c>
      <c r="C115" s="57" t="s">
        <v>73</v>
      </c>
      <c r="D115" s="60">
        <v>44593</v>
      </c>
      <c r="E115" s="10" t="s">
        <v>113</v>
      </c>
      <c r="F115" s="161">
        <v>45000</v>
      </c>
      <c r="G115" s="181">
        <v>1291.5</v>
      </c>
      <c r="H115" s="181">
        <v>1148.33</v>
      </c>
      <c r="I115" s="181">
        <v>1368</v>
      </c>
      <c r="J115" s="181">
        <v>1375</v>
      </c>
      <c r="K115" s="181">
        <v>5182.83</v>
      </c>
      <c r="L115" s="191">
        <v>39817.17</v>
      </c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IC115" s="50"/>
      <c r="ID115" s="50"/>
      <c r="IE115" s="50"/>
      <c r="IF115" s="50"/>
      <c r="IG115" s="50"/>
      <c r="IH115" s="50"/>
      <c r="II115" s="50"/>
      <c r="IJ115" s="50"/>
      <c r="IK115" s="50"/>
      <c r="IL115" s="50"/>
      <c r="IM115" s="50"/>
      <c r="IN115" s="50"/>
      <c r="IO115" s="50"/>
      <c r="IP115" s="50"/>
      <c r="IQ115" s="50"/>
      <c r="IR115" s="50"/>
      <c r="IS115" s="50"/>
      <c r="IT115" s="50"/>
      <c r="IU115" s="50"/>
      <c r="IV115" s="50"/>
      <c r="IW115" s="50"/>
      <c r="IX115" s="50"/>
      <c r="IY115" s="50"/>
      <c r="IZ115" s="50"/>
      <c r="JA115" s="50"/>
      <c r="JB115" s="50"/>
      <c r="JC115" s="50"/>
      <c r="JD115" s="50"/>
      <c r="JE115" s="50"/>
      <c r="JF115" s="50"/>
      <c r="JG115" s="50"/>
      <c r="JH115" s="50"/>
      <c r="JI115" s="50"/>
      <c r="JJ115" s="50"/>
      <c r="JK115" s="50"/>
      <c r="JL115" s="50"/>
      <c r="JM115" s="50"/>
      <c r="JN115" s="50"/>
      <c r="JO115" s="50"/>
      <c r="JP115" s="50"/>
      <c r="JQ115" s="50"/>
      <c r="JR115" s="50"/>
      <c r="JS115" s="50"/>
      <c r="JT115" s="50"/>
      <c r="JU115" s="50"/>
      <c r="JV115" s="50"/>
      <c r="JW115" s="50"/>
      <c r="JX115" s="50"/>
      <c r="JY115" s="50"/>
      <c r="JZ115" s="50"/>
      <c r="KA115" s="50"/>
      <c r="KB115" s="50"/>
      <c r="KC115" s="50"/>
      <c r="KD115" s="50"/>
      <c r="KE115" s="50"/>
      <c r="KF115" s="50"/>
      <c r="KG115" s="50"/>
      <c r="KH115" s="50"/>
      <c r="KI115" s="50"/>
      <c r="KJ115" s="50"/>
      <c r="KK115" s="50"/>
      <c r="KL115" s="50"/>
      <c r="KM115" s="50"/>
      <c r="KN115" s="50"/>
      <c r="KO115" s="50"/>
      <c r="KP115" s="50"/>
      <c r="KQ115" s="50"/>
      <c r="KR115" s="50"/>
      <c r="KS115" s="50"/>
      <c r="KT115" s="50"/>
      <c r="KU115" s="50"/>
      <c r="KV115" s="50"/>
      <c r="KW115" s="50"/>
      <c r="KX115" s="50"/>
      <c r="KY115" s="50"/>
      <c r="KZ115" s="50"/>
      <c r="LA115" s="50"/>
      <c r="LB115" s="50"/>
      <c r="LC115" s="50"/>
      <c r="LD115" s="50"/>
      <c r="LE115" s="50"/>
      <c r="LF115" s="50"/>
      <c r="LG115" s="50"/>
      <c r="LH115" s="50"/>
      <c r="LI115" s="50"/>
      <c r="LJ115" s="50"/>
      <c r="LK115" s="50"/>
      <c r="LL115" s="50"/>
      <c r="LM115" s="50"/>
      <c r="LN115" s="50"/>
      <c r="LO115" s="50"/>
      <c r="LP115" s="50"/>
      <c r="LQ115" s="50"/>
      <c r="LR115" s="50"/>
      <c r="LS115" s="50"/>
      <c r="LT115" s="50"/>
      <c r="LU115" s="50"/>
      <c r="LV115" s="50"/>
      <c r="LW115" s="50"/>
      <c r="LX115" s="50"/>
      <c r="LY115" s="50"/>
      <c r="LZ115" s="50"/>
      <c r="MA115" s="50"/>
      <c r="MB115" s="50"/>
      <c r="MC115" s="50"/>
      <c r="MD115" s="50"/>
      <c r="ME115" s="50"/>
      <c r="MF115" s="50"/>
      <c r="MG115" s="50"/>
      <c r="MH115" s="50"/>
      <c r="MI115" s="50"/>
      <c r="MJ115" s="50"/>
      <c r="MK115" s="50"/>
      <c r="ML115" s="50"/>
      <c r="MM115" s="50"/>
      <c r="MN115" s="50"/>
      <c r="MO115" s="50"/>
      <c r="MP115" s="50"/>
      <c r="MQ115" s="50"/>
      <c r="MR115" s="50"/>
      <c r="MS115" s="50"/>
      <c r="MT115" s="50"/>
      <c r="MU115" s="50"/>
      <c r="MV115" s="50"/>
      <c r="MW115" s="50"/>
      <c r="MX115" s="50"/>
      <c r="MY115" s="50"/>
      <c r="MZ115" s="50"/>
      <c r="NA115" s="50"/>
      <c r="NB115" s="50"/>
      <c r="NC115" s="50"/>
      <c r="ND115" s="50"/>
      <c r="NE115" s="50"/>
      <c r="NF115" s="50"/>
      <c r="NG115" s="50"/>
      <c r="NH115" s="50"/>
      <c r="NI115" s="50"/>
      <c r="NJ115" s="50"/>
      <c r="NK115" s="50"/>
      <c r="NL115" s="50"/>
      <c r="NM115" s="50"/>
      <c r="NN115" s="50"/>
      <c r="NO115" s="50"/>
      <c r="NP115" s="50"/>
      <c r="NQ115" s="50"/>
      <c r="NR115" s="50"/>
      <c r="NS115" s="50"/>
      <c r="NT115" s="50"/>
      <c r="NU115" s="50"/>
      <c r="NV115" s="50"/>
      <c r="NW115" s="50"/>
      <c r="NX115" s="50"/>
      <c r="NY115" s="50"/>
      <c r="NZ115" s="50"/>
      <c r="OA115" s="50"/>
      <c r="OB115" s="50"/>
      <c r="OC115" s="50"/>
      <c r="OD115" s="50"/>
      <c r="OE115" s="50"/>
      <c r="OF115" s="50"/>
      <c r="OG115" s="50"/>
      <c r="OH115" s="50"/>
      <c r="OI115" s="50"/>
      <c r="OJ115" s="50"/>
      <c r="OK115" s="50"/>
      <c r="OL115" s="50"/>
      <c r="OM115" s="50"/>
      <c r="ON115" s="50"/>
      <c r="OO115" s="50"/>
      <c r="OP115" s="50"/>
      <c r="OQ115" s="50"/>
      <c r="OR115" s="50"/>
      <c r="OS115" s="50"/>
      <c r="OT115" s="50"/>
      <c r="OU115" s="50"/>
      <c r="OV115" s="50"/>
      <c r="OW115" s="50"/>
      <c r="OX115" s="50"/>
      <c r="OY115" s="50"/>
      <c r="OZ115" s="50"/>
      <c r="PA115" s="50"/>
      <c r="PB115" s="50"/>
      <c r="PC115" s="50"/>
      <c r="PD115" s="50"/>
      <c r="PE115" s="50"/>
      <c r="PF115" s="50"/>
      <c r="PG115" s="50"/>
      <c r="PH115" s="50"/>
      <c r="PI115" s="50"/>
      <c r="PJ115" s="50"/>
      <c r="PK115" s="50"/>
      <c r="PL115" s="50"/>
      <c r="PM115" s="50"/>
      <c r="PN115" s="50"/>
      <c r="PO115" s="50"/>
      <c r="PP115" s="50"/>
      <c r="PQ115" s="50"/>
      <c r="PR115" s="50"/>
      <c r="PS115" s="50"/>
      <c r="PT115" s="50"/>
      <c r="PU115" s="50"/>
      <c r="PV115" s="50"/>
      <c r="PW115" s="50"/>
      <c r="PX115" s="50"/>
      <c r="PY115" s="50"/>
      <c r="PZ115" s="50"/>
      <c r="QA115" s="50"/>
      <c r="QB115" s="50"/>
      <c r="QC115" s="50"/>
      <c r="QD115" s="50"/>
      <c r="QE115" s="50"/>
      <c r="QF115" s="50"/>
      <c r="QG115" s="50"/>
      <c r="QH115" s="50"/>
      <c r="QI115" s="50"/>
      <c r="QJ115" s="50"/>
      <c r="QK115" s="50"/>
      <c r="QL115" s="50"/>
      <c r="QM115" s="50"/>
      <c r="QN115" s="50"/>
      <c r="QO115" s="50"/>
      <c r="QP115" s="50"/>
      <c r="QQ115" s="50"/>
      <c r="QR115" s="50"/>
      <c r="QS115" s="50"/>
      <c r="QT115" s="50"/>
      <c r="QU115" s="50"/>
      <c r="QV115" s="50"/>
      <c r="QW115" s="50"/>
      <c r="QX115" s="50"/>
      <c r="QY115" s="50"/>
      <c r="QZ115" s="50"/>
      <c r="RA115" s="50"/>
      <c r="RB115" s="50"/>
      <c r="RC115" s="50"/>
      <c r="RD115" s="50"/>
      <c r="RE115" s="50"/>
      <c r="RF115" s="50"/>
      <c r="RG115" s="50"/>
      <c r="RH115" s="50"/>
      <c r="RI115" s="50"/>
      <c r="RJ115" s="50"/>
      <c r="RK115" s="50"/>
      <c r="RL115" s="50"/>
      <c r="RM115" s="50"/>
      <c r="RN115" s="50"/>
      <c r="RO115" s="50"/>
      <c r="RP115" s="50"/>
      <c r="RQ115" s="50"/>
      <c r="RR115" s="50"/>
      <c r="RS115" s="50"/>
      <c r="RT115" s="50"/>
      <c r="RU115" s="50"/>
      <c r="RV115" s="50"/>
      <c r="RW115" s="50"/>
      <c r="RX115" s="50"/>
      <c r="RY115" s="50"/>
      <c r="RZ115" s="50"/>
      <c r="SA115" s="50"/>
      <c r="SB115" s="50"/>
      <c r="SC115" s="50"/>
      <c r="SD115" s="50"/>
      <c r="SE115" s="50"/>
      <c r="SF115" s="50"/>
      <c r="SG115" s="50"/>
      <c r="SH115" s="50"/>
      <c r="SI115" s="50"/>
      <c r="SJ115" s="50"/>
      <c r="SK115" s="50"/>
      <c r="SL115" s="50"/>
      <c r="SM115" s="50"/>
      <c r="SN115" s="50"/>
      <c r="SO115" s="50"/>
      <c r="SP115" s="50"/>
      <c r="SQ115" s="50"/>
      <c r="SR115" s="50"/>
      <c r="SS115" s="50"/>
      <c r="ST115" s="50"/>
      <c r="SU115" s="50"/>
      <c r="SV115" s="50"/>
      <c r="SW115" s="50"/>
      <c r="SX115" s="50"/>
      <c r="SY115" s="50"/>
      <c r="SZ115" s="50"/>
      <c r="TA115" s="50"/>
      <c r="TB115" s="50"/>
      <c r="TC115" s="50"/>
      <c r="TD115" s="50"/>
      <c r="TE115" s="50"/>
      <c r="TF115" s="50"/>
      <c r="TG115" s="50"/>
      <c r="TH115" s="50"/>
      <c r="TI115" s="50"/>
      <c r="TJ115" s="50"/>
      <c r="TK115" s="50"/>
      <c r="TL115" s="50"/>
      <c r="TM115" s="50"/>
      <c r="TN115" s="50"/>
      <c r="TO115" s="50"/>
      <c r="TP115" s="50"/>
      <c r="TQ115" s="50"/>
      <c r="TR115" s="50"/>
      <c r="TS115" s="50"/>
      <c r="TT115" s="50"/>
      <c r="TU115" s="50"/>
      <c r="TV115" s="50"/>
      <c r="TW115" s="50"/>
      <c r="TX115" s="50"/>
      <c r="TY115" s="50"/>
      <c r="TZ115" s="50"/>
      <c r="UA115" s="50"/>
      <c r="UB115" s="50"/>
      <c r="UC115" s="50"/>
      <c r="UD115" s="50"/>
      <c r="UE115" s="50"/>
      <c r="UF115" s="50"/>
      <c r="UG115" s="50"/>
      <c r="UH115" s="50"/>
      <c r="UI115" s="50"/>
      <c r="UJ115" s="50"/>
      <c r="UK115" s="50"/>
      <c r="UL115" s="50"/>
      <c r="UM115" s="50"/>
      <c r="UN115" s="50"/>
      <c r="UO115" s="50"/>
      <c r="UP115" s="50"/>
      <c r="UQ115" s="50"/>
      <c r="UR115" s="50"/>
      <c r="US115" s="50"/>
      <c r="UT115" s="50"/>
      <c r="UU115" s="50"/>
      <c r="UV115" s="50"/>
      <c r="UW115" s="50"/>
      <c r="UX115" s="50"/>
      <c r="UY115" s="50"/>
      <c r="UZ115" s="50"/>
      <c r="VA115" s="50"/>
      <c r="VB115" s="50"/>
      <c r="VC115" s="50"/>
      <c r="VD115" s="50"/>
      <c r="VE115" s="50"/>
      <c r="VF115" s="50"/>
      <c r="VG115" s="50"/>
      <c r="VH115" s="50"/>
      <c r="VI115" s="50"/>
      <c r="VJ115" s="50"/>
      <c r="VK115" s="50"/>
      <c r="VL115" s="50"/>
      <c r="VM115" s="50"/>
      <c r="VN115" s="50"/>
      <c r="VO115" s="50"/>
      <c r="VP115" s="50"/>
      <c r="VQ115" s="50"/>
      <c r="VR115" s="50"/>
      <c r="VS115" s="50"/>
      <c r="VT115" s="50"/>
      <c r="VU115" s="50"/>
      <c r="VV115" s="50"/>
      <c r="VW115" s="50"/>
      <c r="VX115" s="50"/>
      <c r="VY115" s="50"/>
      <c r="VZ115" s="50"/>
      <c r="WA115" s="50"/>
      <c r="WB115" s="50"/>
      <c r="WC115" s="50"/>
      <c r="WD115" s="50"/>
      <c r="WE115" s="50"/>
      <c r="WF115" s="50"/>
      <c r="WG115" s="50"/>
      <c r="WH115" s="50"/>
      <c r="WI115" s="50"/>
      <c r="WJ115" s="50"/>
      <c r="WK115" s="50"/>
      <c r="WL115" s="50"/>
      <c r="WM115" s="50"/>
      <c r="WN115" s="50"/>
      <c r="WO115" s="50"/>
      <c r="WP115" s="50"/>
      <c r="WQ115" s="50"/>
      <c r="WR115" s="50"/>
      <c r="WS115" s="50"/>
      <c r="WT115" s="50"/>
      <c r="WU115" s="50"/>
      <c r="WV115" s="50"/>
      <c r="WW115" s="50"/>
      <c r="WX115" s="50"/>
      <c r="WY115" s="50"/>
      <c r="WZ115" s="50"/>
      <c r="XA115" s="50"/>
      <c r="XB115" s="50"/>
      <c r="XC115" s="50"/>
      <c r="XD115" s="50"/>
      <c r="XE115" s="50"/>
      <c r="XF115" s="50"/>
      <c r="XG115" s="50"/>
      <c r="XH115" s="50"/>
      <c r="XI115" s="50"/>
      <c r="XJ115" s="50"/>
      <c r="XK115" s="50"/>
      <c r="XL115" s="50"/>
      <c r="XM115" s="50"/>
      <c r="XN115" s="50"/>
      <c r="XO115" s="50"/>
      <c r="XP115" s="50"/>
      <c r="XQ115" s="50"/>
      <c r="XR115" s="50"/>
      <c r="XS115" s="50"/>
      <c r="XT115" s="50"/>
      <c r="XU115" s="50"/>
      <c r="XV115" s="50"/>
      <c r="XW115" s="50"/>
      <c r="XX115" s="50"/>
      <c r="XY115" s="50"/>
      <c r="XZ115" s="50"/>
      <c r="YA115" s="50"/>
      <c r="YB115" s="50"/>
      <c r="YC115" s="50"/>
      <c r="YD115" s="50"/>
      <c r="YE115" s="50"/>
      <c r="YF115" s="50"/>
      <c r="YG115" s="50"/>
      <c r="YH115" s="50"/>
      <c r="YI115" s="50"/>
      <c r="YJ115" s="50"/>
      <c r="YK115" s="50"/>
      <c r="YL115" s="50"/>
      <c r="YM115" s="50"/>
      <c r="YN115" s="50"/>
      <c r="YO115" s="50"/>
      <c r="YP115" s="50"/>
      <c r="YQ115" s="50"/>
      <c r="YR115" s="50"/>
    </row>
    <row r="116" spans="1:668" ht="15.75" x14ac:dyDescent="0.25">
      <c r="A116" s="31" t="s">
        <v>142</v>
      </c>
      <c r="B116" s="26" t="s">
        <v>143</v>
      </c>
      <c r="C116" s="57" t="s">
        <v>73</v>
      </c>
      <c r="D116" s="60">
        <v>44594</v>
      </c>
      <c r="E116" s="10" t="s">
        <v>113</v>
      </c>
      <c r="F116" s="161">
        <v>45000</v>
      </c>
      <c r="G116" s="181">
        <v>1291.5</v>
      </c>
      <c r="H116" s="181">
        <v>1148.33</v>
      </c>
      <c r="I116" s="181">
        <v>1368</v>
      </c>
      <c r="J116" s="181">
        <v>25</v>
      </c>
      <c r="K116" s="181">
        <v>3832.83</v>
      </c>
      <c r="L116" s="191">
        <v>41167.17</v>
      </c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IC116" s="50"/>
      <c r="ID116" s="50"/>
      <c r="IE116" s="50"/>
      <c r="IF116" s="50"/>
      <c r="IG116" s="50"/>
      <c r="IH116" s="50"/>
      <c r="II116" s="50"/>
      <c r="IJ116" s="50"/>
      <c r="IK116" s="50"/>
      <c r="IL116" s="50"/>
      <c r="IM116" s="50"/>
      <c r="IN116" s="50"/>
      <c r="IO116" s="50"/>
      <c r="IP116" s="50"/>
      <c r="IQ116" s="50"/>
      <c r="IR116" s="50"/>
      <c r="IS116" s="50"/>
      <c r="IT116" s="50"/>
      <c r="IU116" s="50"/>
      <c r="IV116" s="50"/>
      <c r="IW116" s="50"/>
      <c r="IX116" s="50"/>
      <c r="IY116" s="50"/>
      <c r="IZ116" s="50"/>
      <c r="JA116" s="50"/>
      <c r="JB116" s="50"/>
      <c r="JC116" s="50"/>
      <c r="JD116" s="50"/>
      <c r="JE116" s="50"/>
      <c r="JF116" s="50"/>
      <c r="JG116" s="50"/>
      <c r="JH116" s="50"/>
      <c r="JI116" s="50"/>
      <c r="JJ116" s="50"/>
      <c r="JK116" s="50"/>
      <c r="JL116" s="50"/>
      <c r="JM116" s="50"/>
      <c r="JN116" s="50"/>
      <c r="JO116" s="50"/>
      <c r="JP116" s="50"/>
      <c r="JQ116" s="50"/>
      <c r="JR116" s="50"/>
      <c r="JS116" s="50"/>
      <c r="JT116" s="50"/>
      <c r="JU116" s="50"/>
      <c r="JV116" s="50"/>
      <c r="JW116" s="50"/>
      <c r="JX116" s="50"/>
      <c r="JY116" s="50"/>
      <c r="JZ116" s="50"/>
      <c r="KA116" s="50"/>
      <c r="KB116" s="50"/>
      <c r="KC116" s="50"/>
      <c r="KD116" s="50"/>
      <c r="KE116" s="50"/>
      <c r="KF116" s="50"/>
      <c r="KG116" s="50"/>
      <c r="KH116" s="50"/>
      <c r="KI116" s="50"/>
      <c r="KJ116" s="50"/>
      <c r="KK116" s="50"/>
      <c r="KL116" s="50"/>
      <c r="KM116" s="50"/>
      <c r="KN116" s="50"/>
      <c r="KO116" s="50"/>
      <c r="KP116" s="50"/>
      <c r="KQ116" s="50"/>
      <c r="KR116" s="50"/>
      <c r="KS116" s="50"/>
      <c r="KT116" s="50"/>
      <c r="KU116" s="50"/>
      <c r="KV116" s="50"/>
      <c r="KW116" s="50"/>
      <c r="KX116" s="50"/>
      <c r="KY116" s="50"/>
      <c r="KZ116" s="50"/>
      <c r="LA116" s="50"/>
      <c r="LB116" s="50"/>
      <c r="LC116" s="50"/>
      <c r="LD116" s="50"/>
      <c r="LE116" s="50"/>
      <c r="LF116" s="50"/>
      <c r="LG116" s="50"/>
      <c r="LH116" s="50"/>
      <c r="LI116" s="50"/>
      <c r="LJ116" s="50"/>
      <c r="LK116" s="50"/>
      <c r="LL116" s="50"/>
      <c r="LM116" s="50"/>
      <c r="LN116" s="50"/>
      <c r="LO116" s="50"/>
      <c r="LP116" s="50"/>
      <c r="LQ116" s="50"/>
      <c r="LR116" s="50"/>
      <c r="LS116" s="50"/>
      <c r="LT116" s="50"/>
      <c r="LU116" s="50"/>
      <c r="LV116" s="50"/>
      <c r="LW116" s="50"/>
      <c r="LX116" s="50"/>
      <c r="LY116" s="50"/>
      <c r="LZ116" s="50"/>
      <c r="MA116" s="50"/>
      <c r="MB116" s="50"/>
      <c r="MC116" s="50"/>
      <c r="MD116" s="50"/>
      <c r="ME116" s="50"/>
      <c r="MF116" s="50"/>
      <c r="MG116" s="50"/>
      <c r="MH116" s="50"/>
      <c r="MI116" s="50"/>
      <c r="MJ116" s="50"/>
      <c r="MK116" s="50"/>
      <c r="ML116" s="50"/>
      <c r="MM116" s="50"/>
      <c r="MN116" s="50"/>
      <c r="MO116" s="50"/>
      <c r="MP116" s="50"/>
      <c r="MQ116" s="50"/>
      <c r="MR116" s="50"/>
      <c r="MS116" s="50"/>
      <c r="MT116" s="50"/>
      <c r="MU116" s="50"/>
      <c r="MV116" s="50"/>
      <c r="MW116" s="50"/>
      <c r="MX116" s="50"/>
      <c r="MY116" s="50"/>
      <c r="MZ116" s="50"/>
      <c r="NA116" s="50"/>
      <c r="NB116" s="50"/>
      <c r="NC116" s="50"/>
      <c r="ND116" s="50"/>
      <c r="NE116" s="50"/>
      <c r="NF116" s="50"/>
      <c r="NG116" s="50"/>
      <c r="NH116" s="50"/>
      <c r="NI116" s="50"/>
      <c r="NJ116" s="50"/>
      <c r="NK116" s="50"/>
      <c r="NL116" s="50"/>
      <c r="NM116" s="50"/>
      <c r="NN116" s="50"/>
      <c r="NO116" s="50"/>
      <c r="NP116" s="50"/>
      <c r="NQ116" s="50"/>
      <c r="NR116" s="50"/>
      <c r="NS116" s="50"/>
      <c r="NT116" s="50"/>
      <c r="NU116" s="50"/>
      <c r="NV116" s="50"/>
      <c r="NW116" s="50"/>
      <c r="NX116" s="50"/>
      <c r="NY116" s="50"/>
      <c r="NZ116" s="50"/>
      <c r="OA116" s="50"/>
      <c r="OB116" s="50"/>
      <c r="OC116" s="50"/>
      <c r="OD116" s="50"/>
      <c r="OE116" s="50"/>
      <c r="OF116" s="50"/>
      <c r="OG116" s="50"/>
      <c r="OH116" s="50"/>
      <c r="OI116" s="50"/>
      <c r="OJ116" s="50"/>
      <c r="OK116" s="50"/>
      <c r="OL116" s="50"/>
      <c r="OM116" s="50"/>
      <c r="ON116" s="50"/>
      <c r="OO116" s="50"/>
      <c r="OP116" s="50"/>
      <c r="OQ116" s="50"/>
      <c r="OR116" s="50"/>
      <c r="OS116" s="50"/>
      <c r="OT116" s="50"/>
      <c r="OU116" s="50"/>
      <c r="OV116" s="50"/>
      <c r="OW116" s="50"/>
      <c r="OX116" s="50"/>
      <c r="OY116" s="50"/>
      <c r="OZ116" s="50"/>
      <c r="PA116" s="50"/>
      <c r="PB116" s="50"/>
      <c r="PC116" s="50"/>
      <c r="PD116" s="50"/>
      <c r="PE116" s="50"/>
      <c r="PF116" s="50"/>
      <c r="PG116" s="50"/>
      <c r="PH116" s="50"/>
      <c r="PI116" s="50"/>
      <c r="PJ116" s="50"/>
      <c r="PK116" s="50"/>
      <c r="PL116" s="50"/>
      <c r="PM116" s="50"/>
      <c r="PN116" s="50"/>
      <c r="PO116" s="50"/>
      <c r="PP116" s="50"/>
      <c r="PQ116" s="50"/>
      <c r="PR116" s="50"/>
      <c r="PS116" s="50"/>
      <c r="PT116" s="50"/>
      <c r="PU116" s="50"/>
      <c r="PV116" s="50"/>
      <c r="PW116" s="50"/>
      <c r="PX116" s="50"/>
      <c r="PY116" s="50"/>
      <c r="PZ116" s="50"/>
      <c r="QA116" s="50"/>
      <c r="QB116" s="50"/>
      <c r="QC116" s="50"/>
      <c r="QD116" s="50"/>
      <c r="QE116" s="50"/>
      <c r="QF116" s="50"/>
      <c r="QG116" s="50"/>
      <c r="QH116" s="50"/>
      <c r="QI116" s="50"/>
      <c r="QJ116" s="50"/>
      <c r="QK116" s="50"/>
      <c r="QL116" s="50"/>
      <c r="QM116" s="50"/>
      <c r="QN116" s="50"/>
      <c r="QO116" s="50"/>
      <c r="QP116" s="50"/>
      <c r="QQ116" s="50"/>
      <c r="QR116" s="50"/>
      <c r="QS116" s="50"/>
      <c r="QT116" s="50"/>
      <c r="QU116" s="50"/>
      <c r="QV116" s="50"/>
      <c r="QW116" s="50"/>
      <c r="QX116" s="50"/>
      <c r="QY116" s="50"/>
      <c r="QZ116" s="50"/>
      <c r="RA116" s="50"/>
      <c r="RB116" s="50"/>
      <c r="RC116" s="50"/>
      <c r="RD116" s="50"/>
      <c r="RE116" s="50"/>
      <c r="RF116" s="50"/>
      <c r="RG116" s="50"/>
      <c r="RH116" s="50"/>
      <c r="RI116" s="50"/>
      <c r="RJ116" s="50"/>
      <c r="RK116" s="50"/>
      <c r="RL116" s="50"/>
      <c r="RM116" s="50"/>
      <c r="RN116" s="50"/>
      <c r="RO116" s="50"/>
      <c r="RP116" s="50"/>
      <c r="RQ116" s="50"/>
      <c r="RR116" s="50"/>
      <c r="RS116" s="50"/>
      <c r="RT116" s="50"/>
      <c r="RU116" s="50"/>
      <c r="RV116" s="50"/>
      <c r="RW116" s="50"/>
      <c r="RX116" s="50"/>
      <c r="RY116" s="50"/>
      <c r="RZ116" s="50"/>
      <c r="SA116" s="50"/>
      <c r="SB116" s="50"/>
      <c r="SC116" s="50"/>
      <c r="SD116" s="50"/>
      <c r="SE116" s="50"/>
      <c r="SF116" s="50"/>
      <c r="SG116" s="50"/>
      <c r="SH116" s="50"/>
      <c r="SI116" s="50"/>
      <c r="SJ116" s="50"/>
      <c r="SK116" s="50"/>
      <c r="SL116" s="50"/>
      <c r="SM116" s="50"/>
      <c r="SN116" s="50"/>
      <c r="SO116" s="50"/>
      <c r="SP116" s="50"/>
      <c r="SQ116" s="50"/>
      <c r="SR116" s="50"/>
      <c r="SS116" s="50"/>
      <c r="ST116" s="50"/>
      <c r="SU116" s="50"/>
      <c r="SV116" s="50"/>
      <c r="SW116" s="50"/>
      <c r="SX116" s="50"/>
      <c r="SY116" s="50"/>
      <c r="SZ116" s="50"/>
      <c r="TA116" s="50"/>
      <c r="TB116" s="50"/>
      <c r="TC116" s="50"/>
      <c r="TD116" s="50"/>
      <c r="TE116" s="50"/>
      <c r="TF116" s="50"/>
      <c r="TG116" s="50"/>
      <c r="TH116" s="50"/>
      <c r="TI116" s="50"/>
      <c r="TJ116" s="50"/>
      <c r="TK116" s="50"/>
      <c r="TL116" s="50"/>
      <c r="TM116" s="50"/>
      <c r="TN116" s="50"/>
      <c r="TO116" s="50"/>
      <c r="TP116" s="50"/>
      <c r="TQ116" s="50"/>
      <c r="TR116" s="50"/>
      <c r="TS116" s="50"/>
      <c r="TT116" s="50"/>
      <c r="TU116" s="50"/>
      <c r="TV116" s="50"/>
      <c r="TW116" s="50"/>
      <c r="TX116" s="50"/>
      <c r="TY116" s="50"/>
      <c r="TZ116" s="50"/>
      <c r="UA116" s="50"/>
      <c r="UB116" s="50"/>
      <c r="UC116" s="50"/>
      <c r="UD116" s="50"/>
      <c r="UE116" s="50"/>
      <c r="UF116" s="50"/>
      <c r="UG116" s="50"/>
      <c r="UH116" s="50"/>
      <c r="UI116" s="50"/>
      <c r="UJ116" s="50"/>
      <c r="UK116" s="50"/>
      <c r="UL116" s="50"/>
      <c r="UM116" s="50"/>
      <c r="UN116" s="50"/>
      <c r="UO116" s="50"/>
      <c r="UP116" s="50"/>
      <c r="UQ116" s="50"/>
      <c r="UR116" s="50"/>
      <c r="US116" s="50"/>
      <c r="UT116" s="50"/>
      <c r="UU116" s="50"/>
      <c r="UV116" s="50"/>
      <c r="UW116" s="50"/>
      <c r="UX116" s="50"/>
      <c r="UY116" s="50"/>
      <c r="UZ116" s="50"/>
      <c r="VA116" s="50"/>
      <c r="VB116" s="50"/>
      <c r="VC116" s="50"/>
      <c r="VD116" s="50"/>
      <c r="VE116" s="50"/>
      <c r="VF116" s="50"/>
      <c r="VG116" s="50"/>
      <c r="VH116" s="50"/>
      <c r="VI116" s="50"/>
      <c r="VJ116" s="50"/>
      <c r="VK116" s="50"/>
      <c r="VL116" s="50"/>
      <c r="VM116" s="50"/>
      <c r="VN116" s="50"/>
      <c r="VO116" s="50"/>
      <c r="VP116" s="50"/>
      <c r="VQ116" s="50"/>
      <c r="VR116" s="50"/>
      <c r="VS116" s="50"/>
      <c r="VT116" s="50"/>
      <c r="VU116" s="50"/>
      <c r="VV116" s="50"/>
      <c r="VW116" s="50"/>
      <c r="VX116" s="50"/>
      <c r="VY116" s="50"/>
      <c r="VZ116" s="50"/>
      <c r="WA116" s="50"/>
      <c r="WB116" s="50"/>
      <c r="WC116" s="50"/>
      <c r="WD116" s="50"/>
      <c r="WE116" s="50"/>
      <c r="WF116" s="50"/>
      <c r="WG116" s="50"/>
      <c r="WH116" s="50"/>
      <c r="WI116" s="50"/>
      <c r="WJ116" s="50"/>
      <c r="WK116" s="50"/>
      <c r="WL116" s="50"/>
      <c r="WM116" s="50"/>
      <c r="WN116" s="50"/>
      <c r="WO116" s="50"/>
      <c r="WP116" s="50"/>
      <c r="WQ116" s="50"/>
      <c r="WR116" s="50"/>
      <c r="WS116" s="50"/>
      <c r="WT116" s="50"/>
      <c r="WU116" s="50"/>
      <c r="WV116" s="50"/>
      <c r="WW116" s="50"/>
      <c r="WX116" s="50"/>
      <c r="WY116" s="50"/>
      <c r="WZ116" s="50"/>
      <c r="XA116" s="50"/>
      <c r="XB116" s="50"/>
      <c r="XC116" s="50"/>
      <c r="XD116" s="50"/>
      <c r="XE116" s="50"/>
      <c r="XF116" s="50"/>
      <c r="XG116" s="50"/>
      <c r="XH116" s="50"/>
      <c r="XI116" s="50"/>
      <c r="XJ116" s="50"/>
      <c r="XK116" s="50"/>
      <c r="XL116" s="50"/>
      <c r="XM116" s="50"/>
      <c r="XN116" s="50"/>
      <c r="XO116" s="50"/>
      <c r="XP116" s="50"/>
      <c r="XQ116" s="50"/>
      <c r="XR116" s="50"/>
      <c r="XS116" s="50"/>
      <c r="XT116" s="50"/>
      <c r="XU116" s="50"/>
      <c r="XV116" s="50"/>
      <c r="XW116" s="50"/>
      <c r="XX116" s="50"/>
      <c r="XY116" s="50"/>
      <c r="XZ116" s="50"/>
      <c r="YA116" s="50"/>
      <c r="YB116" s="50"/>
      <c r="YC116" s="50"/>
      <c r="YD116" s="50"/>
      <c r="YE116" s="50"/>
      <c r="YF116" s="50"/>
      <c r="YG116" s="50"/>
      <c r="YH116" s="50"/>
      <c r="YI116" s="50"/>
      <c r="YJ116" s="50"/>
      <c r="YK116" s="50"/>
      <c r="YL116" s="50"/>
      <c r="YM116" s="50"/>
      <c r="YN116" s="50"/>
      <c r="YO116" s="50"/>
      <c r="YP116" s="50"/>
      <c r="YQ116" s="50"/>
      <c r="YR116" s="50"/>
    </row>
    <row r="117" spans="1:668" ht="15.75" x14ac:dyDescent="0.25">
      <c r="A117" s="31" t="s">
        <v>215</v>
      </c>
      <c r="B117" s="26" t="s">
        <v>216</v>
      </c>
      <c r="C117" s="57" t="s">
        <v>73</v>
      </c>
      <c r="D117" s="60">
        <v>44652</v>
      </c>
      <c r="E117" s="10" t="s">
        <v>113</v>
      </c>
      <c r="F117" s="161">
        <v>45000</v>
      </c>
      <c r="G117" s="181">
        <v>1291.5</v>
      </c>
      <c r="H117" s="181">
        <v>1148.33</v>
      </c>
      <c r="I117" s="181">
        <v>1368</v>
      </c>
      <c r="J117" s="181">
        <v>25</v>
      </c>
      <c r="K117" s="181">
        <v>3832.83</v>
      </c>
      <c r="L117" s="191">
        <v>41167.17</v>
      </c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IC117" s="50"/>
      <c r="ID117" s="50"/>
      <c r="IE117" s="50"/>
      <c r="IF117" s="50"/>
      <c r="IG117" s="50"/>
      <c r="IH117" s="50"/>
      <c r="II117" s="50"/>
      <c r="IJ117" s="50"/>
      <c r="IK117" s="50"/>
      <c r="IL117" s="50"/>
      <c r="IM117" s="50"/>
      <c r="IN117" s="50"/>
      <c r="IO117" s="50"/>
      <c r="IP117" s="50"/>
      <c r="IQ117" s="50"/>
      <c r="IR117" s="50"/>
      <c r="IS117" s="50"/>
      <c r="IT117" s="50"/>
      <c r="IU117" s="50"/>
      <c r="IV117" s="50"/>
      <c r="IW117" s="50"/>
      <c r="IX117" s="50"/>
      <c r="IY117" s="50"/>
      <c r="IZ117" s="50"/>
      <c r="JA117" s="50"/>
      <c r="JB117" s="50"/>
      <c r="JC117" s="50"/>
      <c r="JD117" s="50"/>
      <c r="JE117" s="50"/>
      <c r="JF117" s="50"/>
      <c r="JG117" s="50"/>
      <c r="JH117" s="50"/>
      <c r="JI117" s="50"/>
      <c r="JJ117" s="50"/>
      <c r="JK117" s="50"/>
      <c r="JL117" s="50"/>
      <c r="JM117" s="50"/>
      <c r="JN117" s="50"/>
      <c r="JO117" s="50"/>
      <c r="JP117" s="50"/>
      <c r="JQ117" s="50"/>
      <c r="JR117" s="50"/>
      <c r="JS117" s="50"/>
      <c r="JT117" s="50"/>
      <c r="JU117" s="50"/>
      <c r="JV117" s="50"/>
      <c r="JW117" s="50"/>
      <c r="JX117" s="50"/>
      <c r="JY117" s="50"/>
      <c r="JZ117" s="50"/>
      <c r="KA117" s="50"/>
      <c r="KB117" s="50"/>
      <c r="KC117" s="50"/>
      <c r="KD117" s="50"/>
      <c r="KE117" s="50"/>
      <c r="KF117" s="50"/>
      <c r="KG117" s="50"/>
      <c r="KH117" s="50"/>
      <c r="KI117" s="50"/>
      <c r="KJ117" s="50"/>
      <c r="KK117" s="50"/>
      <c r="KL117" s="50"/>
      <c r="KM117" s="50"/>
      <c r="KN117" s="50"/>
      <c r="KO117" s="50"/>
      <c r="KP117" s="50"/>
      <c r="KQ117" s="50"/>
      <c r="KR117" s="50"/>
      <c r="KS117" s="50"/>
      <c r="KT117" s="50"/>
      <c r="KU117" s="50"/>
      <c r="KV117" s="50"/>
      <c r="KW117" s="50"/>
      <c r="KX117" s="50"/>
      <c r="KY117" s="50"/>
      <c r="KZ117" s="50"/>
      <c r="LA117" s="50"/>
      <c r="LB117" s="50"/>
      <c r="LC117" s="50"/>
      <c r="LD117" s="50"/>
      <c r="LE117" s="50"/>
      <c r="LF117" s="50"/>
      <c r="LG117" s="50"/>
      <c r="LH117" s="50"/>
      <c r="LI117" s="50"/>
      <c r="LJ117" s="50"/>
      <c r="LK117" s="50"/>
      <c r="LL117" s="50"/>
      <c r="LM117" s="50"/>
      <c r="LN117" s="50"/>
      <c r="LO117" s="50"/>
      <c r="LP117" s="50"/>
      <c r="LQ117" s="50"/>
      <c r="LR117" s="50"/>
      <c r="LS117" s="50"/>
      <c r="LT117" s="50"/>
      <c r="LU117" s="50"/>
      <c r="LV117" s="50"/>
      <c r="LW117" s="50"/>
      <c r="LX117" s="50"/>
      <c r="LY117" s="50"/>
      <c r="LZ117" s="50"/>
      <c r="MA117" s="50"/>
      <c r="MB117" s="50"/>
      <c r="MC117" s="50"/>
      <c r="MD117" s="50"/>
      <c r="ME117" s="50"/>
      <c r="MF117" s="50"/>
      <c r="MG117" s="50"/>
      <c r="MH117" s="50"/>
      <c r="MI117" s="50"/>
      <c r="MJ117" s="50"/>
      <c r="MK117" s="50"/>
      <c r="ML117" s="50"/>
      <c r="MM117" s="50"/>
      <c r="MN117" s="50"/>
      <c r="MO117" s="50"/>
      <c r="MP117" s="50"/>
      <c r="MQ117" s="50"/>
      <c r="MR117" s="50"/>
      <c r="MS117" s="50"/>
      <c r="MT117" s="50"/>
      <c r="MU117" s="50"/>
      <c r="MV117" s="50"/>
      <c r="MW117" s="50"/>
      <c r="MX117" s="50"/>
      <c r="MY117" s="50"/>
      <c r="MZ117" s="50"/>
      <c r="NA117" s="50"/>
      <c r="NB117" s="50"/>
      <c r="NC117" s="50"/>
      <c r="ND117" s="50"/>
      <c r="NE117" s="50"/>
      <c r="NF117" s="50"/>
      <c r="NG117" s="50"/>
      <c r="NH117" s="50"/>
      <c r="NI117" s="50"/>
      <c r="NJ117" s="50"/>
      <c r="NK117" s="50"/>
      <c r="NL117" s="50"/>
      <c r="NM117" s="50"/>
      <c r="NN117" s="50"/>
      <c r="NO117" s="50"/>
      <c r="NP117" s="50"/>
      <c r="NQ117" s="50"/>
      <c r="NR117" s="50"/>
      <c r="NS117" s="50"/>
      <c r="NT117" s="50"/>
      <c r="NU117" s="50"/>
      <c r="NV117" s="50"/>
      <c r="NW117" s="50"/>
      <c r="NX117" s="50"/>
      <c r="NY117" s="50"/>
      <c r="NZ117" s="50"/>
      <c r="OA117" s="50"/>
      <c r="OB117" s="50"/>
      <c r="OC117" s="50"/>
      <c r="OD117" s="50"/>
      <c r="OE117" s="50"/>
      <c r="OF117" s="50"/>
      <c r="OG117" s="50"/>
      <c r="OH117" s="50"/>
      <c r="OI117" s="50"/>
      <c r="OJ117" s="50"/>
      <c r="OK117" s="50"/>
      <c r="OL117" s="50"/>
      <c r="OM117" s="50"/>
      <c r="ON117" s="50"/>
      <c r="OO117" s="50"/>
      <c r="OP117" s="50"/>
      <c r="OQ117" s="50"/>
      <c r="OR117" s="50"/>
      <c r="OS117" s="50"/>
      <c r="OT117" s="50"/>
      <c r="OU117" s="50"/>
      <c r="OV117" s="50"/>
      <c r="OW117" s="50"/>
      <c r="OX117" s="50"/>
      <c r="OY117" s="50"/>
      <c r="OZ117" s="50"/>
      <c r="PA117" s="50"/>
      <c r="PB117" s="50"/>
      <c r="PC117" s="50"/>
      <c r="PD117" s="50"/>
      <c r="PE117" s="50"/>
      <c r="PF117" s="50"/>
      <c r="PG117" s="50"/>
      <c r="PH117" s="50"/>
      <c r="PI117" s="50"/>
      <c r="PJ117" s="50"/>
      <c r="PK117" s="50"/>
      <c r="PL117" s="50"/>
      <c r="PM117" s="50"/>
      <c r="PN117" s="50"/>
      <c r="PO117" s="50"/>
      <c r="PP117" s="50"/>
      <c r="PQ117" s="50"/>
      <c r="PR117" s="50"/>
      <c r="PS117" s="50"/>
      <c r="PT117" s="50"/>
      <c r="PU117" s="50"/>
      <c r="PV117" s="50"/>
      <c r="PW117" s="50"/>
      <c r="PX117" s="50"/>
      <c r="PY117" s="50"/>
      <c r="PZ117" s="50"/>
      <c r="QA117" s="50"/>
      <c r="QB117" s="50"/>
      <c r="QC117" s="50"/>
      <c r="QD117" s="50"/>
      <c r="QE117" s="50"/>
      <c r="QF117" s="50"/>
      <c r="QG117" s="50"/>
      <c r="QH117" s="50"/>
      <c r="QI117" s="50"/>
      <c r="QJ117" s="50"/>
      <c r="QK117" s="50"/>
      <c r="QL117" s="50"/>
      <c r="QM117" s="50"/>
      <c r="QN117" s="50"/>
      <c r="QO117" s="50"/>
      <c r="QP117" s="50"/>
      <c r="QQ117" s="50"/>
      <c r="QR117" s="50"/>
      <c r="QS117" s="50"/>
      <c r="QT117" s="50"/>
      <c r="QU117" s="50"/>
      <c r="QV117" s="50"/>
      <c r="QW117" s="50"/>
      <c r="QX117" s="50"/>
      <c r="QY117" s="50"/>
      <c r="QZ117" s="50"/>
      <c r="RA117" s="50"/>
      <c r="RB117" s="50"/>
      <c r="RC117" s="50"/>
      <c r="RD117" s="50"/>
      <c r="RE117" s="50"/>
      <c r="RF117" s="50"/>
      <c r="RG117" s="50"/>
      <c r="RH117" s="50"/>
      <c r="RI117" s="50"/>
      <c r="RJ117" s="50"/>
      <c r="RK117" s="50"/>
      <c r="RL117" s="50"/>
      <c r="RM117" s="50"/>
      <c r="RN117" s="50"/>
      <c r="RO117" s="50"/>
      <c r="RP117" s="50"/>
      <c r="RQ117" s="50"/>
      <c r="RR117" s="50"/>
      <c r="RS117" s="50"/>
      <c r="RT117" s="50"/>
      <c r="RU117" s="50"/>
      <c r="RV117" s="50"/>
      <c r="RW117" s="50"/>
      <c r="RX117" s="50"/>
      <c r="RY117" s="50"/>
      <c r="RZ117" s="50"/>
      <c r="SA117" s="50"/>
      <c r="SB117" s="50"/>
      <c r="SC117" s="50"/>
      <c r="SD117" s="50"/>
      <c r="SE117" s="50"/>
      <c r="SF117" s="50"/>
      <c r="SG117" s="50"/>
      <c r="SH117" s="50"/>
      <c r="SI117" s="50"/>
      <c r="SJ117" s="50"/>
      <c r="SK117" s="50"/>
      <c r="SL117" s="50"/>
      <c r="SM117" s="50"/>
      <c r="SN117" s="50"/>
      <c r="SO117" s="50"/>
      <c r="SP117" s="50"/>
      <c r="SQ117" s="50"/>
      <c r="SR117" s="50"/>
      <c r="SS117" s="50"/>
      <c r="ST117" s="50"/>
      <c r="SU117" s="50"/>
      <c r="SV117" s="50"/>
      <c r="SW117" s="50"/>
      <c r="SX117" s="50"/>
      <c r="SY117" s="50"/>
      <c r="SZ117" s="50"/>
      <c r="TA117" s="50"/>
      <c r="TB117" s="50"/>
      <c r="TC117" s="50"/>
      <c r="TD117" s="50"/>
      <c r="TE117" s="50"/>
      <c r="TF117" s="50"/>
      <c r="TG117" s="50"/>
      <c r="TH117" s="50"/>
      <c r="TI117" s="50"/>
      <c r="TJ117" s="50"/>
      <c r="TK117" s="50"/>
      <c r="TL117" s="50"/>
      <c r="TM117" s="50"/>
      <c r="TN117" s="50"/>
      <c r="TO117" s="50"/>
      <c r="TP117" s="50"/>
      <c r="TQ117" s="50"/>
      <c r="TR117" s="50"/>
      <c r="TS117" s="50"/>
      <c r="TT117" s="50"/>
      <c r="TU117" s="50"/>
      <c r="TV117" s="50"/>
      <c r="TW117" s="50"/>
      <c r="TX117" s="50"/>
      <c r="TY117" s="50"/>
      <c r="TZ117" s="50"/>
      <c r="UA117" s="50"/>
      <c r="UB117" s="50"/>
      <c r="UC117" s="50"/>
      <c r="UD117" s="50"/>
      <c r="UE117" s="50"/>
      <c r="UF117" s="50"/>
      <c r="UG117" s="50"/>
      <c r="UH117" s="50"/>
      <c r="UI117" s="50"/>
      <c r="UJ117" s="50"/>
      <c r="UK117" s="50"/>
      <c r="UL117" s="50"/>
      <c r="UM117" s="50"/>
      <c r="UN117" s="50"/>
      <c r="UO117" s="50"/>
      <c r="UP117" s="50"/>
      <c r="UQ117" s="50"/>
      <c r="UR117" s="50"/>
      <c r="US117" s="50"/>
      <c r="UT117" s="50"/>
      <c r="UU117" s="50"/>
      <c r="UV117" s="50"/>
      <c r="UW117" s="50"/>
      <c r="UX117" s="50"/>
      <c r="UY117" s="50"/>
      <c r="UZ117" s="50"/>
      <c r="VA117" s="50"/>
      <c r="VB117" s="50"/>
      <c r="VC117" s="50"/>
      <c r="VD117" s="50"/>
      <c r="VE117" s="50"/>
      <c r="VF117" s="50"/>
      <c r="VG117" s="50"/>
      <c r="VH117" s="50"/>
      <c r="VI117" s="50"/>
      <c r="VJ117" s="50"/>
      <c r="VK117" s="50"/>
      <c r="VL117" s="50"/>
      <c r="VM117" s="50"/>
      <c r="VN117" s="50"/>
      <c r="VO117" s="50"/>
      <c r="VP117" s="50"/>
      <c r="VQ117" s="50"/>
      <c r="VR117" s="50"/>
      <c r="VS117" s="50"/>
      <c r="VT117" s="50"/>
      <c r="VU117" s="50"/>
      <c r="VV117" s="50"/>
      <c r="VW117" s="50"/>
      <c r="VX117" s="50"/>
      <c r="VY117" s="50"/>
      <c r="VZ117" s="50"/>
      <c r="WA117" s="50"/>
      <c r="WB117" s="50"/>
      <c r="WC117" s="50"/>
      <c r="WD117" s="50"/>
      <c r="WE117" s="50"/>
      <c r="WF117" s="50"/>
      <c r="WG117" s="50"/>
      <c r="WH117" s="50"/>
      <c r="WI117" s="50"/>
      <c r="WJ117" s="50"/>
      <c r="WK117" s="50"/>
      <c r="WL117" s="50"/>
      <c r="WM117" s="50"/>
      <c r="WN117" s="50"/>
      <c r="WO117" s="50"/>
      <c r="WP117" s="50"/>
      <c r="WQ117" s="50"/>
      <c r="WR117" s="50"/>
      <c r="WS117" s="50"/>
      <c r="WT117" s="50"/>
      <c r="WU117" s="50"/>
      <c r="WV117" s="50"/>
      <c r="WW117" s="50"/>
      <c r="WX117" s="50"/>
      <c r="WY117" s="50"/>
      <c r="WZ117" s="50"/>
      <c r="XA117" s="50"/>
      <c r="XB117" s="50"/>
      <c r="XC117" s="50"/>
      <c r="XD117" s="50"/>
      <c r="XE117" s="50"/>
      <c r="XF117" s="50"/>
      <c r="XG117" s="50"/>
      <c r="XH117" s="50"/>
      <c r="XI117" s="50"/>
      <c r="XJ117" s="50"/>
      <c r="XK117" s="50"/>
      <c r="XL117" s="50"/>
      <c r="XM117" s="50"/>
      <c r="XN117" s="50"/>
      <c r="XO117" s="50"/>
      <c r="XP117" s="50"/>
      <c r="XQ117" s="50"/>
      <c r="XR117" s="50"/>
      <c r="XS117" s="50"/>
      <c r="XT117" s="50"/>
      <c r="XU117" s="50"/>
      <c r="XV117" s="50"/>
      <c r="XW117" s="50"/>
      <c r="XX117" s="50"/>
      <c r="XY117" s="50"/>
      <c r="XZ117" s="50"/>
      <c r="YA117" s="50"/>
      <c r="YB117" s="50"/>
      <c r="YC117" s="50"/>
      <c r="YD117" s="50"/>
      <c r="YE117" s="50"/>
      <c r="YF117" s="50"/>
      <c r="YG117" s="50"/>
      <c r="YH117" s="50"/>
      <c r="YI117" s="50"/>
      <c r="YJ117" s="50"/>
      <c r="YK117" s="50"/>
      <c r="YL117" s="50"/>
      <c r="YM117" s="50"/>
      <c r="YN117" s="50"/>
      <c r="YO117" s="50"/>
      <c r="YP117" s="50"/>
      <c r="YQ117" s="50"/>
      <c r="YR117" s="50"/>
    </row>
    <row r="118" spans="1:668" s="47" customFormat="1" ht="15" customHeight="1" x14ac:dyDescent="0.25">
      <c r="A118" s="123" t="s">
        <v>14</v>
      </c>
      <c r="B118" s="97">
        <v>5</v>
      </c>
      <c r="C118" s="54"/>
      <c r="D118" s="56"/>
      <c r="E118" s="56"/>
      <c r="F118" s="162">
        <f>SUM(F113:F117)</f>
        <v>225000</v>
      </c>
      <c r="G118" s="162">
        <f>SUM(G113:G114)+G115+G116+G117</f>
        <v>6457.5</v>
      </c>
      <c r="H118" s="162">
        <f>SUM(H113:H114)+H115+H116+H117</f>
        <v>5741.65</v>
      </c>
      <c r="I118" s="162">
        <f>SUM(I113:I114)+I115+I116+I117</f>
        <v>6840</v>
      </c>
      <c r="J118" s="162">
        <f>SUM(J113:J114)+J115+J116+J117</f>
        <v>1475</v>
      </c>
      <c r="K118" s="162">
        <f>K113+K114+K115+K116+K117</f>
        <v>20514.150000000001</v>
      </c>
      <c r="L118" s="192">
        <f>SUM(L113:L117)</f>
        <v>204485.84999999998</v>
      </c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IC118" s="77"/>
      <c r="ID118" s="77"/>
      <c r="IE118" s="77"/>
      <c r="IF118" s="77"/>
      <c r="IG118" s="77"/>
      <c r="IH118" s="77"/>
      <c r="II118" s="77"/>
      <c r="IJ118" s="77"/>
      <c r="IK118" s="77"/>
      <c r="IL118" s="77"/>
      <c r="IM118" s="77"/>
      <c r="IN118" s="77"/>
      <c r="IO118" s="77"/>
      <c r="IP118" s="77"/>
      <c r="IQ118" s="77"/>
      <c r="IR118" s="77"/>
      <c r="IS118" s="77"/>
      <c r="IT118" s="77"/>
      <c r="IU118" s="77"/>
      <c r="IV118" s="77"/>
      <c r="IW118" s="77"/>
      <c r="IX118" s="77"/>
      <c r="IY118" s="77"/>
      <c r="IZ118" s="77"/>
      <c r="JA118" s="77"/>
      <c r="JB118" s="77"/>
      <c r="JC118" s="77"/>
      <c r="JD118" s="77"/>
      <c r="JE118" s="77"/>
      <c r="JF118" s="77"/>
      <c r="JG118" s="77"/>
      <c r="JH118" s="77"/>
      <c r="JI118" s="77"/>
      <c r="JJ118" s="77"/>
      <c r="JK118" s="77"/>
      <c r="JL118" s="77"/>
      <c r="JM118" s="77"/>
      <c r="JN118" s="77"/>
      <c r="JO118" s="77"/>
      <c r="JP118" s="77"/>
      <c r="JQ118" s="77"/>
      <c r="JR118" s="77"/>
      <c r="JS118" s="77"/>
      <c r="JT118" s="77"/>
      <c r="JU118" s="77"/>
      <c r="JV118" s="77"/>
      <c r="JW118" s="77"/>
      <c r="JX118" s="77"/>
      <c r="JY118" s="77"/>
      <c r="JZ118" s="77"/>
      <c r="KA118" s="77"/>
      <c r="KB118" s="77"/>
      <c r="KC118" s="77"/>
      <c r="KD118" s="77"/>
      <c r="KE118" s="77"/>
      <c r="KF118" s="77"/>
      <c r="KG118" s="77"/>
      <c r="KH118" s="77"/>
      <c r="KI118" s="77"/>
      <c r="KJ118" s="77"/>
      <c r="KK118" s="77"/>
      <c r="KL118" s="77"/>
      <c r="KM118" s="77"/>
      <c r="KN118" s="77"/>
      <c r="KO118" s="77"/>
      <c r="KP118" s="77"/>
      <c r="KQ118" s="77"/>
      <c r="KR118" s="77"/>
      <c r="KS118" s="77"/>
      <c r="KT118" s="77"/>
      <c r="KU118" s="77"/>
      <c r="KV118" s="77"/>
      <c r="KW118" s="77"/>
      <c r="KX118" s="77"/>
      <c r="KY118" s="77"/>
      <c r="KZ118" s="77"/>
      <c r="LA118" s="77"/>
      <c r="LB118" s="77"/>
      <c r="LC118" s="77"/>
      <c r="LD118" s="77"/>
      <c r="LE118" s="77"/>
      <c r="LF118" s="77"/>
      <c r="LG118" s="77"/>
      <c r="LH118" s="77"/>
      <c r="LI118" s="77"/>
      <c r="LJ118" s="77"/>
      <c r="LK118" s="77"/>
      <c r="LL118" s="77"/>
      <c r="LM118" s="77"/>
      <c r="LN118" s="77"/>
      <c r="LO118" s="77"/>
      <c r="LP118" s="77"/>
      <c r="LQ118" s="77"/>
      <c r="LR118" s="77"/>
      <c r="LS118" s="77"/>
      <c r="LT118" s="77"/>
      <c r="LU118" s="77"/>
      <c r="LV118" s="77"/>
      <c r="LW118" s="77"/>
      <c r="LX118" s="77"/>
      <c r="LY118" s="77"/>
      <c r="LZ118" s="77"/>
      <c r="MA118" s="77"/>
      <c r="MB118" s="77"/>
      <c r="MC118" s="77"/>
      <c r="MD118" s="77"/>
      <c r="ME118" s="77"/>
      <c r="MF118" s="77"/>
      <c r="MG118" s="77"/>
      <c r="MH118" s="77"/>
      <c r="MI118" s="77"/>
      <c r="MJ118" s="77"/>
      <c r="MK118" s="77"/>
      <c r="ML118" s="77"/>
      <c r="MM118" s="77"/>
      <c r="MN118" s="77"/>
      <c r="MO118" s="77"/>
      <c r="MP118" s="77"/>
      <c r="MQ118" s="77"/>
      <c r="MR118" s="77"/>
      <c r="MS118" s="77"/>
      <c r="MT118" s="77"/>
      <c r="MU118" s="77"/>
      <c r="MV118" s="77"/>
      <c r="MW118" s="77"/>
      <c r="MX118" s="77"/>
      <c r="MY118" s="77"/>
      <c r="MZ118" s="77"/>
      <c r="NA118" s="77"/>
      <c r="NB118" s="77"/>
      <c r="NC118" s="77"/>
      <c r="ND118" s="77"/>
      <c r="NE118" s="77"/>
      <c r="NF118" s="77"/>
      <c r="NG118" s="77"/>
      <c r="NH118" s="77"/>
      <c r="NI118" s="77"/>
      <c r="NJ118" s="77"/>
      <c r="NK118" s="77"/>
      <c r="NL118" s="77"/>
      <c r="NM118" s="77"/>
      <c r="NN118" s="77"/>
      <c r="NO118" s="77"/>
      <c r="NP118" s="77"/>
      <c r="NQ118" s="77"/>
      <c r="NR118" s="77"/>
      <c r="NS118" s="77"/>
      <c r="NT118" s="77"/>
      <c r="NU118" s="77"/>
      <c r="NV118" s="77"/>
      <c r="NW118" s="77"/>
      <c r="NX118" s="77"/>
      <c r="NY118" s="77"/>
      <c r="NZ118" s="77"/>
      <c r="OA118" s="77"/>
      <c r="OB118" s="77"/>
      <c r="OC118" s="77"/>
      <c r="OD118" s="77"/>
      <c r="OE118" s="77"/>
      <c r="OF118" s="77"/>
      <c r="OG118" s="77"/>
      <c r="OH118" s="77"/>
      <c r="OI118" s="77"/>
      <c r="OJ118" s="77"/>
      <c r="OK118" s="77"/>
      <c r="OL118" s="77"/>
      <c r="OM118" s="77"/>
      <c r="ON118" s="77"/>
      <c r="OO118" s="77"/>
      <c r="OP118" s="77"/>
      <c r="OQ118" s="77"/>
      <c r="OR118" s="77"/>
      <c r="OS118" s="77"/>
      <c r="OT118" s="77"/>
      <c r="OU118" s="77"/>
      <c r="OV118" s="77"/>
      <c r="OW118" s="77"/>
      <c r="OX118" s="77"/>
      <c r="OY118" s="77"/>
      <c r="OZ118" s="77"/>
      <c r="PA118" s="77"/>
      <c r="PB118" s="77"/>
      <c r="PC118" s="77"/>
      <c r="PD118" s="77"/>
      <c r="PE118" s="77"/>
      <c r="PF118" s="77"/>
      <c r="PG118" s="77"/>
      <c r="PH118" s="77"/>
      <c r="PI118" s="77"/>
      <c r="PJ118" s="77"/>
      <c r="PK118" s="77"/>
      <c r="PL118" s="77"/>
      <c r="PM118" s="77"/>
      <c r="PN118" s="77"/>
      <c r="PO118" s="77"/>
      <c r="PP118" s="77"/>
      <c r="PQ118" s="77"/>
      <c r="PR118" s="77"/>
      <c r="PS118" s="77"/>
      <c r="PT118" s="77"/>
      <c r="PU118" s="77"/>
      <c r="PV118" s="77"/>
      <c r="PW118" s="77"/>
      <c r="PX118" s="77"/>
      <c r="PY118" s="77"/>
      <c r="PZ118" s="77"/>
      <c r="QA118" s="77"/>
      <c r="QB118" s="77"/>
      <c r="QC118" s="77"/>
      <c r="QD118" s="77"/>
      <c r="QE118" s="77"/>
      <c r="QF118" s="77"/>
      <c r="QG118" s="77"/>
      <c r="QH118" s="77"/>
      <c r="QI118" s="77"/>
      <c r="QJ118" s="77"/>
      <c r="QK118" s="77"/>
      <c r="QL118" s="77"/>
      <c r="QM118" s="77"/>
      <c r="QN118" s="77"/>
      <c r="QO118" s="77"/>
      <c r="QP118" s="77"/>
      <c r="QQ118" s="77"/>
      <c r="QR118" s="77"/>
      <c r="QS118" s="77"/>
      <c r="QT118" s="77"/>
      <c r="QU118" s="77"/>
      <c r="QV118" s="77"/>
      <c r="QW118" s="77"/>
      <c r="QX118" s="77"/>
      <c r="QY118" s="77"/>
      <c r="QZ118" s="77"/>
      <c r="RA118" s="77"/>
      <c r="RB118" s="77"/>
      <c r="RC118" s="77"/>
      <c r="RD118" s="77"/>
      <c r="RE118" s="77"/>
      <c r="RF118" s="77"/>
      <c r="RG118" s="77"/>
      <c r="RH118" s="77"/>
      <c r="RI118" s="77"/>
      <c r="RJ118" s="77"/>
      <c r="RK118" s="77"/>
      <c r="RL118" s="77"/>
      <c r="RM118" s="77"/>
      <c r="RN118" s="77"/>
      <c r="RO118" s="77"/>
      <c r="RP118" s="77"/>
      <c r="RQ118" s="77"/>
      <c r="RR118" s="77"/>
      <c r="RS118" s="77"/>
      <c r="RT118" s="77"/>
      <c r="RU118" s="77"/>
      <c r="RV118" s="77"/>
      <c r="RW118" s="77"/>
      <c r="RX118" s="77"/>
      <c r="RY118" s="77"/>
      <c r="RZ118" s="77"/>
      <c r="SA118" s="77"/>
      <c r="SB118" s="77"/>
      <c r="SC118" s="77"/>
      <c r="SD118" s="77"/>
      <c r="SE118" s="77"/>
      <c r="SF118" s="77"/>
      <c r="SG118" s="77"/>
      <c r="SH118" s="77"/>
      <c r="SI118" s="77"/>
      <c r="SJ118" s="77"/>
      <c r="SK118" s="77"/>
      <c r="SL118" s="77"/>
      <c r="SM118" s="77"/>
      <c r="SN118" s="77"/>
      <c r="SO118" s="77"/>
      <c r="SP118" s="77"/>
      <c r="SQ118" s="77"/>
      <c r="SR118" s="77"/>
      <c r="SS118" s="77"/>
      <c r="ST118" s="77"/>
      <c r="SU118" s="77"/>
      <c r="SV118" s="77"/>
      <c r="SW118" s="77"/>
      <c r="SX118" s="77"/>
      <c r="SY118" s="77"/>
      <c r="SZ118" s="77"/>
      <c r="TA118" s="77"/>
      <c r="TB118" s="77"/>
      <c r="TC118" s="77"/>
      <c r="TD118" s="77"/>
      <c r="TE118" s="77"/>
      <c r="TF118" s="77"/>
      <c r="TG118" s="77"/>
      <c r="TH118" s="77"/>
      <c r="TI118" s="77"/>
      <c r="TJ118" s="77"/>
      <c r="TK118" s="77"/>
      <c r="TL118" s="77"/>
      <c r="TM118" s="77"/>
      <c r="TN118" s="77"/>
      <c r="TO118" s="77"/>
      <c r="TP118" s="77"/>
      <c r="TQ118" s="77"/>
      <c r="TR118" s="77"/>
      <c r="TS118" s="77"/>
      <c r="TT118" s="77"/>
      <c r="TU118" s="77"/>
      <c r="TV118" s="77"/>
      <c r="TW118" s="77"/>
      <c r="TX118" s="77"/>
      <c r="TY118" s="77"/>
      <c r="TZ118" s="77"/>
      <c r="UA118" s="77"/>
      <c r="UB118" s="77"/>
      <c r="UC118" s="77"/>
      <c r="UD118" s="77"/>
      <c r="UE118" s="77"/>
      <c r="UF118" s="77"/>
      <c r="UG118" s="77"/>
      <c r="UH118" s="77"/>
      <c r="UI118" s="77"/>
      <c r="UJ118" s="77"/>
      <c r="UK118" s="77"/>
      <c r="UL118" s="77"/>
      <c r="UM118" s="77"/>
      <c r="UN118" s="77"/>
      <c r="UO118" s="77"/>
      <c r="UP118" s="77"/>
      <c r="UQ118" s="77"/>
      <c r="UR118" s="77"/>
      <c r="US118" s="77"/>
      <c r="UT118" s="77"/>
      <c r="UU118" s="77"/>
      <c r="UV118" s="77"/>
      <c r="UW118" s="77"/>
      <c r="UX118" s="77"/>
      <c r="UY118" s="77"/>
      <c r="UZ118" s="77"/>
      <c r="VA118" s="77"/>
      <c r="VB118" s="77"/>
      <c r="VC118" s="77"/>
      <c r="VD118" s="77"/>
      <c r="VE118" s="77"/>
      <c r="VF118" s="77"/>
      <c r="VG118" s="77"/>
      <c r="VH118" s="77"/>
      <c r="VI118" s="77"/>
      <c r="VJ118" s="77"/>
      <c r="VK118" s="77"/>
      <c r="VL118" s="77"/>
      <c r="VM118" s="77"/>
      <c r="VN118" s="77"/>
      <c r="VO118" s="77"/>
      <c r="VP118" s="77"/>
      <c r="VQ118" s="77"/>
      <c r="VR118" s="77"/>
      <c r="VS118" s="77"/>
      <c r="VT118" s="77"/>
      <c r="VU118" s="77"/>
      <c r="VV118" s="77"/>
      <c r="VW118" s="77"/>
      <c r="VX118" s="77"/>
      <c r="VY118" s="77"/>
      <c r="VZ118" s="77"/>
      <c r="WA118" s="77"/>
      <c r="WB118" s="77"/>
      <c r="WC118" s="77"/>
      <c r="WD118" s="77"/>
      <c r="WE118" s="77"/>
      <c r="WF118" s="77"/>
      <c r="WG118" s="77"/>
      <c r="WH118" s="77"/>
      <c r="WI118" s="77"/>
      <c r="WJ118" s="77"/>
      <c r="WK118" s="77"/>
      <c r="WL118" s="77"/>
      <c r="WM118" s="77"/>
      <c r="WN118" s="77"/>
      <c r="WO118" s="77"/>
      <c r="WP118" s="77"/>
      <c r="WQ118" s="77"/>
      <c r="WR118" s="77"/>
      <c r="WS118" s="77"/>
      <c r="WT118" s="77"/>
      <c r="WU118" s="77"/>
      <c r="WV118" s="77"/>
      <c r="WW118" s="77"/>
      <c r="WX118" s="77"/>
      <c r="WY118" s="77"/>
      <c r="WZ118" s="77"/>
      <c r="XA118" s="77"/>
      <c r="XB118" s="77"/>
      <c r="XC118" s="77"/>
      <c r="XD118" s="77"/>
      <c r="XE118" s="77"/>
      <c r="XF118" s="77"/>
      <c r="XG118" s="77"/>
      <c r="XH118" s="77"/>
      <c r="XI118" s="77"/>
      <c r="XJ118" s="77"/>
      <c r="XK118" s="77"/>
      <c r="XL118" s="77"/>
      <c r="XM118" s="77"/>
      <c r="XN118" s="77"/>
      <c r="XO118" s="77"/>
      <c r="XP118" s="77"/>
      <c r="XQ118" s="77"/>
      <c r="XR118" s="77"/>
      <c r="XS118" s="77"/>
      <c r="XT118" s="77"/>
      <c r="XU118" s="77"/>
      <c r="XV118" s="77"/>
      <c r="XW118" s="77"/>
      <c r="XX118" s="77"/>
      <c r="XY118" s="77"/>
      <c r="XZ118" s="77"/>
      <c r="YA118" s="77"/>
      <c r="YB118" s="77"/>
      <c r="YC118" s="77"/>
      <c r="YD118" s="77"/>
      <c r="YE118" s="77"/>
      <c r="YF118" s="77"/>
      <c r="YG118" s="77"/>
      <c r="YH118" s="77"/>
      <c r="YI118" s="77"/>
      <c r="YJ118" s="77"/>
      <c r="YK118" s="77"/>
      <c r="YL118" s="77"/>
      <c r="YM118" s="77"/>
      <c r="YN118" s="77"/>
      <c r="YO118" s="77"/>
      <c r="YP118" s="77"/>
      <c r="YQ118" s="77"/>
      <c r="YR118" s="77"/>
    </row>
    <row r="119" spans="1:668" s="47" customFormat="1" ht="12.75" customHeight="1" x14ac:dyDescent="0.25">
      <c r="A119" s="39"/>
      <c r="B119" s="106"/>
      <c r="C119" s="66"/>
      <c r="D119" s="67"/>
      <c r="E119" s="67"/>
      <c r="F119" s="147"/>
      <c r="G119" s="166"/>
      <c r="H119" s="147"/>
      <c r="I119" s="147"/>
      <c r="J119" s="147"/>
      <c r="K119" s="147"/>
      <c r="L119" s="166"/>
    </row>
    <row r="120" spans="1:668" s="47" customFormat="1" ht="12.75" customHeight="1" x14ac:dyDescent="0.25">
      <c r="A120" s="39" t="s">
        <v>121</v>
      </c>
      <c r="B120" s="106"/>
      <c r="C120" s="66"/>
      <c r="D120" s="67"/>
      <c r="E120" s="67"/>
      <c r="F120" s="147"/>
      <c r="G120" s="166"/>
      <c r="H120" s="147"/>
      <c r="I120" s="147"/>
      <c r="J120" s="147"/>
      <c r="K120" s="147"/>
      <c r="L120" s="166"/>
    </row>
    <row r="121" spans="1:668" s="44" customFormat="1" ht="18" customHeight="1" x14ac:dyDescent="0.25">
      <c r="A121" s="44" t="s">
        <v>122</v>
      </c>
      <c r="B121" s="65" t="s">
        <v>17</v>
      </c>
      <c r="C121" s="66" t="s">
        <v>73</v>
      </c>
      <c r="D121" s="67">
        <v>44562</v>
      </c>
      <c r="E121" s="67" t="s">
        <v>113</v>
      </c>
      <c r="F121" s="149">
        <v>40000</v>
      </c>
      <c r="G121" s="167">
        <v>1148</v>
      </c>
      <c r="H121" s="149">
        <v>442.65</v>
      </c>
      <c r="I121" s="149">
        <v>1216</v>
      </c>
      <c r="J121" s="149">
        <v>7025</v>
      </c>
      <c r="K121" s="149">
        <v>9831.65</v>
      </c>
      <c r="L121" s="167">
        <v>30168.35</v>
      </c>
    </row>
    <row r="122" spans="1:668" s="44" customFormat="1" ht="14.25" customHeight="1" x14ac:dyDescent="0.25">
      <c r="A122" s="44" t="s">
        <v>146</v>
      </c>
      <c r="B122" s="65" t="s">
        <v>115</v>
      </c>
      <c r="C122" s="66" t="s">
        <v>72</v>
      </c>
      <c r="D122" s="67">
        <v>44593</v>
      </c>
      <c r="E122" s="67" t="s">
        <v>113</v>
      </c>
      <c r="F122" s="149">
        <v>40000</v>
      </c>
      <c r="G122" s="167">
        <v>1148</v>
      </c>
      <c r="H122" s="149">
        <v>442.65</v>
      </c>
      <c r="I122" s="149">
        <v>1216</v>
      </c>
      <c r="J122" s="149">
        <v>25</v>
      </c>
      <c r="K122" s="149">
        <v>2831.65</v>
      </c>
      <c r="L122" s="167">
        <v>37168.35</v>
      </c>
    </row>
    <row r="123" spans="1:668" s="44" customFormat="1" ht="14.25" customHeight="1" x14ac:dyDescent="0.25">
      <c r="A123" s="44" t="s">
        <v>195</v>
      </c>
      <c r="B123" s="65" t="s">
        <v>131</v>
      </c>
      <c r="C123" s="66" t="s">
        <v>73</v>
      </c>
      <c r="D123" s="67">
        <v>44652</v>
      </c>
      <c r="E123" s="67" t="s">
        <v>113</v>
      </c>
      <c r="F123" s="149">
        <v>70000</v>
      </c>
      <c r="G123" s="167">
        <v>2009</v>
      </c>
      <c r="H123" s="149">
        <v>5368.48</v>
      </c>
      <c r="I123" s="149">
        <v>2128</v>
      </c>
      <c r="J123" s="149">
        <v>25</v>
      </c>
      <c r="K123" s="149">
        <v>9530.48</v>
      </c>
      <c r="L123" s="167">
        <v>60469.52</v>
      </c>
    </row>
    <row r="124" spans="1:668" s="68" customFormat="1" ht="18.75" customHeight="1" x14ac:dyDescent="0.25">
      <c r="A124" s="68" t="s">
        <v>109</v>
      </c>
      <c r="B124" s="95">
        <v>3</v>
      </c>
      <c r="C124" s="109"/>
      <c r="D124" s="110"/>
      <c r="E124" s="110"/>
      <c r="F124" s="152">
        <f>SUM(F121:F122)+F123</f>
        <v>150000</v>
      </c>
      <c r="G124" s="159">
        <f>SUM(G121:G122)+G123</f>
        <v>4305</v>
      </c>
      <c r="H124" s="152">
        <f>SUM(H121:H122)+H123</f>
        <v>6253.78</v>
      </c>
      <c r="I124" s="152">
        <f>SUM(I121:I122)+I123</f>
        <v>4560</v>
      </c>
      <c r="J124" s="152">
        <f>SUM(J121:J123)</f>
        <v>7075</v>
      </c>
      <c r="K124" s="152">
        <f>SUM(K121:K123)</f>
        <v>22193.78</v>
      </c>
      <c r="L124" s="152">
        <f>SUM(L121:L123)</f>
        <v>127806.22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</row>
    <row r="125" spans="1:668" s="39" customFormat="1" ht="12.75" customHeight="1" x14ac:dyDescent="0.25">
      <c r="B125" s="106"/>
      <c r="C125" s="107"/>
      <c r="D125" s="108"/>
      <c r="E125" s="108"/>
      <c r="F125" s="147"/>
      <c r="G125" s="166"/>
      <c r="H125" s="147"/>
      <c r="I125" s="147"/>
      <c r="J125" s="147"/>
      <c r="K125" s="147"/>
      <c r="L125" s="166"/>
    </row>
    <row r="126" spans="1:668" s="51" customFormat="1" ht="18" customHeight="1" x14ac:dyDescent="0.25">
      <c r="A126" s="63" t="s">
        <v>170</v>
      </c>
      <c r="B126" s="85"/>
      <c r="C126" s="86"/>
      <c r="D126" s="86"/>
      <c r="E126" s="86"/>
      <c r="F126" s="160"/>
      <c r="G126" s="180"/>
      <c r="H126" s="180"/>
      <c r="I126" s="180"/>
      <c r="J126" s="180"/>
      <c r="K126" s="180"/>
      <c r="L126" s="180"/>
      <c r="M126" s="45"/>
      <c r="N126" s="45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50"/>
      <c r="AS126" s="50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  <c r="IP126" s="50"/>
      <c r="IQ126" s="50"/>
      <c r="IR126" s="50"/>
      <c r="IS126" s="50"/>
      <c r="IT126" s="50"/>
      <c r="IU126" s="50"/>
      <c r="IV126" s="50"/>
      <c r="IW126" s="50"/>
      <c r="IX126" s="50"/>
      <c r="IY126" s="50"/>
      <c r="IZ126" s="50"/>
      <c r="JA126" s="50"/>
      <c r="JB126" s="50"/>
      <c r="JC126" s="50"/>
      <c r="JD126" s="50"/>
      <c r="JE126" s="50"/>
      <c r="JF126" s="50"/>
      <c r="JG126" s="50"/>
      <c r="JH126" s="50"/>
      <c r="JI126" s="50"/>
      <c r="JJ126" s="50"/>
      <c r="JK126" s="50"/>
      <c r="JL126" s="50"/>
      <c r="JM126" s="50"/>
      <c r="JN126" s="50"/>
      <c r="JO126" s="50"/>
      <c r="JP126" s="50"/>
      <c r="JQ126" s="50"/>
      <c r="JR126" s="50"/>
      <c r="JS126" s="50"/>
      <c r="JT126" s="50"/>
      <c r="JU126" s="50"/>
      <c r="JV126" s="50"/>
      <c r="JW126" s="50"/>
      <c r="JX126" s="50"/>
      <c r="JY126" s="50"/>
      <c r="JZ126" s="50"/>
      <c r="KA126" s="50"/>
      <c r="KB126" s="50"/>
      <c r="KC126" s="50"/>
      <c r="KD126" s="50"/>
      <c r="KE126" s="50"/>
      <c r="KF126" s="50"/>
      <c r="KG126" s="50"/>
      <c r="KH126" s="50"/>
      <c r="KI126" s="50"/>
      <c r="KJ126" s="50"/>
      <c r="KK126" s="50"/>
      <c r="KL126" s="50"/>
      <c r="KM126" s="50"/>
      <c r="KN126" s="50"/>
      <c r="KO126" s="50"/>
      <c r="KP126" s="50"/>
      <c r="KQ126" s="50"/>
      <c r="KR126" s="50"/>
      <c r="KS126" s="50"/>
      <c r="KT126" s="50"/>
      <c r="KU126" s="50"/>
      <c r="KV126" s="50"/>
      <c r="KW126" s="50"/>
      <c r="KX126" s="50"/>
      <c r="KY126" s="50"/>
      <c r="KZ126" s="50"/>
      <c r="LA126" s="50"/>
      <c r="LB126" s="50"/>
      <c r="LC126" s="50"/>
      <c r="LD126" s="50"/>
      <c r="LE126" s="50"/>
      <c r="LF126" s="50"/>
      <c r="LG126" s="50"/>
      <c r="LH126" s="50"/>
      <c r="LI126" s="50"/>
      <c r="LJ126" s="50"/>
      <c r="LK126" s="50"/>
      <c r="LL126" s="50"/>
      <c r="LM126" s="50"/>
      <c r="LN126" s="50"/>
      <c r="LO126" s="50"/>
      <c r="LP126" s="50"/>
      <c r="LQ126" s="50"/>
      <c r="LR126" s="50"/>
      <c r="LS126" s="50"/>
      <c r="LT126" s="50"/>
      <c r="LU126" s="50"/>
      <c r="LV126" s="50"/>
      <c r="LW126" s="50"/>
      <c r="LX126" s="50"/>
      <c r="LY126" s="50"/>
      <c r="LZ126" s="50"/>
      <c r="MA126" s="50"/>
      <c r="MB126" s="50"/>
      <c r="MC126" s="50"/>
      <c r="MD126" s="50"/>
      <c r="ME126" s="50"/>
      <c r="MF126" s="50"/>
      <c r="MG126" s="50"/>
      <c r="MH126" s="50"/>
      <c r="MI126" s="50"/>
      <c r="MJ126" s="50"/>
      <c r="MK126" s="50"/>
      <c r="ML126" s="50"/>
      <c r="MM126" s="50"/>
      <c r="MN126" s="50"/>
      <c r="MO126" s="50"/>
      <c r="MP126" s="50"/>
      <c r="MQ126" s="50"/>
      <c r="MR126" s="50"/>
      <c r="MS126" s="50"/>
      <c r="MT126" s="50"/>
      <c r="MU126" s="50"/>
      <c r="MV126" s="50"/>
      <c r="MW126" s="50"/>
      <c r="MX126" s="50"/>
      <c r="MY126" s="50"/>
      <c r="MZ126" s="50"/>
      <c r="NA126" s="50"/>
      <c r="NB126" s="50"/>
      <c r="NC126" s="50"/>
      <c r="ND126" s="50"/>
      <c r="NE126" s="50"/>
      <c r="NF126" s="50"/>
      <c r="NG126" s="50"/>
      <c r="NH126" s="50"/>
      <c r="NI126" s="50"/>
      <c r="NJ126" s="50"/>
      <c r="NK126" s="50"/>
      <c r="NL126" s="50"/>
      <c r="NM126" s="50"/>
      <c r="NN126" s="50"/>
      <c r="NO126" s="50"/>
      <c r="NP126" s="50"/>
      <c r="NQ126" s="50"/>
      <c r="NR126" s="50"/>
      <c r="NS126" s="50"/>
      <c r="NT126" s="50"/>
      <c r="NU126" s="50"/>
      <c r="NV126" s="50"/>
      <c r="NW126" s="50"/>
      <c r="NX126" s="50"/>
      <c r="NY126" s="50"/>
      <c r="NZ126" s="50"/>
      <c r="OA126" s="50"/>
      <c r="OB126" s="50"/>
      <c r="OC126" s="50"/>
      <c r="OD126" s="50"/>
      <c r="OE126" s="50"/>
      <c r="OF126" s="50"/>
      <c r="OG126" s="50"/>
      <c r="OH126" s="50"/>
      <c r="OI126" s="50"/>
      <c r="OJ126" s="50"/>
      <c r="OK126" s="50"/>
      <c r="OL126" s="50"/>
      <c r="OM126" s="50"/>
      <c r="ON126" s="50"/>
      <c r="OO126" s="50"/>
      <c r="OP126" s="50"/>
      <c r="OQ126" s="50"/>
      <c r="OR126" s="50"/>
      <c r="OS126" s="50"/>
      <c r="OT126" s="50"/>
      <c r="OU126" s="50"/>
      <c r="OV126" s="50"/>
      <c r="OW126" s="50"/>
      <c r="OX126" s="50"/>
      <c r="OY126" s="50"/>
      <c r="OZ126" s="50"/>
      <c r="PA126" s="50"/>
      <c r="PB126" s="50"/>
      <c r="PC126" s="50"/>
      <c r="PD126" s="50"/>
      <c r="PE126" s="50"/>
      <c r="PF126" s="50"/>
      <c r="PG126" s="50"/>
      <c r="PH126" s="50"/>
      <c r="PI126" s="50"/>
      <c r="PJ126" s="50"/>
      <c r="PK126" s="50"/>
      <c r="PL126" s="50"/>
      <c r="PM126" s="50"/>
      <c r="PN126" s="50"/>
      <c r="PO126" s="50"/>
      <c r="PP126" s="50"/>
      <c r="PQ126" s="50"/>
      <c r="PR126" s="50"/>
      <c r="PS126" s="50"/>
      <c r="PT126" s="50"/>
      <c r="PU126" s="50"/>
      <c r="PV126" s="50"/>
      <c r="PW126" s="50"/>
      <c r="PX126" s="50"/>
      <c r="PY126" s="50"/>
      <c r="PZ126" s="50"/>
      <c r="QA126" s="50"/>
      <c r="QB126" s="50"/>
      <c r="QC126" s="50"/>
      <c r="QD126" s="50"/>
      <c r="QE126" s="50"/>
      <c r="QF126" s="50"/>
      <c r="QG126" s="50"/>
      <c r="QH126" s="50"/>
      <c r="QI126" s="50"/>
      <c r="QJ126" s="50"/>
      <c r="QK126" s="50"/>
      <c r="QL126" s="50"/>
      <c r="QM126" s="50"/>
      <c r="QN126" s="50"/>
      <c r="QO126" s="50"/>
      <c r="QP126" s="50"/>
      <c r="QQ126" s="50"/>
      <c r="QR126" s="50"/>
      <c r="QS126" s="50"/>
      <c r="QT126" s="50"/>
      <c r="QU126" s="50"/>
      <c r="QV126" s="50"/>
      <c r="QW126" s="50"/>
      <c r="QX126" s="50"/>
      <c r="QY126" s="50"/>
      <c r="QZ126" s="50"/>
      <c r="RA126" s="50"/>
      <c r="RB126" s="50"/>
      <c r="RC126" s="50"/>
      <c r="RD126" s="50"/>
      <c r="RE126" s="50"/>
      <c r="RF126" s="50"/>
      <c r="RG126" s="50"/>
      <c r="RH126" s="50"/>
      <c r="RI126" s="50"/>
      <c r="RJ126" s="50"/>
      <c r="RK126" s="50"/>
      <c r="RL126" s="50"/>
      <c r="RM126" s="50"/>
      <c r="RN126" s="50"/>
      <c r="RO126" s="50"/>
      <c r="RP126" s="50"/>
      <c r="RQ126" s="50"/>
      <c r="RR126" s="50"/>
      <c r="RS126" s="50"/>
      <c r="RT126" s="50"/>
      <c r="RU126" s="50"/>
      <c r="RV126" s="50"/>
      <c r="RW126" s="50"/>
      <c r="RX126" s="50"/>
      <c r="RY126" s="50"/>
      <c r="RZ126" s="50"/>
      <c r="SA126" s="50"/>
      <c r="SB126" s="50"/>
      <c r="SC126" s="50"/>
      <c r="SD126" s="50"/>
      <c r="SE126" s="50"/>
      <c r="SF126" s="50"/>
      <c r="SG126" s="50"/>
      <c r="SH126" s="50"/>
      <c r="SI126" s="50"/>
      <c r="SJ126" s="50"/>
      <c r="SK126" s="50"/>
      <c r="SL126" s="50"/>
      <c r="SM126" s="50"/>
      <c r="SN126" s="50"/>
      <c r="SO126" s="50"/>
      <c r="SP126" s="50"/>
      <c r="SQ126" s="50"/>
      <c r="SR126" s="50"/>
      <c r="SS126" s="50"/>
      <c r="ST126" s="50"/>
      <c r="SU126" s="50"/>
      <c r="SV126" s="50"/>
      <c r="SW126" s="50"/>
      <c r="SX126" s="50"/>
      <c r="SY126" s="50"/>
      <c r="SZ126" s="50"/>
      <c r="TA126" s="50"/>
      <c r="TB126" s="50"/>
      <c r="TC126" s="50"/>
      <c r="TD126" s="50"/>
      <c r="TE126" s="50"/>
      <c r="TF126" s="50"/>
      <c r="TG126" s="50"/>
      <c r="TH126" s="50"/>
      <c r="TI126" s="50"/>
      <c r="TJ126" s="50"/>
      <c r="TK126" s="50"/>
      <c r="TL126" s="50"/>
      <c r="TM126" s="50"/>
      <c r="TN126" s="50"/>
      <c r="TO126" s="50"/>
      <c r="TP126" s="50"/>
      <c r="TQ126" s="50"/>
      <c r="TR126" s="50"/>
      <c r="TS126" s="50"/>
      <c r="TT126" s="50"/>
      <c r="TU126" s="50"/>
      <c r="TV126" s="50"/>
      <c r="TW126" s="50"/>
      <c r="TX126" s="50"/>
      <c r="TY126" s="50"/>
      <c r="TZ126" s="50"/>
      <c r="UA126" s="50"/>
      <c r="UB126" s="50"/>
      <c r="UC126" s="50"/>
      <c r="UD126" s="50"/>
      <c r="UE126" s="50"/>
      <c r="UF126" s="50"/>
      <c r="UG126" s="50"/>
      <c r="UH126" s="50"/>
      <c r="UI126" s="50"/>
      <c r="UJ126" s="50"/>
      <c r="UK126" s="50"/>
      <c r="UL126" s="50"/>
      <c r="UM126" s="50"/>
      <c r="UN126" s="50"/>
      <c r="UO126" s="50"/>
      <c r="UP126" s="50"/>
      <c r="UQ126" s="50"/>
      <c r="UR126" s="50"/>
      <c r="US126" s="50"/>
      <c r="UT126" s="50"/>
      <c r="UU126" s="50"/>
      <c r="UV126" s="50"/>
      <c r="UW126" s="50"/>
      <c r="UX126" s="50"/>
      <c r="UY126" s="50"/>
      <c r="UZ126" s="50"/>
      <c r="VA126" s="50"/>
      <c r="VB126" s="50"/>
      <c r="VC126" s="50"/>
      <c r="VD126" s="50"/>
      <c r="VE126" s="50"/>
      <c r="VF126" s="50"/>
      <c r="VG126" s="50"/>
      <c r="VH126" s="50"/>
      <c r="VI126" s="50"/>
      <c r="VJ126" s="50"/>
      <c r="VK126" s="50"/>
      <c r="VL126" s="50"/>
      <c r="VM126" s="50"/>
      <c r="VN126" s="50"/>
      <c r="VO126" s="50"/>
      <c r="VP126" s="50"/>
      <c r="VQ126" s="50"/>
      <c r="VR126" s="50"/>
      <c r="VS126" s="50"/>
      <c r="VT126" s="50"/>
      <c r="VU126" s="50"/>
      <c r="VV126" s="50"/>
      <c r="VW126" s="50"/>
      <c r="VX126" s="50"/>
      <c r="VY126" s="50"/>
      <c r="VZ126" s="50"/>
      <c r="WA126" s="50"/>
      <c r="WB126" s="50"/>
      <c r="WC126" s="50"/>
      <c r="WD126" s="50"/>
      <c r="WE126" s="50"/>
      <c r="WF126" s="50"/>
      <c r="WG126" s="50"/>
      <c r="WH126" s="50"/>
      <c r="WI126" s="50"/>
      <c r="WJ126" s="50"/>
      <c r="WK126" s="50"/>
      <c r="WL126" s="50"/>
      <c r="WM126" s="50"/>
      <c r="WN126" s="50"/>
      <c r="WO126" s="50"/>
      <c r="WP126" s="50"/>
      <c r="WQ126" s="50"/>
      <c r="WR126" s="50"/>
      <c r="WS126" s="50"/>
      <c r="WT126" s="50"/>
      <c r="WU126" s="50"/>
      <c r="WV126" s="50"/>
      <c r="WW126" s="50"/>
      <c r="WX126" s="50"/>
      <c r="WY126" s="50"/>
      <c r="WZ126" s="50"/>
      <c r="XA126" s="50"/>
      <c r="XB126" s="50"/>
      <c r="XC126" s="50"/>
      <c r="XD126" s="50"/>
      <c r="XE126" s="50"/>
      <c r="XF126" s="50"/>
      <c r="XG126" s="50"/>
      <c r="XH126" s="50"/>
      <c r="XI126" s="50"/>
      <c r="XJ126" s="50"/>
      <c r="XK126" s="50"/>
      <c r="XL126" s="50"/>
      <c r="XM126" s="50"/>
      <c r="XN126" s="50"/>
      <c r="XO126" s="50"/>
      <c r="XP126" s="50"/>
      <c r="XQ126" s="50"/>
      <c r="XR126" s="50"/>
      <c r="XS126" s="50"/>
      <c r="XT126" s="50"/>
      <c r="XU126" s="50"/>
      <c r="XV126" s="50"/>
      <c r="XW126" s="50"/>
      <c r="XX126" s="50"/>
      <c r="XY126" s="50"/>
      <c r="XZ126" s="50"/>
      <c r="YA126" s="50"/>
      <c r="YB126" s="50"/>
      <c r="YC126" s="50"/>
      <c r="YD126" s="50"/>
      <c r="YE126" s="50"/>
      <c r="YF126" s="50"/>
      <c r="YG126" s="50"/>
      <c r="YH126" s="50"/>
      <c r="YI126" s="50"/>
      <c r="YJ126" s="50"/>
      <c r="YK126" s="50"/>
      <c r="YL126" s="50"/>
      <c r="YM126" s="50"/>
      <c r="YN126" s="50"/>
      <c r="YO126" s="50"/>
      <c r="YP126" s="50"/>
      <c r="YQ126" s="50"/>
      <c r="YR126" s="50"/>
    </row>
    <row r="127" spans="1:668" ht="18" customHeight="1" x14ac:dyDescent="0.25">
      <c r="A127" s="31" t="s">
        <v>171</v>
      </c>
      <c r="B127" s="26" t="s">
        <v>172</v>
      </c>
      <c r="C127" s="57" t="s">
        <v>73</v>
      </c>
      <c r="D127" s="60">
        <v>44564</v>
      </c>
      <c r="E127" s="10" t="s">
        <v>113</v>
      </c>
      <c r="F127" s="161">
        <v>66000</v>
      </c>
      <c r="G127" s="181">
        <v>1894.2</v>
      </c>
      <c r="H127" s="181">
        <v>4345.7299999999996</v>
      </c>
      <c r="I127" s="181">
        <f>F127*0.0304</f>
        <v>2006.4</v>
      </c>
      <c r="J127" s="181">
        <v>1375.12</v>
      </c>
      <c r="K127" s="181">
        <v>9621.4500000000007</v>
      </c>
      <c r="L127" s="191">
        <v>56378.55</v>
      </c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50"/>
      <c r="AS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  <c r="IP127" s="50"/>
      <c r="IQ127" s="50"/>
      <c r="IR127" s="50"/>
      <c r="IS127" s="50"/>
      <c r="IT127" s="50"/>
      <c r="IU127" s="50"/>
      <c r="IV127" s="50"/>
      <c r="IW127" s="50"/>
      <c r="IX127" s="50"/>
      <c r="IY127" s="50"/>
      <c r="IZ127" s="50"/>
      <c r="JA127" s="50"/>
      <c r="JB127" s="50"/>
      <c r="JC127" s="50"/>
      <c r="JD127" s="50"/>
      <c r="JE127" s="50"/>
      <c r="JF127" s="50"/>
      <c r="JG127" s="50"/>
      <c r="JH127" s="50"/>
      <c r="JI127" s="50"/>
      <c r="JJ127" s="50"/>
      <c r="JK127" s="50"/>
      <c r="JL127" s="50"/>
      <c r="JM127" s="50"/>
      <c r="JN127" s="50"/>
      <c r="JO127" s="50"/>
      <c r="JP127" s="50"/>
      <c r="JQ127" s="50"/>
      <c r="JR127" s="50"/>
      <c r="JS127" s="50"/>
      <c r="JT127" s="50"/>
      <c r="JU127" s="50"/>
      <c r="JV127" s="50"/>
      <c r="JW127" s="50"/>
      <c r="JX127" s="50"/>
      <c r="JY127" s="50"/>
      <c r="JZ127" s="50"/>
      <c r="KA127" s="50"/>
      <c r="KB127" s="50"/>
      <c r="KC127" s="50"/>
      <c r="KD127" s="50"/>
      <c r="KE127" s="50"/>
      <c r="KF127" s="50"/>
      <c r="KG127" s="50"/>
      <c r="KH127" s="50"/>
      <c r="KI127" s="50"/>
      <c r="KJ127" s="50"/>
      <c r="KK127" s="50"/>
      <c r="KL127" s="50"/>
      <c r="KM127" s="50"/>
      <c r="KN127" s="50"/>
      <c r="KO127" s="50"/>
      <c r="KP127" s="50"/>
      <c r="KQ127" s="50"/>
      <c r="KR127" s="50"/>
      <c r="KS127" s="50"/>
      <c r="KT127" s="50"/>
      <c r="KU127" s="50"/>
      <c r="KV127" s="50"/>
      <c r="KW127" s="50"/>
      <c r="KX127" s="50"/>
      <c r="KY127" s="50"/>
      <c r="KZ127" s="50"/>
      <c r="LA127" s="50"/>
      <c r="LB127" s="50"/>
      <c r="LC127" s="50"/>
      <c r="LD127" s="50"/>
      <c r="LE127" s="50"/>
      <c r="LF127" s="50"/>
      <c r="LG127" s="50"/>
      <c r="LH127" s="50"/>
      <c r="LI127" s="50"/>
      <c r="LJ127" s="50"/>
      <c r="LK127" s="50"/>
      <c r="LL127" s="50"/>
      <c r="LM127" s="50"/>
      <c r="LN127" s="50"/>
      <c r="LO127" s="50"/>
      <c r="LP127" s="50"/>
      <c r="LQ127" s="50"/>
      <c r="LR127" s="50"/>
      <c r="LS127" s="50"/>
      <c r="LT127" s="50"/>
      <c r="LU127" s="50"/>
      <c r="LV127" s="50"/>
      <c r="LW127" s="50"/>
      <c r="LX127" s="50"/>
      <c r="LY127" s="50"/>
      <c r="LZ127" s="50"/>
      <c r="MA127" s="50"/>
      <c r="MB127" s="50"/>
      <c r="MC127" s="50"/>
      <c r="MD127" s="50"/>
      <c r="ME127" s="50"/>
      <c r="MF127" s="50"/>
      <c r="MG127" s="50"/>
      <c r="MH127" s="50"/>
      <c r="MI127" s="50"/>
      <c r="MJ127" s="50"/>
      <c r="MK127" s="50"/>
      <c r="ML127" s="50"/>
      <c r="MM127" s="50"/>
      <c r="MN127" s="50"/>
      <c r="MO127" s="50"/>
      <c r="MP127" s="50"/>
      <c r="MQ127" s="50"/>
      <c r="MR127" s="50"/>
      <c r="MS127" s="50"/>
      <c r="MT127" s="50"/>
      <c r="MU127" s="50"/>
      <c r="MV127" s="50"/>
      <c r="MW127" s="50"/>
      <c r="MX127" s="50"/>
      <c r="MY127" s="50"/>
      <c r="MZ127" s="50"/>
      <c r="NA127" s="50"/>
      <c r="NB127" s="50"/>
      <c r="NC127" s="50"/>
      <c r="ND127" s="50"/>
      <c r="NE127" s="50"/>
      <c r="NF127" s="50"/>
      <c r="NG127" s="50"/>
      <c r="NH127" s="50"/>
      <c r="NI127" s="50"/>
      <c r="NJ127" s="50"/>
      <c r="NK127" s="50"/>
      <c r="NL127" s="50"/>
      <c r="NM127" s="50"/>
      <c r="NN127" s="50"/>
      <c r="NO127" s="50"/>
      <c r="NP127" s="50"/>
      <c r="NQ127" s="50"/>
      <c r="NR127" s="50"/>
      <c r="NS127" s="50"/>
      <c r="NT127" s="50"/>
      <c r="NU127" s="50"/>
      <c r="NV127" s="50"/>
      <c r="NW127" s="50"/>
      <c r="NX127" s="50"/>
      <c r="NY127" s="50"/>
      <c r="NZ127" s="50"/>
      <c r="OA127" s="50"/>
      <c r="OB127" s="50"/>
      <c r="OC127" s="50"/>
      <c r="OD127" s="50"/>
      <c r="OE127" s="50"/>
      <c r="OF127" s="50"/>
      <c r="OG127" s="50"/>
      <c r="OH127" s="50"/>
      <c r="OI127" s="50"/>
      <c r="OJ127" s="50"/>
      <c r="OK127" s="50"/>
      <c r="OL127" s="50"/>
      <c r="OM127" s="50"/>
      <c r="ON127" s="50"/>
      <c r="OO127" s="50"/>
      <c r="OP127" s="50"/>
      <c r="OQ127" s="50"/>
      <c r="OR127" s="50"/>
      <c r="OS127" s="50"/>
      <c r="OT127" s="50"/>
      <c r="OU127" s="50"/>
      <c r="OV127" s="50"/>
      <c r="OW127" s="50"/>
      <c r="OX127" s="50"/>
      <c r="OY127" s="50"/>
      <c r="OZ127" s="50"/>
      <c r="PA127" s="50"/>
      <c r="PB127" s="50"/>
      <c r="PC127" s="50"/>
      <c r="PD127" s="50"/>
      <c r="PE127" s="50"/>
      <c r="PF127" s="50"/>
      <c r="PG127" s="50"/>
      <c r="PH127" s="50"/>
      <c r="PI127" s="50"/>
      <c r="PJ127" s="50"/>
      <c r="PK127" s="50"/>
      <c r="PL127" s="50"/>
      <c r="PM127" s="50"/>
      <c r="PN127" s="50"/>
      <c r="PO127" s="50"/>
      <c r="PP127" s="50"/>
      <c r="PQ127" s="50"/>
      <c r="PR127" s="50"/>
      <c r="PS127" s="50"/>
      <c r="PT127" s="50"/>
      <c r="PU127" s="50"/>
      <c r="PV127" s="50"/>
      <c r="PW127" s="50"/>
      <c r="PX127" s="50"/>
      <c r="PY127" s="50"/>
      <c r="PZ127" s="50"/>
      <c r="QA127" s="50"/>
      <c r="QB127" s="50"/>
      <c r="QC127" s="50"/>
      <c r="QD127" s="50"/>
      <c r="QE127" s="50"/>
      <c r="QF127" s="50"/>
      <c r="QG127" s="50"/>
      <c r="QH127" s="50"/>
      <c r="QI127" s="50"/>
      <c r="QJ127" s="50"/>
      <c r="QK127" s="50"/>
      <c r="QL127" s="50"/>
      <c r="QM127" s="50"/>
      <c r="QN127" s="50"/>
      <c r="QO127" s="50"/>
      <c r="QP127" s="50"/>
      <c r="QQ127" s="50"/>
      <c r="QR127" s="50"/>
      <c r="QS127" s="50"/>
      <c r="QT127" s="50"/>
      <c r="QU127" s="50"/>
      <c r="QV127" s="50"/>
      <c r="QW127" s="50"/>
      <c r="QX127" s="50"/>
      <c r="QY127" s="50"/>
      <c r="QZ127" s="50"/>
      <c r="RA127" s="50"/>
      <c r="RB127" s="50"/>
      <c r="RC127" s="50"/>
      <c r="RD127" s="50"/>
      <c r="RE127" s="50"/>
      <c r="RF127" s="50"/>
      <c r="RG127" s="50"/>
      <c r="RH127" s="50"/>
      <c r="RI127" s="50"/>
      <c r="RJ127" s="50"/>
      <c r="RK127" s="50"/>
      <c r="RL127" s="50"/>
      <c r="RM127" s="50"/>
      <c r="RN127" s="50"/>
      <c r="RO127" s="50"/>
      <c r="RP127" s="50"/>
      <c r="RQ127" s="50"/>
      <c r="RR127" s="50"/>
      <c r="RS127" s="50"/>
      <c r="RT127" s="50"/>
      <c r="RU127" s="50"/>
      <c r="RV127" s="50"/>
      <c r="RW127" s="50"/>
      <c r="RX127" s="50"/>
      <c r="RY127" s="50"/>
      <c r="RZ127" s="50"/>
      <c r="SA127" s="50"/>
      <c r="SB127" s="50"/>
      <c r="SC127" s="50"/>
      <c r="SD127" s="50"/>
      <c r="SE127" s="50"/>
      <c r="SF127" s="50"/>
      <c r="SG127" s="50"/>
      <c r="SH127" s="50"/>
      <c r="SI127" s="50"/>
      <c r="SJ127" s="50"/>
      <c r="SK127" s="50"/>
      <c r="SL127" s="50"/>
      <c r="SM127" s="50"/>
      <c r="SN127" s="50"/>
      <c r="SO127" s="50"/>
      <c r="SP127" s="50"/>
      <c r="SQ127" s="50"/>
      <c r="SR127" s="50"/>
      <c r="SS127" s="50"/>
      <c r="ST127" s="50"/>
      <c r="SU127" s="50"/>
      <c r="SV127" s="50"/>
      <c r="SW127" s="50"/>
      <c r="SX127" s="50"/>
      <c r="SY127" s="50"/>
      <c r="SZ127" s="50"/>
      <c r="TA127" s="50"/>
      <c r="TB127" s="50"/>
      <c r="TC127" s="50"/>
      <c r="TD127" s="50"/>
      <c r="TE127" s="50"/>
      <c r="TF127" s="50"/>
      <c r="TG127" s="50"/>
      <c r="TH127" s="50"/>
      <c r="TI127" s="50"/>
      <c r="TJ127" s="50"/>
      <c r="TK127" s="50"/>
      <c r="TL127" s="50"/>
      <c r="TM127" s="50"/>
      <c r="TN127" s="50"/>
      <c r="TO127" s="50"/>
      <c r="TP127" s="50"/>
      <c r="TQ127" s="50"/>
      <c r="TR127" s="50"/>
      <c r="TS127" s="50"/>
      <c r="TT127" s="50"/>
      <c r="TU127" s="50"/>
      <c r="TV127" s="50"/>
      <c r="TW127" s="50"/>
      <c r="TX127" s="50"/>
      <c r="TY127" s="50"/>
      <c r="TZ127" s="50"/>
      <c r="UA127" s="50"/>
      <c r="UB127" s="50"/>
      <c r="UC127" s="50"/>
      <c r="UD127" s="50"/>
      <c r="UE127" s="50"/>
      <c r="UF127" s="50"/>
      <c r="UG127" s="50"/>
      <c r="UH127" s="50"/>
      <c r="UI127" s="50"/>
      <c r="UJ127" s="50"/>
      <c r="UK127" s="50"/>
      <c r="UL127" s="50"/>
      <c r="UM127" s="50"/>
      <c r="UN127" s="50"/>
      <c r="UO127" s="50"/>
      <c r="UP127" s="50"/>
      <c r="UQ127" s="50"/>
      <c r="UR127" s="50"/>
      <c r="US127" s="50"/>
      <c r="UT127" s="50"/>
      <c r="UU127" s="50"/>
      <c r="UV127" s="50"/>
      <c r="UW127" s="50"/>
      <c r="UX127" s="50"/>
      <c r="UY127" s="50"/>
      <c r="UZ127" s="50"/>
      <c r="VA127" s="50"/>
      <c r="VB127" s="50"/>
      <c r="VC127" s="50"/>
      <c r="VD127" s="50"/>
      <c r="VE127" s="50"/>
      <c r="VF127" s="50"/>
      <c r="VG127" s="50"/>
      <c r="VH127" s="50"/>
      <c r="VI127" s="50"/>
      <c r="VJ127" s="50"/>
      <c r="VK127" s="50"/>
      <c r="VL127" s="50"/>
      <c r="VM127" s="50"/>
      <c r="VN127" s="50"/>
      <c r="VO127" s="50"/>
      <c r="VP127" s="50"/>
      <c r="VQ127" s="50"/>
      <c r="VR127" s="50"/>
      <c r="VS127" s="50"/>
      <c r="VT127" s="50"/>
      <c r="VU127" s="50"/>
      <c r="VV127" s="50"/>
      <c r="VW127" s="50"/>
      <c r="VX127" s="50"/>
      <c r="VY127" s="50"/>
      <c r="VZ127" s="50"/>
      <c r="WA127" s="50"/>
      <c r="WB127" s="50"/>
      <c r="WC127" s="50"/>
      <c r="WD127" s="50"/>
      <c r="WE127" s="50"/>
      <c r="WF127" s="50"/>
      <c r="WG127" s="50"/>
      <c r="WH127" s="50"/>
      <c r="WI127" s="50"/>
      <c r="WJ127" s="50"/>
      <c r="WK127" s="50"/>
      <c r="WL127" s="50"/>
      <c r="WM127" s="50"/>
      <c r="WN127" s="50"/>
      <c r="WO127" s="50"/>
      <c r="WP127" s="50"/>
      <c r="WQ127" s="50"/>
      <c r="WR127" s="50"/>
      <c r="WS127" s="50"/>
      <c r="WT127" s="50"/>
      <c r="WU127" s="50"/>
      <c r="WV127" s="50"/>
      <c r="WW127" s="50"/>
      <c r="WX127" s="50"/>
      <c r="WY127" s="50"/>
      <c r="WZ127" s="50"/>
      <c r="XA127" s="50"/>
      <c r="XB127" s="50"/>
      <c r="XC127" s="50"/>
      <c r="XD127" s="50"/>
      <c r="XE127" s="50"/>
      <c r="XF127" s="50"/>
      <c r="XG127" s="50"/>
      <c r="XH127" s="50"/>
      <c r="XI127" s="50"/>
      <c r="XJ127" s="50"/>
      <c r="XK127" s="50"/>
      <c r="XL127" s="50"/>
      <c r="XM127" s="50"/>
      <c r="XN127" s="50"/>
      <c r="XO127" s="50"/>
      <c r="XP127" s="50"/>
      <c r="XQ127" s="50"/>
      <c r="XR127" s="50"/>
      <c r="XS127" s="50"/>
      <c r="XT127" s="50"/>
      <c r="XU127" s="50"/>
      <c r="XV127" s="50"/>
      <c r="XW127" s="50"/>
      <c r="XX127" s="50"/>
      <c r="XY127" s="50"/>
      <c r="XZ127" s="50"/>
      <c r="YA127" s="50"/>
      <c r="YB127" s="50"/>
      <c r="YC127" s="50"/>
      <c r="YD127" s="50"/>
      <c r="YE127" s="50"/>
      <c r="YF127" s="50"/>
      <c r="YG127" s="50"/>
      <c r="YH127" s="50"/>
      <c r="YI127" s="50"/>
      <c r="YJ127" s="50"/>
      <c r="YK127" s="50"/>
      <c r="YL127" s="50"/>
      <c r="YM127" s="50"/>
      <c r="YN127" s="50"/>
      <c r="YO127" s="50"/>
      <c r="YP127" s="50"/>
      <c r="YQ127" s="50"/>
      <c r="YR127" s="50"/>
    </row>
    <row r="128" spans="1:668" ht="15.75" x14ac:dyDescent="0.25">
      <c r="A128" s="31" t="s">
        <v>173</v>
      </c>
      <c r="B128" s="26" t="s">
        <v>172</v>
      </c>
      <c r="C128" s="57" t="s">
        <v>73</v>
      </c>
      <c r="D128" s="60">
        <v>44440</v>
      </c>
      <c r="E128" s="10" t="s">
        <v>113</v>
      </c>
      <c r="F128" s="161">
        <v>60000</v>
      </c>
      <c r="G128" s="181">
        <f>F128*0.0287</f>
        <v>1722</v>
      </c>
      <c r="H128" s="181">
        <v>3486.68</v>
      </c>
      <c r="I128" s="181">
        <f>F128*0.0304</f>
        <v>1824</v>
      </c>
      <c r="J128" s="181">
        <v>25</v>
      </c>
      <c r="K128" s="181">
        <v>7057.68</v>
      </c>
      <c r="L128" s="191">
        <v>52942.32</v>
      </c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  <c r="IP128" s="50"/>
      <c r="IQ128" s="50"/>
      <c r="IR128" s="50"/>
      <c r="IS128" s="50"/>
      <c r="IT128" s="50"/>
      <c r="IU128" s="50"/>
      <c r="IV128" s="50"/>
      <c r="IW128" s="50"/>
      <c r="IX128" s="50"/>
      <c r="IY128" s="50"/>
      <c r="IZ128" s="50"/>
      <c r="JA128" s="50"/>
      <c r="JB128" s="50"/>
      <c r="JC128" s="50"/>
      <c r="JD128" s="50"/>
      <c r="JE128" s="50"/>
      <c r="JF128" s="50"/>
      <c r="JG128" s="50"/>
      <c r="JH128" s="50"/>
      <c r="JI128" s="50"/>
      <c r="JJ128" s="50"/>
      <c r="JK128" s="50"/>
      <c r="JL128" s="50"/>
      <c r="JM128" s="50"/>
      <c r="JN128" s="50"/>
      <c r="JO128" s="50"/>
      <c r="JP128" s="50"/>
      <c r="JQ128" s="50"/>
      <c r="JR128" s="50"/>
      <c r="JS128" s="50"/>
      <c r="JT128" s="50"/>
      <c r="JU128" s="50"/>
      <c r="JV128" s="50"/>
      <c r="JW128" s="50"/>
      <c r="JX128" s="50"/>
      <c r="JY128" s="50"/>
      <c r="JZ128" s="50"/>
      <c r="KA128" s="50"/>
      <c r="KB128" s="50"/>
      <c r="KC128" s="50"/>
      <c r="KD128" s="50"/>
      <c r="KE128" s="50"/>
      <c r="KF128" s="50"/>
      <c r="KG128" s="50"/>
      <c r="KH128" s="50"/>
      <c r="KI128" s="50"/>
      <c r="KJ128" s="50"/>
      <c r="KK128" s="50"/>
      <c r="KL128" s="50"/>
      <c r="KM128" s="50"/>
      <c r="KN128" s="50"/>
      <c r="KO128" s="50"/>
      <c r="KP128" s="50"/>
      <c r="KQ128" s="50"/>
      <c r="KR128" s="50"/>
      <c r="KS128" s="50"/>
      <c r="KT128" s="50"/>
      <c r="KU128" s="50"/>
      <c r="KV128" s="50"/>
      <c r="KW128" s="50"/>
      <c r="KX128" s="50"/>
      <c r="KY128" s="50"/>
      <c r="KZ128" s="50"/>
      <c r="LA128" s="50"/>
      <c r="LB128" s="50"/>
      <c r="LC128" s="50"/>
      <c r="LD128" s="50"/>
      <c r="LE128" s="50"/>
      <c r="LF128" s="50"/>
      <c r="LG128" s="50"/>
      <c r="LH128" s="50"/>
      <c r="LI128" s="50"/>
      <c r="LJ128" s="50"/>
      <c r="LK128" s="50"/>
      <c r="LL128" s="50"/>
      <c r="LM128" s="50"/>
      <c r="LN128" s="50"/>
      <c r="LO128" s="50"/>
      <c r="LP128" s="50"/>
      <c r="LQ128" s="50"/>
      <c r="LR128" s="50"/>
      <c r="LS128" s="50"/>
      <c r="LT128" s="50"/>
      <c r="LU128" s="50"/>
      <c r="LV128" s="50"/>
      <c r="LW128" s="50"/>
      <c r="LX128" s="50"/>
      <c r="LY128" s="50"/>
      <c r="LZ128" s="50"/>
      <c r="MA128" s="50"/>
      <c r="MB128" s="50"/>
      <c r="MC128" s="50"/>
      <c r="MD128" s="50"/>
      <c r="ME128" s="50"/>
      <c r="MF128" s="50"/>
      <c r="MG128" s="50"/>
      <c r="MH128" s="50"/>
      <c r="MI128" s="50"/>
      <c r="MJ128" s="50"/>
      <c r="MK128" s="50"/>
      <c r="ML128" s="50"/>
      <c r="MM128" s="50"/>
      <c r="MN128" s="50"/>
      <c r="MO128" s="50"/>
      <c r="MP128" s="50"/>
      <c r="MQ128" s="50"/>
      <c r="MR128" s="50"/>
      <c r="MS128" s="50"/>
      <c r="MT128" s="50"/>
      <c r="MU128" s="50"/>
      <c r="MV128" s="50"/>
      <c r="MW128" s="50"/>
      <c r="MX128" s="50"/>
      <c r="MY128" s="50"/>
      <c r="MZ128" s="50"/>
      <c r="NA128" s="50"/>
      <c r="NB128" s="50"/>
      <c r="NC128" s="50"/>
      <c r="ND128" s="50"/>
      <c r="NE128" s="50"/>
      <c r="NF128" s="50"/>
      <c r="NG128" s="50"/>
      <c r="NH128" s="50"/>
      <c r="NI128" s="50"/>
      <c r="NJ128" s="50"/>
      <c r="NK128" s="50"/>
      <c r="NL128" s="50"/>
      <c r="NM128" s="50"/>
      <c r="NN128" s="50"/>
      <c r="NO128" s="50"/>
      <c r="NP128" s="50"/>
      <c r="NQ128" s="50"/>
      <c r="NR128" s="50"/>
      <c r="NS128" s="50"/>
      <c r="NT128" s="50"/>
      <c r="NU128" s="50"/>
      <c r="NV128" s="50"/>
      <c r="NW128" s="50"/>
      <c r="NX128" s="50"/>
      <c r="NY128" s="50"/>
      <c r="NZ128" s="50"/>
      <c r="OA128" s="50"/>
      <c r="OB128" s="50"/>
      <c r="OC128" s="50"/>
      <c r="OD128" s="50"/>
      <c r="OE128" s="50"/>
      <c r="OF128" s="50"/>
      <c r="OG128" s="50"/>
      <c r="OH128" s="50"/>
      <c r="OI128" s="50"/>
      <c r="OJ128" s="50"/>
      <c r="OK128" s="50"/>
      <c r="OL128" s="50"/>
      <c r="OM128" s="50"/>
      <c r="ON128" s="50"/>
      <c r="OO128" s="50"/>
      <c r="OP128" s="50"/>
      <c r="OQ128" s="50"/>
      <c r="OR128" s="50"/>
      <c r="OS128" s="50"/>
      <c r="OT128" s="50"/>
      <c r="OU128" s="50"/>
      <c r="OV128" s="50"/>
      <c r="OW128" s="50"/>
      <c r="OX128" s="50"/>
      <c r="OY128" s="50"/>
      <c r="OZ128" s="50"/>
      <c r="PA128" s="50"/>
      <c r="PB128" s="50"/>
      <c r="PC128" s="50"/>
      <c r="PD128" s="50"/>
      <c r="PE128" s="50"/>
      <c r="PF128" s="50"/>
      <c r="PG128" s="50"/>
      <c r="PH128" s="50"/>
      <c r="PI128" s="50"/>
      <c r="PJ128" s="50"/>
      <c r="PK128" s="50"/>
      <c r="PL128" s="50"/>
      <c r="PM128" s="50"/>
      <c r="PN128" s="50"/>
      <c r="PO128" s="50"/>
      <c r="PP128" s="50"/>
      <c r="PQ128" s="50"/>
      <c r="PR128" s="50"/>
      <c r="PS128" s="50"/>
      <c r="PT128" s="50"/>
      <c r="PU128" s="50"/>
      <c r="PV128" s="50"/>
      <c r="PW128" s="50"/>
      <c r="PX128" s="50"/>
      <c r="PY128" s="50"/>
      <c r="PZ128" s="50"/>
      <c r="QA128" s="50"/>
      <c r="QB128" s="50"/>
      <c r="QC128" s="50"/>
      <c r="QD128" s="50"/>
      <c r="QE128" s="50"/>
      <c r="QF128" s="50"/>
      <c r="QG128" s="50"/>
      <c r="QH128" s="50"/>
      <c r="QI128" s="50"/>
      <c r="QJ128" s="50"/>
      <c r="QK128" s="50"/>
      <c r="QL128" s="50"/>
      <c r="QM128" s="50"/>
      <c r="QN128" s="50"/>
      <c r="QO128" s="50"/>
      <c r="QP128" s="50"/>
      <c r="QQ128" s="50"/>
      <c r="QR128" s="50"/>
      <c r="QS128" s="50"/>
      <c r="QT128" s="50"/>
      <c r="QU128" s="50"/>
      <c r="QV128" s="50"/>
      <c r="QW128" s="50"/>
      <c r="QX128" s="50"/>
      <c r="QY128" s="50"/>
      <c r="QZ128" s="50"/>
      <c r="RA128" s="50"/>
      <c r="RB128" s="50"/>
      <c r="RC128" s="50"/>
      <c r="RD128" s="50"/>
      <c r="RE128" s="50"/>
      <c r="RF128" s="50"/>
      <c r="RG128" s="50"/>
      <c r="RH128" s="50"/>
      <c r="RI128" s="50"/>
      <c r="RJ128" s="50"/>
      <c r="RK128" s="50"/>
      <c r="RL128" s="50"/>
      <c r="RM128" s="50"/>
      <c r="RN128" s="50"/>
      <c r="RO128" s="50"/>
      <c r="RP128" s="50"/>
      <c r="RQ128" s="50"/>
      <c r="RR128" s="50"/>
      <c r="RS128" s="50"/>
      <c r="RT128" s="50"/>
      <c r="RU128" s="50"/>
      <c r="RV128" s="50"/>
      <c r="RW128" s="50"/>
      <c r="RX128" s="50"/>
      <c r="RY128" s="50"/>
      <c r="RZ128" s="50"/>
      <c r="SA128" s="50"/>
      <c r="SB128" s="50"/>
      <c r="SC128" s="50"/>
      <c r="SD128" s="50"/>
      <c r="SE128" s="50"/>
      <c r="SF128" s="50"/>
      <c r="SG128" s="50"/>
      <c r="SH128" s="50"/>
      <c r="SI128" s="50"/>
      <c r="SJ128" s="50"/>
      <c r="SK128" s="50"/>
      <c r="SL128" s="50"/>
      <c r="SM128" s="50"/>
      <c r="SN128" s="50"/>
      <c r="SO128" s="50"/>
      <c r="SP128" s="50"/>
      <c r="SQ128" s="50"/>
      <c r="SR128" s="50"/>
      <c r="SS128" s="50"/>
      <c r="ST128" s="50"/>
      <c r="SU128" s="50"/>
      <c r="SV128" s="50"/>
      <c r="SW128" s="50"/>
      <c r="SX128" s="50"/>
      <c r="SY128" s="50"/>
      <c r="SZ128" s="50"/>
      <c r="TA128" s="50"/>
      <c r="TB128" s="50"/>
      <c r="TC128" s="50"/>
      <c r="TD128" s="50"/>
      <c r="TE128" s="50"/>
      <c r="TF128" s="50"/>
      <c r="TG128" s="50"/>
      <c r="TH128" s="50"/>
      <c r="TI128" s="50"/>
      <c r="TJ128" s="50"/>
      <c r="TK128" s="50"/>
      <c r="TL128" s="50"/>
      <c r="TM128" s="50"/>
      <c r="TN128" s="50"/>
      <c r="TO128" s="50"/>
      <c r="TP128" s="50"/>
      <c r="TQ128" s="50"/>
      <c r="TR128" s="50"/>
      <c r="TS128" s="50"/>
      <c r="TT128" s="50"/>
      <c r="TU128" s="50"/>
      <c r="TV128" s="50"/>
      <c r="TW128" s="50"/>
      <c r="TX128" s="50"/>
      <c r="TY128" s="50"/>
      <c r="TZ128" s="50"/>
      <c r="UA128" s="50"/>
      <c r="UB128" s="50"/>
      <c r="UC128" s="50"/>
      <c r="UD128" s="50"/>
      <c r="UE128" s="50"/>
      <c r="UF128" s="50"/>
      <c r="UG128" s="50"/>
      <c r="UH128" s="50"/>
      <c r="UI128" s="50"/>
      <c r="UJ128" s="50"/>
      <c r="UK128" s="50"/>
      <c r="UL128" s="50"/>
      <c r="UM128" s="50"/>
      <c r="UN128" s="50"/>
      <c r="UO128" s="50"/>
      <c r="UP128" s="50"/>
      <c r="UQ128" s="50"/>
      <c r="UR128" s="50"/>
      <c r="US128" s="50"/>
      <c r="UT128" s="50"/>
      <c r="UU128" s="50"/>
      <c r="UV128" s="50"/>
      <c r="UW128" s="50"/>
      <c r="UX128" s="50"/>
      <c r="UY128" s="50"/>
      <c r="UZ128" s="50"/>
      <c r="VA128" s="50"/>
      <c r="VB128" s="50"/>
      <c r="VC128" s="50"/>
      <c r="VD128" s="50"/>
      <c r="VE128" s="50"/>
      <c r="VF128" s="50"/>
      <c r="VG128" s="50"/>
      <c r="VH128" s="50"/>
      <c r="VI128" s="50"/>
      <c r="VJ128" s="50"/>
      <c r="VK128" s="50"/>
      <c r="VL128" s="50"/>
      <c r="VM128" s="50"/>
      <c r="VN128" s="50"/>
      <c r="VO128" s="50"/>
      <c r="VP128" s="50"/>
      <c r="VQ128" s="50"/>
      <c r="VR128" s="50"/>
      <c r="VS128" s="50"/>
      <c r="VT128" s="50"/>
      <c r="VU128" s="50"/>
      <c r="VV128" s="50"/>
      <c r="VW128" s="50"/>
      <c r="VX128" s="50"/>
      <c r="VY128" s="50"/>
      <c r="VZ128" s="50"/>
      <c r="WA128" s="50"/>
      <c r="WB128" s="50"/>
      <c r="WC128" s="50"/>
      <c r="WD128" s="50"/>
      <c r="WE128" s="50"/>
      <c r="WF128" s="50"/>
      <c r="WG128" s="50"/>
      <c r="WH128" s="50"/>
      <c r="WI128" s="50"/>
      <c r="WJ128" s="50"/>
      <c r="WK128" s="50"/>
      <c r="WL128" s="50"/>
      <c r="WM128" s="50"/>
      <c r="WN128" s="50"/>
      <c r="WO128" s="50"/>
      <c r="WP128" s="50"/>
      <c r="WQ128" s="50"/>
      <c r="WR128" s="50"/>
      <c r="WS128" s="50"/>
      <c r="WT128" s="50"/>
      <c r="WU128" s="50"/>
      <c r="WV128" s="50"/>
      <c r="WW128" s="50"/>
      <c r="WX128" s="50"/>
      <c r="WY128" s="50"/>
      <c r="WZ128" s="50"/>
      <c r="XA128" s="50"/>
      <c r="XB128" s="50"/>
      <c r="XC128" s="50"/>
      <c r="XD128" s="50"/>
      <c r="XE128" s="50"/>
      <c r="XF128" s="50"/>
      <c r="XG128" s="50"/>
      <c r="XH128" s="50"/>
      <c r="XI128" s="50"/>
      <c r="XJ128" s="50"/>
      <c r="XK128" s="50"/>
      <c r="XL128" s="50"/>
      <c r="XM128" s="50"/>
      <c r="XN128" s="50"/>
      <c r="XO128" s="50"/>
      <c r="XP128" s="50"/>
      <c r="XQ128" s="50"/>
      <c r="XR128" s="50"/>
      <c r="XS128" s="50"/>
      <c r="XT128" s="50"/>
      <c r="XU128" s="50"/>
      <c r="XV128" s="50"/>
      <c r="XW128" s="50"/>
      <c r="XX128" s="50"/>
      <c r="XY128" s="50"/>
      <c r="XZ128" s="50"/>
      <c r="YA128" s="50"/>
      <c r="YB128" s="50"/>
      <c r="YC128" s="50"/>
      <c r="YD128" s="50"/>
      <c r="YE128" s="50"/>
      <c r="YF128" s="50"/>
      <c r="YG128" s="50"/>
      <c r="YH128" s="50"/>
      <c r="YI128" s="50"/>
      <c r="YJ128" s="50"/>
      <c r="YK128" s="50"/>
      <c r="YL128" s="50"/>
      <c r="YM128" s="50"/>
      <c r="YN128" s="50"/>
      <c r="YO128" s="50"/>
      <c r="YP128" s="50"/>
      <c r="YQ128" s="50"/>
      <c r="YR128" s="50"/>
    </row>
    <row r="129" spans="1:668" ht="15.75" x14ac:dyDescent="0.25">
      <c r="A129" s="31" t="s">
        <v>175</v>
      </c>
      <c r="B129" s="26" t="s">
        <v>172</v>
      </c>
      <c r="C129" s="57" t="s">
        <v>73</v>
      </c>
      <c r="D129" s="60">
        <v>44593</v>
      </c>
      <c r="E129" s="10" t="s">
        <v>113</v>
      </c>
      <c r="F129" s="161">
        <v>60000</v>
      </c>
      <c r="G129" s="181">
        <v>1722</v>
      </c>
      <c r="H129" s="181">
        <v>3486.68</v>
      </c>
      <c r="I129" s="181">
        <v>1824</v>
      </c>
      <c r="J129" s="181">
        <v>25</v>
      </c>
      <c r="K129" s="181">
        <v>7057.68</v>
      </c>
      <c r="L129" s="191">
        <v>52942.32</v>
      </c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  <c r="IP129" s="50"/>
      <c r="IQ129" s="50"/>
      <c r="IR129" s="50"/>
      <c r="IS129" s="50"/>
      <c r="IT129" s="50"/>
      <c r="IU129" s="50"/>
      <c r="IV129" s="50"/>
      <c r="IW129" s="50"/>
      <c r="IX129" s="50"/>
      <c r="IY129" s="50"/>
      <c r="IZ129" s="50"/>
      <c r="JA129" s="50"/>
      <c r="JB129" s="50"/>
      <c r="JC129" s="50"/>
      <c r="JD129" s="50"/>
      <c r="JE129" s="50"/>
      <c r="JF129" s="50"/>
      <c r="JG129" s="50"/>
      <c r="JH129" s="50"/>
      <c r="JI129" s="50"/>
      <c r="JJ129" s="50"/>
      <c r="JK129" s="50"/>
      <c r="JL129" s="50"/>
      <c r="JM129" s="50"/>
      <c r="JN129" s="50"/>
      <c r="JO129" s="50"/>
      <c r="JP129" s="50"/>
      <c r="JQ129" s="50"/>
      <c r="JR129" s="50"/>
      <c r="JS129" s="50"/>
      <c r="JT129" s="50"/>
      <c r="JU129" s="50"/>
      <c r="JV129" s="50"/>
      <c r="JW129" s="50"/>
      <c r="JX129" s="50"/>
      <c r="JY129" s="50"/>
      <c r="JZ129" s="50"/>
      <c r="KA129" s="50"/>
      <c r="KB129" s="50"/>
      <c r="KC129" s="50"/>
      <c r="KD129" s="50"/>
      <c r="KE129" s="50"/>
      <c r="KF129" s="50"/>
      <c r="KG129" s="50"/>
      <c r="KH129" s="50"/>
      <c r="KI129" s="50"/>
      <c r="KJ129" s="50"/>
      <c r="KK129" s="50"/>
      <c r="KL129" s="50"/>
      <c r="KM129" s="50"/>
      <c r="KN129" s="50"/>
      <c r="KO129" s="50"/>
      <c r="KP129" s="50"/>
      <c r="KQ129" s="50"/>
      <c r="KR129" s="50"/>
      <c r="KS129" s="50"/>
      <c r="KT129" s="50"/>
      <c r="KU129" s="50"/>
      <c r="KV129" s="50"/>
      <c r="KW129" s="50"/>
      <c r="KX129" s="50"/>
      <c r="KY129" s="50"/>
      <c r="KZ129" s="50"/>
      <c r="LA129" s="50"/>
      <c r="LB129" s="50"/>
      <c r="LC129" s="50"/>
      <c r="LD129" s="50"/>
      <c r="LE129" s="50"/>
      <c r="LF129" s="50"/>
      <c r="LG129" s="50"/>
      <c r="LH129" s="50"/>
      <c r="LI129" s="50"/>
      <c r="LJ129" s="50"/>
      <c r="LK129" s="50"/>
      <c r="LL129" s="50"/>
      <c r="LM129" s="50"/>
      <c r="LN129" s="50"/>
      <c r="LO129" s="50"/>
      <c r="LP129" s="50"/>
      <c r="LQ129" s="50"/>
      <c r="LR129" s="50"/>
      <c r="LS129" s="50"/>
      <c r="LT129" s="50"/>
      <c r="LU129" s="50"/>
      <c r="LV129" s="50"/>
      <c r="LW129" s="50"/>
      <c r="LX129" s="50"/>
      <c r="LY129" s="50"/>
      <c r="LZ129" s="50"/>
      <c r="MA129" s="50"/>
      <c r="MB129" s="50"/>
      <c r="MC129" s="50"/>
      <c r="MD129" s="50"/>
      <c r="ME129" s="50"/>
      <c r="MF129" s="50"/>
      <c r="MG129" s="50"/>
      <c r="MH129" s="50"/>
      <c r="MI129" s="50"/>
      <c r="MJ129" s="50"/>
      <c r="MK129" s="50"/>
      <c r="ML129" s="50"/>
      <c r="MM129" s="50"/>
      <c r="MN129" s="50"/>
      <c r="MO129" s="50"/>
      <c r="MP129" s="50"/>
      <c r="MQ129" s="50"/>
      <c r="MR129" s="50"/>
      <c r="MS129" s="50"/>
      <c r="MT129" s="50"/>
      <c r="MU129" s="50"/>
      <c r="MV129" s="50"/>
      <c r="MW129" s="50"/>
      <c r="MX129" s="50"/>
      <c r="MY129" s="50"/>
      <c r="MZ129" s="50"/>
      <c r="NA129" s="50"/>
      <c r="NB129" s="50"/>
      <c r="NC129" s="50"/>
      <c r="ND129" s="50"/>
      <c r="NE129" s="50"/>
      <c r="NF129" s="50"/>
      <c r="NG129" s="50"/>
      <c r="NH129" s="50"/>
      <c r="NI129" s="50"/>
      <c r="NJ129" s="50"/>
      <c r="NK129" s="50"/>
      <c r="NL129" s="50"/>
      <c r="NM129" s="50"/>
      <c r="NN129" s="50"/>
      <c r="NO129" s="50"/>
      <c r="NP129" s="50"/>
      <c r="NQ129" s="50"/>
      <c r="NR129" s="50"/>
      <c r="NS129" s="50"/>
      <c r="NT129" s="50"/>
      <c r="NU129" s="50"/>
      <c r="NV129" s="50"/>
      <c r="NW129" s="50"/>
      <c r="NX129" s="50"/>
      <c r="NY129" s="50"/>
      <c r="NZ129" s="50"/>
      <c r="OA129" s="50"/>
      <c r="OB129" s="50"/>
      <c r="OC129" s="50"/>
      <c r="OD129" s="50"/>
      <c r="OE129" s="50"/>
      <c r="OF129" s="50"/>
      <c r="OG129" s="50"/>
      <c r="OH129" s="50"/>
      <c r="OI129" s="50"/>
      <c r="OJ129" s="50"/>
      <c r="OK129" s="50"/>
      <c r="OL129" s="50"/>
      <c r="OM129" s="50"/>
      <c r="ON129" s="50"/>
      <c r="OO129" s="50"/>
      <c r="OP129" s="50"/>
      <c r="OQ129" s="50"/>
      <c r="OR129" s="50"/>
      <c r="OS129" s="50"/>
      <c r="OT129" s="50"/>
      <c r="OU129" s="50"/>
      <c r="OV129" s="50"/>
      <c r="OW129" s="50"/>
      <c r="OX129" s="50"/>
      <c r="OY129" s="50"/>
      <c r="OZ129" s="50"/>
      <c r="PA129" s="50"/>
      <c r="PB129" s="50"/>
      <c r="PC129" s="50"/>
      <c r="PD129" s="50"/>
      <c r="PE129" s="50"/>
      <c r="PF129" s="50"/>
      <c r="PG129" s="50"/>
      <c r="PH129" s="50"/>
      <c r="PI129" s="50"/>
      <c r="PJ129" s="50"/>
      <c r="PK129" s="50"/>
      <c r="PL129" s="50"/>
      <c r="PM129" s="50"/>
      <c r="PN129" s="50"/>
      <c r="PO129" s="50"/>
      <c r="PP129" s="50"/>
      <c r="PQ129" s="50"/>
      <c r="PR129" s="50"/>
      <c r="PS129" s="50"/>
      <c r="PT129" s="50"/>
      <c r="PU129" s="50"/>
      <c r="PV129" s="50"/>
      <c r="PW129" s="50"/>
      <c r="PX129" s="50"/>
      <c r="PY129" s="50"/>
      <c r="PZ129" s="50"/>
      <c r="QA129" s="50"/>
      <c r="QB129" s="50"/>
      <c r="QC129" s="50"/>
      <c r="QD129" s="50"/>
      <c r="QE129" s="50"/>
      <c r="QF129" s="50"/>
      <c r="QG129" s="50"/>
      <c r="QH129" s="50"/>
      <c r="QI129" s="50"/>
      <c r="QJ129" s="50"/>
      <c r="QK129" s="50"/>
      <c r="QL129" s="50"/>
      <c r="QM129" s="50"/>
      <c r="QN129" s="50"/>
      <c r="QO129" s="50"/>
      <c r="QP129" s="50"/>
      <c r="QQ129" s="50"/>
      <c r="QR129" s="50"/>
      <c r="QS129" s="50"/>
      <c r="QT129" s="50"/>
      <c r="QU129" s="50"/>
      <c r="QV129" s="50"/>
      <c r="QW129" s="50"/>
      <c r="QX129" s="50"/>
      <c r="QY129" s="50"/>
      <c r="QZ129" s="50"/>
      <c r="RA129" s="50"/>
      <c r="RB129" s="50"/>
      <c r="RC129" s="50"/>
      <c r="RD129" s="50"/>
      <c r="RE129" s="50"/>
      <c r="RF129" s="50"/>
      <c r="RG129" s="50"/>
      <c r="RH129" s="50"/>
      <c r="RI129" s="50"/>
      <c r="RJ129" s="50"/>
      <c r="RK129" s="50"/>
      <c r="RL129" s="50"/>
      <c r="RM129" s="50"/>
      <c r="RN129" s="50"/>
      <c r="RO129" s="50"/>
      <c r="RP129" s="50"/>
      <c r="RQ129" s="50"/>
      <c r="RR129" s="50"/>
      <c r="RS129" s="50"/>
      <c r="RT129" s="50"/>
      <c r="RU129" s="50"/>
      <c r="RV129" s="50"/>
      <c r="RW129" s="50"/>
      <c r="RX129" s="50"/>
      <c r="RY129" s="50"/>
      <c r="RZ129" s="50"/>
      <c r="SA129" s="50"/>
      <c r="SB129" s="50"/>
      <c r="SC129" s="50"/>
      <c r="SD129" s="50"/>
      <c r="SE129" s="50"/>
      <c r="SF129" s="50"/>
      <c r="SG129" s="50"/>
      <c r="SH129" s="50"/>
      <c r="SI129" s="50"/>
      <c r="SJ129" s="50"/>
      <c r="SK129" s="50"/>
      <c r="SL129" s="50"/>
      <c r="SM129" s="50"/>
      <c r="SN129" s="50"/>
      <c r="SO129" s="50"/>
      <c r="SP129" s="50"/>
      <c r="SQ129" s="50"/>
      <c r="SR129" s="50"/>
      <c r="SS129" s="50"/>
      <c r="ST129" s="50"/>
      <c r="SU129" s="50"/>
      <c r="SV129" s="50"/>
      <c r="SW129" s="50"/>
      <c r="SX129" s="50"/>
      <c r="SY129" s="50"/>
      <c r="SZ129" s="50"/>
      <c r="TA129" s="50"/>
      <c r="TB129" s="50"/>
      <c r="TC129" s="50"/>
      <c r="TD129" s="50"/>
      <c r="TE129" s="50"/>
      <c r="TF129" s="50"/>
      <c r="TG129" s="50"/>
      <c r="TH129" s="50"/>
      <c r="TI129" s="50"/>
      <c r="TJ129" s="50"/>
      <c r="TK129" s="50"/>
      <c r="TL129" s="50"/>
      <c r="TM129" s="50"/>
      <c r="TN129" s="50"/>
      <c r="TO129" s="50"/>
      <c r="TP129" s="50"/>
      <c r="TQ129" s="50"/>
      <c r="TR129" s="50"/>
      <c r="TS129" s="50"/>
      <c r="TT129" s="50"/>
      <c r="TU129" s="50"/>
      <c r="TV129" s="50"/>
      <c r="TW129" s="50"/>
      <c r="TX129" s="50"/>
      <c r="TY129" s="50"/>
      <c r="TZ129" s="50"/>
      <c r="UA129" s="50"/>
      <c r="UB129" s="50"/>
      <c r="UC129" s="50"/>
      <c r="UD129" s="50"/>
      <c r="UE129" s="50"/>
      <c r="UF129" s="50"/>
      <c r="UG129" s="50"/>
      <c r="UH129" s="50"/>
      <c r="UI129" s="50"/>
      <c r="UJ129" s="50"/>
      <c r="UK129" s="50"/>
      <c r="UL129" s="50"/>
      <c r="UM129" s="50"/>
      <c r="UN129" s="50"/>
      <c r="UO129" s="50"/>
      <c r="UP129" s="50"/>
      <c r="UQ129" s="50"/>
      <c r="UR129" s="50"/>
      <c r="US129" s="50"/>
      <c r="UT129" s="50"/>
      <c r="UU129" s="50"/>
      <c r="UV129" s="50"/>
      <c r="UW129" s="50"/>
      <c r="UX129" s="50"/>
      <c r="UY129" s="50"/>
      <c r="UZ129" s="50"/>
      <c r="VA129" s="50"/>
      <c r="VB129" s="50"/>
      <c r="VC129" s="50"/>
      <c r="VD129" s="50"/>
      <c r="VE129" s="50"/>
      <c r="VF129" s="50"/>
      <c r="VG129" s="50"/>
      <c r="VH129" s="50"/>
      <c r="VI129" s="50"/>
      <c r="VJ129" s="50"/>
      <c r="VK129" s="50"/>
      <c r="VL129" s="50"/>
      <c r="VM129" s="50"/>
      <c r="VN129" s="50"/>
      <c r="VO129" s="50"/>
      <c r="VP129" s="50"/>
      <c r="VQ129" s="50"/>
      <c r="VR129" s="50"/>
      <c r="VS129" s="50"/>
      <c r="VT129" s="50"/>
      <c r="VU129" s="50"/>
      <c r="VV129" s="50"/>
      <c r="VW129" s="50"/>
      <c r="VX129" s="50"/>
      <c r="VY129" s="50"/>
      <c r="VZ129" s="50"/>
      <c r="WA129" s="50"/>
      <c r="WB129" s="50"/>
      <c r="WC129" s="50"/>
      <c r="WD129" s="50"/>
      <c r="WE129" s="50"/>
      <c r="WF129" s="50"/>
      <c r="WG129" s="50"/>
      <c r="WH129" s="50"/>
      <c r="WI129" s="50"/>
      <c r="WJ129" s="50"/>
      <c r="WK129" s="50"/>
      <c r="WL129" s="50"/>
      <c r="WM129" s="50"/>
      <c r="WN129" s="50"/>
      <c r="WO129" s="50"/>
      <c r="WP129" s="50"/>
      <c r="WQ129" s="50"/>
      <c r="WR129" s="50"/>
      <c r="WS129" s="50"/>
      <c r="WT129" s="50"/>
      <c r="WU129" s="50"/>
      <c r="WV129" s="50"/>
      <c r="WW129" s="50"/>
      <c r="WX129" s="50"/>
      <c r="WY129" s="50"/>
      <c r="WZ129" s="50"/>
      <c r="XA129" s="50"/>
      <c r="XB129" s="50"/>
      <c r="XC129" s="50"/>
      <c r="XD129" s="50"/>
      <c r="XE129" s="50"/>
      <c r="XF129" s="50"/>
      <c r="XG129" s="50"/>
      <c r="XH129" s="50"/>
      <c r="XI129" s="50"/>
      <c r="XJ129" s="50"/>
      <c r="XK129" s="50"/>
      <c r="XL129" s="50"/>
      <c r="XM129" s="50"/>
      <c r="XN129" s="50"/>
      <c r="XO129" s="50"/>
      <c r="XP129" s="50"/>
      <c r="XQ129" s="50"/>
      <c r="XR129" s="50"/>
      <c r="XS129" s="50"/>
      <c r="XT129" s="50"/>
      <c r="XU129" s="50"/>
      <c r="XV129" s="50"/>
      <c r="XW129" s="50"/>
      <c r="XX129" s="50"/>
      <c r="XY129" s="50"/>
      <c r="XZ129" s="50"/>
      <c r="YA129" s="50"/>
      <c r="YB129" s="50"/>
      <c r="YC129" s="50"/>
      <c r="YD129" s="50"/>
      <c r="YE129" s="50"/>
      <c r="YF129" s="50"/>
      <c r="YG129" s="50"/>
      <c r="YH129" s="50"/>
      <c r="YI129" s="50"/>
      <c r="YJ129" s="50"/>
      <c r="YK129" s="50"/>
      <c r="YL129" s="50"/>
      <c r="YM129" s="50"/>
      <c r="YN129" s="50"/>
      <c r="YO129" s="50"/>
      <c r="YP129" s="50"/>
      <c r="YQ129" s="50"/>
      <c r="YR129" s="50"/>
    </row>
    <row r="130" spans="1:668" ht="15.75" x14ac:dyDescent="0.25">
      <c r="A130" s="31" t="s">
        <v>176</v>
      </c>
      <c r="B130" s="26" t="s">
        <v>174</v>
      </c>
      <c r="C130" s="57" t="s">
        <v>73</v>
      </c>
      <c r="D130" s="60">
        <v>44594</v>
      </c>
      <c r="E130" s="10" t="s">
        <v>113</v>
      </c>
      <c r="F130" s="161">
        <v>60000</v>
      </c>
      <c r="G130" s="181">
        <v>1722</v>
      </c>
      <c r="H130" s="181">
        <v>3486.68</v>
      </c>
      <c r="I130" s="181">
        <v>1824</v>
      </c>
      <c r="J130" s="181">
        <v>25</v>
      </c>
      <c r="K130" s="181">
        <v>7057.68</v>
      </c>
      <c r="L130" s="191">
        <v>52942.32</v>
      </c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IC130" s="50"/>
      <c r="ID130" s="50"/>
      <c r="IE130" s="50"/>
      <c r="IF130" s="50"/>
      <c r="IG130" s="50"/>
      <c r="IH130" s="50"/>
      <c r="II130" s="50"/>
      <c r="IJ130" s="50"/>
      <c r="IK130" s="50"/>
      <c r="IL130" s="50"/>
      <c r="IM130" s="50"/>
      <c r="IN130" s="50"/>
      <c r="IO130" s="50"/>
      <c r="IP130" s="50"/>
      <c r="IQ130" s="50"/>
      <c r="IR130" s="50"/>
      <c r="IS130" s="50"/>
      <c r="IT130" s="50"/>
      <c r="IU130" s="50"/>
      <c r="IV130" s="50"/>
      <c r="IW130" s="50"/>
      <c r="IX130" s="50"/>
      <c r="IY130" s="50"/>
      <c r="IZ130" s="50"/>
      <c r="JA130" s="50"/>
      <c r="JB130" s="50"/>
      <c r="JC130" s="50"/>
      <c r="JD130" s="50"/>
      <c r="JE130" s="50"/>
      <c r="JF130" s="50"/>
      <c r="JG130" s="50"/>
      <c r="JH130" s="50"/>
      <c r="JI130" s="50"/>
      <c r="JJ130" s="50"/>
      <c r="JK130" s="50"/>
      <c r="JL130" s="50"/>
      <c r="JM130" s="50"/>
      <c r="JN130" s="50"/>
      <c r="JO130" s="50"/>
      <c r="JP130" s="50"/>
      <c r="JQ130" s="50"/>
      <c r="JR130" s="50"/>
      <c r="JS130" s="50"/>
      <c r="JT130" s="50"/>
      <c r="JU130" s="50"/>
      <c r="JV130" s="50"/>
      <c r="JW130" s="50"/>
      <c r="JX130" s="50"/>
      <c r="JY130" s="50"/>
      <c r="JZ130" s="50"/>
      <c r="KA130" s="50"/>
      <c r="KB130" s="50"/>
      <c r="KC130" s="50"/>
      <c r="KD130" s="50"/>
      <c r="KE130" s="50"/>
      <c r="KF130" s="50"/>
      <c r="KG130" s="50"/>
      <c r="KH130" s="50"/>
      <c r="KI130" s="50"/>
      <c r="KJ130" s="50"/>
      <c r="KK130" s="50"/>
      <c r="KL130" s="50"/>
      <c r="KM130" s="50"/>
      <c r="KN130" s="50"/>
      <c r="KO130" s="50"/>
      <c r="KP130" s="50"/>
      <c r="KQ130" s="50"/>
      <c r="KR130" s="50"/>
      <c r="KS130" s="50"/>
      <c r="KT130" s="50"/>
      <c r="KU130" s="50"/>
      <c r="KV130" s="50"/>
      <c r="KW130" s="50"/>
      <c r="KX130" s="50"/>
      <c r="KY130" s="50"/>
      <c r="KZ130" s="50"/>
      <c r="LA130" s="50"/>
      <c r="LB130" s="50"/>
      <c r="LC130" s="50"/>
      <c r="LD130" s="50"/>
      <c r="LE130" s="50"/>
      <c r="LF130" s="50"/>
      <c r="LG130" s="50"/>
      <c r="LH130" s="50"/>
      <c r="LI130" s="50"/>
      <c r="LJ130" s="50"/>
      <c r="LK130" s="50"/>
      <c r="LL130" s="50"/>
      <c r="LM130" s="50"/>
      <c r="LN130" s="50"/>
      <c r="LO130" s="50"/>
      <c r="LP130" s="50"/>
      <c r="LQ130" s="50"/>
      <c r="LR130" s="50"/>
      <c r="LS130" s="50"/>
      <c r="LT130" s="50"/>
      <c r="LU130" s="50"/>
      <c r="LV130" s="50"/>
      <c r="LW130" s="50"/>
      <c r="LX130" s="50"/>
      <c r="LY130" s="50"/>
      <c r="LZ130" s="50"/>
      <c r="MA130" s="50"/>
      <c r="MB130" s="50"/>
      <c r="MC130" s="50"/>
      <c r="MD130" s="50"/>
      <c r="ME130" s="50"/>
      <c r="MF130" s="50"/>
      <c r="MG130" s="50"/>
      <c r="MH130" s="50"/>
      <c r="MI130" s="50"/>
      <c r="MJ130" s="50"/>
      <c r="MK130" s="50"/>
      <c r="ML130" s="50"/>
      <c r="MM130" s="50"/>
      <c r="MN130" s="50"/>
      <c r="MO130" s="50"/>
      <c r="MP130" s="50"/>
      <c r="MQ130" s="50"/>
      <c r="MR130" s="50"/>
      <c r="MS130" s="50"/>
      <c r="MT130" s="50"/>
      <c r="MU130" s="50"/>
      <c r="MV130" s="50"/>
      <c r="MW130" s="50"/>
      <c r="MX130" s="50"/>
      <c r="MY130" s="50"/>
      <c r="MZ130" s="50"/>
      <c r="NA130" s="50"/>
      <c r="NB130" s="50"/>
      <c r="NC130" s="50"/>
      <c r="ND130" s="50"/>
      <c r="NE130" s="50"/>
      <c r="NF130" s="50"/>
      <c r="NG130" s="50"/>
      <c r="NH130" s="50"/>
      <c r="NI130" s="50"/>
      <c r="NJ130" s="50"/>
      <c r="NK130" s="50"/>
      <c r="NL130" s="50"/>
      <c r="NM130" s="50"/>
      <c r="NN130" s="50"/>
      <c r="NO130" s="50"/>
      <c r="NP130" s="50"/>
      <c r="NQ130" s="50"/>
      <c r="NR130" s="50"/>
      <c r="NS130" s="50"/>
      <c r="NT130" s="50"/>
      <c r="NU130" s="50"/>
      <c r="NV130" s="50"/>
      <c r="NW130" s="50"/>
      <c r="NX130" s="50"/>
      <c r="NY130" s="50"/>
      <c r="NZ130" s="50"/>
      <c r="OA130" s="50"/>
      <c r="OB130" s="50"/>
      <c r="OC130" s="50"/>
      <c r="OD130" s="50"/>
      <c r="OE130" s="50"/>
      <c r="OF130" s="50"/>
      <c r="OG130" s="50"/>
      <c r="OH130" s="50"/>
      <c r="OI130" s="50"/>
      <c r="OJ130" s="50"/>
      <c r="OK130" s="50"/>
      <c r="OL130" s="50"/>
      <c r="OM130" s="50"/>
      <c r="ON130" s="50"/>
      <c r="OO130" s="50"/>
      <c r="OP130" s="50"/>
      <c r="OQ130" s="50"/>
      <c r="OR130" s="50"/>
      <c r="OS130" s="50"/>
      <c r="OT130" s="50"/>
      <c r="OU130" s="50"/>
      <c r="OV130" s="50"/>
      <c r="OW130" s="50"/>
      <c r="OX130" s="50"/>
      <c r="OY130" s="50"/>
      <c r="OZ130" s="50"/>
      <c r="PA130" s="50"/>
      <c r="PB130" s="50"/>
      <c r="PC130" s="50"/>
      <c r="PD130" s="50"/>
      <c r="PE130" s="50"/>
      <c r="PF130" s="50"/>
      <c r="PG130" s="50"/>
      <c r="PH130" s="50"/>
      <c r="PI130" s="50"/>
      <c r="PJ130" s="50"/>
      <c r="PK130" s="50"/>
      <c r="PL130" s="50"/>
      <c r="PM130" s="50"/>
      <c r="PN130" s="50"/>
      <c r="PO130" s="50"/>
      <c r="PP130" s="50"/>
      <c r="PQ130" s="50"/>
      <c r="PR130" s="50"/>
      <c r="PS130" s="50"/>
      <c r="PT130" s="50"/>
      <c r="PU130" s="50"/>
      <c r="PV130" s="50"/>
      <c r="PW130" s="50"/>
      <c r="PX130" s="50"/>
      <c r="PY130" s="50"/>
      <c r="PZ130" s="50"/>
      <c r="QA130" s="50"/>
      <c r="QB130" s="50"/>
      <c r="QC130" s="50"/>
      <c r="QD130" s="50"/>
      <c r="QE130" s="50"/>
      <c r="QF130" s="50"/>
      <c r="QG130" s="50"/>
      <c r="QH130" s="50"/>
      <c r="QI130" s="50"/>
      <c r="QJ130" s="50"/>
      <c r="QK130" s="50"/>
      <c r="QL130" s="50"/>
      <c r="QM130" s="50"/>
      <c r="QN130" s="50"/>
      <c r="QO130" s="50"/>
      <c r="QP130" s="50"/>
      <c r="QQ130" s="50"/>
      <c r="QR130" s="50"/>
      <c r="QS130" s="50"/>
      <c r="QT130" s="50"/>
      <c r="QU130" s="50"/>
      <c r="QV130" s="50"/>
      <c r="QW130" s="50"/>
      <c r="QX130" s="50"/>
      <c r="QY130" s="50"/>
      <c r="QZ130" s="50"/>
      <c r="RA130" s="50"/>
      <c r="RB130" s="50"/>
      <c r="RC130" s="50"/>
      <c r="RD130" s="50"/>
      <c r="RE130" s="50"/>
      <c r="RF130" s="50"/>
      <c r="RG130" s="50"/>
      <c r="RH130" s="50"/>
      <c r="RI130" s="50"/>
      <c r="RJ130" s="50"/>
      <c r="RK130" s="50"/>
      <c r="RL130" s="50"/>
      <c r="RM130" s="50"/>
      <c r="RN130" s="50"/>
      <c r="RO130" s="50"/>
      <c r="RP130" s="50"/>
      <c r="RQ130" s="50"/>
      <c r="RR130" s="50"/>
      <c r="RS130" s="50"/>
      <c r="RT130" s="50"/>
      <c r="RU130" s="50"/>
      <c r="RV130" s="50"/>
      <c r="RW130" s="50"/>
      <c r="RX130" s="50"/>
      <c r="RY130" s="50"/>
      <c r="RZ130" s="50"/>
      <c r="SA130" s="50"/>
      <c r="SB130" s="50"/>
      <c r="SC130" s="50"/>
      <c r="SD130" s="50"/>
      <c r="SE130" s="50"/>
      <c r="SF130" s="50"/>
      <c r="SG130" s="50"/>
      <c r="SH130" s="50"/>
      <c r="SI130" s="50"/>
      <c r="SJ130" s="50"/>
      <c r="SK130" s="50"/>
      <c r="SL130" s="50"/>
      <c r="SM130" s="50"/>
      <c r="SN130" s="50"/>
      <c r="SO130" s="50"/>
      <c r="SP130" s="50"/>
      <c r="SQ130" s="50"/>
      <c r="SR130" s="50"/>
      <c r="SS130" s="50"/>
      <c r="ST130" s="50"/>
      <c r="SU130" s="50"/>
      <c r="SV130" s="50"/>
      <c r="SW130" s="50"/>
      <c r="SX130" s="50"/>
      <c r="SY130" s="50"/>
      <c r="SZ130" s="50"/>
      <c r="TA130" s="50"/>
      <c r="TB130" s="50"/>
      <c r="TC130" s="50"/>
      <c r="TD130" s="50"/>
      <c r="TE130" s="50"/>
      <c r="TF130" s="50"/>
      <c r="TG130" s="50"/>
      <c r="TH130" s="50"/>
      <c r="TI130" s="50"/>
      <c r="TJ130" s="50"/>
      <c r="TK130" s="50"/>
      <c r="TL130" s="50"/>
      <c r="TM130" s="50"/>
      <c r="TN130" s="50"/>
      <c r="TO130" s="50"/>
      <c r="TP130" s="50"/>
      <c r="TQ130" s="50"/>
      <c r="TR130" s="50"/>
      <c r="TS130" s="50"/>
      <c r="TT130" s="50"/>
      <c r="TU130" s="50"/>
      <c r="TV130" s="50"/>
      <c r="TW130" s="50"/>
      <c r="TX130" s="50"/>
      <c r="TY130" s="50"/>
      <c r="TZ130" s="50"/>
      <c r="UA130" s="50"/>
      <c r="UB130" s="50"/>
      <c r="UC130" s="50"/>
      <c r="UD130" s="50"/>
      <c r="UE130" s="50"/>
      <c r="UF130" s="50"/>
      <c r="UG130" s="50"/>
      <c r="UH130" s="50"/>
      <c r="UI130" s="50"/>
      <c r="UJ130" s="50"/>
      <c r="UK130" s="50"/>
      <c r="UL130" s="50"/>
      <c r="UM130" s="50"/>
      <c r="UN130" s="50"/>
      <c r="UO130" s="50"/>
      <c r="UP130" s="50"/>
      <c r="UQ130" s="50"/>
      <c r="UR130" s="50"/>
      <c r="US130" s="50"/>
      <c r="UT130" s="50"/>
      <c r="UU130" s="50"/>
      <c r="UV130" s="50"/>
      <c r="UW130" s="50"/>
      <c r="UX130" s="50"/>
      <c r="UY130" s="50"/>
      <c r="UZ130" s="50"/>
      <c r="VA130" s="50"/>
      <c r="VB130" s="50"/>
      <c r="VC130" s="50"/>
      <c r="VD130" s="50"/>
      <c r="VE130" s="50"/>
      <c r="VF130" s="50"/>
      <c r="VG130" s="50"/>
      <c r="VH130" s="50"/>
      <c r="VI130" s="50"/>
      <c r="VJ130" s="50"/>
      <c r="VK130" s="50"/>
      <c r="VL130" s="50"/>
      <c r="VM130" s="50"/>
      <c r="VN130" s="50"/>
      <c r="VO130" s="50"/>
      <c r="VP130" s="50"/>
      <c r="VQ130" s="50"/>
      <c r="VR130" s="50"/>
      <c r="VS130" s="50"/>
      <c r="VT130" s="50"/>
      <c r="VU130" s="50"/>
      <c r="VV130" s="50"/>
      <c r="VW130" s="50"/>
      <c r="VX130" s="50"/>
      <c r="VY130" s="50"/>
      <c r="VZ130" s="50"/>
      <c r="WA130" s="50"/>
      <c r="WB130" s="50"/>
      <c r="WC130" s="50"/>
      <c r="WD130" s="50"/>
      <c r="WE130" s="50"/>
      <c r="WF130" s="50"/>
      <c r="WG130" s="50"/>
      <c r="WH130" s="50"/>
      <c r="WI130" s="50"/>
      <c r="WJ130" s="50"/>
      <c r="WK130" s="50"/>
      <c r="WL130" s="50"/>
      <c r="WM130" s="50"/>
      <c r="WN130" s="50"/>
      <c r="WO130" s="50"/>
      <c r="WP130" s="50"/>
      <c r="WQ130" s="50"/>
      <c r="WR130" s="50"/>
      <c r="WS130" s="50"/>
      <c r="WT130" s="50"/>
      <c r="WU130" s="50"/>
      <c r="WV130" s="50"/>
      <c r="WW130" s="50"/>
      <c r="WX130" s="50"/>
      <c r="WY130" s="50"/>
      <c r="WZ130" s="50"/>
      <c r="XA130" s="50"/>
      <c r="XB130" s="50"/>
      <c r="XC130" s="50"/>
      <c r="XD130" s="50"/>
      <c r="XE130" s="50"/>
      <c r="XF130" s="50"/>
      <c r="XG130" s="50"/>
      <c r="XH130" s="50"/>
      <c r="XI130" s="50"/>
      <c r="XJ130" s="50"/>
      <c r="XK130" s="50"/>
      <c r="XL130" s="50"/>
      <c r="XM130" s="50"/>
      <c r="XN130" s="50"/>
      <c r="XO130" s="50"/>
      <c r="XP130" s="50"/>
      <c r="XQ130" s="50"/>
      <c r="XR130" s="50"/>
      <c r="XS130" s="50"/>
      <c r="XT130" s="50"/>
      <c r="XU130" s="50"/>
      <c r="XV130" s="50"/>
      <c r="XW130" s="50"/>
      <c r="XX130" s="50"/>
      <c r="XY130" s="50"/>
      <c r="XZ130" s="50"/>
      <c r="YA130" s="50"/>
      <c r="YB130" s="50"/>
      <c r="YC130" s="50"/>
      <c r="YD130" s="50"/>
      <c r="YE130" s="50"/>
      <c r="YF130" s="50"/>
      <c r="YG130" s="50"/>
      <c r="YH130" s="50"/>
      <c r="YI130" s="50"/>
      <c r="YJ130" s="50"/>
      <c r="YK130" s="50"/>
      <c r="YL130" s="50"/>
      <c r="YM130" s="50"/>
      <c r="YN130" s="50"/>
      <c r="YO130" s="50"/>
      <c r="YP130" s="50"/>
      <c r="YQ130" s="50"/>
      <c r="YR130" s="50"/>
    </row>
    <row r="131" spans="1:668" s="47" customFormat="1" ht="15" customHeight="1" x14ac:dyDescent="0.25">
      <c r="A131" s="123" t="s">
        <v>14</v>
      </c>
      <c r="B131" s="97">
        <v>4</v>
      </c>
      <c r="C131" s="54"/>
      <c r="D131" s="56"/>
      <c r="E131" s="56"/>
      <c r="F131" s="162">
        <f>SUM(F127:F130)</f>
        <v>246000</v>
      </c>
      <c r="G131" s="162">
        <f>SUM(G127:G128)+G129+G130</f>
        <v>7060.2</v>
      </c>
      <c r="H131" s="162">
        <f>SUM(H127:H128)+H129+H130</f>
        <v>14805.77</v>
      </c>
      <c r="I131" s="162">
        <f>SUM(I127:I128)+I129+I130</f>
        <v>7478.4</v>
      </c>
      <c r="J131" s="162">
        <f>SUM(J127:J128)+J129+J130</f>
        <v>1450.12</v>
      </c>
      <c r="K131" s="162">
        <f>K127+K128+K129+K130</f>
        <v>30794.49</v>
      </c>
      <c r="L131" s="192">
        <f>SUM(L127:L130)</f>
        <v>215205.51</v>
      </c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IC131" s="77"/>
      <c r="ID131" s="77"/>
      <c r="IE131" s="77"/>
      <c r="IF131" s="77"/>
      <c r="IG131" s="77"/>
      <c r="IH131" s="77"/>
      <c r="II131" s="77"/>
      <c r="IJ131" s="77"/>
      <c r="IK131" s="77"/>
      <c r="IL131" s="77"/>
      <c r="IM131" s="77"/>
      <c r="IN131" s="77"/>
      <c r="IO131" s="77"/>
      <c r="IP131" s="77"/>
      <c r="IQ131" s="77"/>
      <c r="IR131" s="77"/>
      <c r="IS131" s="77"/>
      <c r="IT131" s="77"/>
      <c r="IU131" s="77"/>
      <c r="IV131" s="77"/>
      <c r="IW131" s="77"/>
      <c r="IX131" s="77"/>
      <c r="IY131" s="77"/>
      <c r="IZ131" s="77"/>
      <c r="JA131" s="77"/>
      <c r="JB131" s="77"/>
      <c r="JC131" s="77"/>
      <c r="JD131" s="77"/>
      <c r="JE131" s="77"/>
      <c r="JF131" s="77"/>
      <c r="JG131" s="77"/>
      <c r="JH131" s="77"/>
      <c r="JI131" s="77"/>
      <c r="JJ131" s="77"/>
      <c r="JK131" s="77"/>
      <c r="JL131" s="77"/>
      <c r="JM131" s="77"/>
      <c r="JN131" s="77"/>
      <c r="JO131" s="77"/>
      <c r="JP131" s="77"/>
      <c r="JQ131" s="77"/>
      <c r="JR131" s="77"/>
      <c r="JS131" s="77"/>
      <c r="JT131" s="77"/>
      <c r="JU131" s="77"/>
      <c r="JV131" s="77"/>
      <c r="JW131" s="77"/>
      <c r="JX131" s="77"/>
      <c r="JY131" s="77"/>
      <c r="JZ131" s="77"/>
      <c r="KA131" s="77"/>
      <c r="KB131" s="77"/>
      <c r="KC131" s="77"/>
      <c r="KD131" s="77"/>
      <c r="KE131" s="77"/>
      <c r="KF131" s="77"/>
      <c r="KG131" s="77"/>
      <c r="KH131" s="77"/>
      <c r="KI131" s="77"/>
      <c r="KJ131" s="77"/>
      <c r="KK131" s="77"/>
      <c r="KL131" s="77"/>
      <c r="KM131" s="77"/>
      <c r="KN131" s="77"/>
      <c r="KO131" s="77"/>
      <c r="KP131" s="77"/>
      <c r="KQ131" s="77"/>
      <c r="KR131" s="77"/>
      <c r="KS131" s="77"/>
      <c r="KT131" s="77"/>
      <c r="KU131" s="77"/>
      <c r="KV131" s="77"/>
      <c r="KW131" s="77"/>
      <c r="KX131" s="77"/>
      <c r="KY131" s="77"/>
      <c r="KZ131" s="77"/>
      <c r="LA131" s="77"/>
      <c r="LB131" s="77"/>
      <c r="LC131" s="77"/>
      <c r="LD131" s="77"/>
      <c r="LE131" s="77"/>
      <c r="LF131" s="77"/>
      <c r="LG131" s="77"/>
      <c r="LH131" s="77"/>
      <c r="LI131" s="77"/>
      <c r="LJ131" s="77"/>
      <c r="LK131" s="77"/>
      <c r="LL131" s="77"/>
      <c r="LM131" s="77"/>
      <c r="LN131" s="77"/>
      <c r="LO131" s="77"/>
      <c r="LP131" s="77"/>
      <c r="LQ131" s="77"/>
      <c r="LR131" s="77"/>
      <c r="LS131" s="77"/>
      <c r="LT131" s="77"/>
      <c r="LU131" s="77"/>
      <c r="LV131" s="77"/>
      <c r="LW131" s="77"/>
      <c r="LX131" s="77"/>
      <c r="LY131" s="77"/>
      <c r="LZ131" s="77"/>
      <c r="MA131" s="77"/>
      <c r="MB131" s="77"/>
      <c r="MC131" s="77"/>
      <c r="MD131" s="77"/>
      <c r="ME131" s="77"/>
      <c r="MF131" s="77"/>
      <c r="MG131" s="77"/>
      <c r="MH131" s="77"/>
      <c r="MI131" s="77"/>
      <c r="MJ131" s="77"/>
      <c r="MK131" s="77"/>
      <c r="ML131" s="77"/>
      <c r="MM131" s="77"/>
      <c r="MN131" s="77"/>
      <c r="MO131" s="77"/>
      <c r="MP131" s="77"/>
      <c r="MQ131" s="77"/>
      <c r="MR131" s="77"/>
      <c r="MS131" s="77"/>
      <c r="MT131" s="77"/>
      <c r="MU131" s="77"/>
      <c r="MV131" s="77"/>
      <c r="MW131" s="77"/>
      <c r="MX131" s="77"/>
      <c r="MY131" s="77"/>
      <c r="MZ131" s="77"/>
      <c r="NA131" s="77"/>
      <c r="NB131" s="77"/>
      <c r="NC131" s="77"/>
      <c r="ND131" s="77"/>
      <c r="NE131" s="77"/>
      <c r="NF131" s="77"/>
      <c r="NG131" s="77"/>
      <c r="NH131" s="77"/>
      <c r="NI131" s="77"/>
      <c r="NJ131" s="77"/>
      <c r="NK131" s="77"/>
      <c r="NL131" s="77"/>
      <c r="NM131" s="77"/>
      <c r="NN131" s="77"/>
      <c r="NO131" s="77"/>
      <c r="NP131" s="77"/>
      <c r="NQ131" s="77"/>
      <c r="NR131" s="77"/>
      <c r="NS131" s="77"/>
      <c r="NT131" s="77"/>
      <c r="NU131" s="77"/>
      <c r="NV131" s="77"/>
      <c r="NW131" s="77"/>
      <c r="NX131" s="77"/>
      <c r="NY131" s="77"/>
      <c r="NZ131" s="77"/>
      <c r="OA131" s="77"/>
      <c r="OB131" s="77"/>
      <c r="OC131" s="77"/>
      <c r="OD131" s="77"/>
      <c r="OE131" s="77"/>
      <c r="OF131" s="77"/>
      <c r="OG131" s="77"/>
      <c r="OH131" s="77"/>
      <c r="OI131" s="77"/>
      <c r="OJ131" s="77"/>
      <c r="OK131" s="77"/>
      <c r="OL131" s="77"/>
      <c r="OM131" s="77"/>
      <c r="ON131" s="77"/>
      <c r="OO131" s="77"/>
      <c r="OP131" s="77"/>
      <c r="OQ131" s="77"/>
      <c r="OR131" s="77"/>
      <c r="OS131" s="77"/>
      <c r="OT131" s="77"/>
      <c r="OU131" s="77"/>
      <c r="OV131" s="77"/>
      <c r="OW131" s="77"/>
      <c r="OX131" s="77"/>
      <c r="OY131" s="77"/>
      <c r="OZ131" s="77"/>
      <c r="PA131" s="77"/>
      <c r="PB131" s="77"/>
      <c r="PC131" s="77"/>
      <c r="PD131" s="77"/>
      <c r="PE131" s="77"/>
      <c r="PF131" s="77"/>
      <c r="PG131" s="77"/>
      <c r="PH131" s="77"/>
      <c r="PI131" s="77"/>
      <c r="PJ131" s="77"/>
      <c r="PK131" s="77"/>
      <c r="PL131" s="77"/>
      <c r="PM131" s="77"/>
      <c r="PN131" s="77"/>
      <c r="PO131" s="77"/>
      <c r="PP131" s="77"/>
      <c r="PQ131" s="77"/>
      <c r="PR131" s="77"/>
      <c r="PS131" s="77"/>
      <c r="PT131" s="77"/>
      <c r="PU131" s="77"/>
      <c r="PV131" s="77"/>
      <c r="PW131" s="77"/>
      <c r="PX131" s="77"/>
      <c r="PY131" s="77"/>
      <c r="PZ131" s="77"/>
      <c r="QA131" s="77"/>
      <c r="QB131" s="77"/>
      <c r="QC131" s="77"/>
      <c r="QD131" s="77"/>
      <c r="QE131" s="77"/>
      <c r="QF131" s="77"/>
      <c r="QG131" s="77"/>
      <c r="QH131" s="77"/>
      <c r="QI131" s="77"/>
      <c r="QJ131" s="77"/>
      <c r="QK131" s="77"/>
      <c r="QL131" s="77"/>
      <c r="QM131" s="77"/>
      <c r="QN131" s="77"/>
      <c r="QO131" s="77"/>
      <c r="QP131" s="77"/>
      <c r="QQ131" s="77"/>
      <c r="QR131" s="77"/>
      <c r="QS131" s="77"/>
      <c r="QT131" s="77"/>
      <c r="QU131" s="77"/>
      <c r="QV131" s="77"/>
      <c r="QW131" s="77"/>
      <c r="QX131" s="77"/>
      <c r="QY131" s="77"/>
      <c r="QZ131" s="77"/>
      <c r="RA131" s="77"/>
      <c r="RB131" s="77"/>
      <c r="RC131" s="77"/>
      <c r="RD131" s="77"/>
      <c r="RE131" s="77"/>
      <c r="RF131" s="77"/>
      <c r="RG131" s="77"/>
      <c r="RH131" s="77"/>
      <c r="RI131" s="77"/>
      <c r="RJ131" s="77"/>
      <c r="RK131" s="77"/>
      <c r="RL131" s="77"/>
      <c r="RM131" s="77"/>
      <c r="RN131" s="77"/>
      <c r="RO131" s="77"/>
      <c r="RP131" s="77"/>
      <c r="RQ131" s="77"/>
      <c r="RR131" s="77"/>
      <c r="RS131" s="77"/>
      <c r="RT131" s="77"/>
      <c r="RU131" s="77"/>
      <c r="RV131" s="77"/>
      <c r="RW131" s="77"/>
      <c r="RX131" s="77"/>
      <c r="RY131" s="77"/>
      <c r="RZ131" s="77"/>
      <c r="SA131" s="77"/>
      <c r="SB131" s="77"/>
      <c r="SC131" s="77"/>
      <c r="SD131" s="77"/>
      <c r="SE131" s="77"/>
      <c r="SF131" s="77"/>
      <c r="SG131" s="77"/>
      <c r="SH131" s="77"/>
      <c r="SI131" s="77"/>
      <c r="SJ131" s="77"/>
      <c r="SK131" s="77"/>
      <c r="SL131" s="77"/>
      <c r="SM131" s="77"/>
      <c r="SN131" s="77"/>
      <c r="SO131" s="77"/>
      <c r="SP131" s="77"/>
      <c r="SQ131" s="77"/>
      <c r="SR131" s="77"/>
      <c r="SS131" s="77"/>
      <c r="ST131" s="77"/>
      <c r="SU131" s="77"/>
      <c r="SV131" s="77"/>
      <c r="SW131" s="77"/>
      <c r="SX131" s="77"/>
      <c r="SY131" s="77"/>
      <c r="SZ131" s="77"/>
      <c r="TA131" s="77"/>
      <c r="TB131" s="77"/>
      <c r="TC131" s="77"/>
      <c r="TD131" s="77"/>
      <c r="TE131" s="77"/>
      <c r="TF131" s="77"/>
      <c r="TG131" s="77"/>
      <c r="TH131" s="77"/>
      <c r="TI131" s="77"/>
      <c r="TJ131" s="77"/>
      <c r="TK131" s="77"/>
      <c r="TL131" s="77"/>
      <c r="TM131" s="77"/>
      <c r="TN131" s="77"/>
      <c r="TO131" s="77"/>
      <c r="TP131" s="77"/>
      <c r="TQ131" s="77"/>
      <c r="TR131" s="77"/>
      <c r="TS131" s="77"/>
      <c r="TT131" s="77"/>
      <c r="TU131" s="77"/>
      <c r="TV131" s="77"/>
      <c r="TW131" s="77"/>
      <c r="TX131" s="77"/>
      <c r="TY131" s="77"/>
      <c r="TZ131" s="77"/>
      <c r="UA131" s="77"/>
      <c r="UB131" s="77"/>
      <c r="UC131" s="77"/>
      <c r="UD131" s="77"/>
      <c r="UE131" s="77"/>
      <c r="UF131" s="77"/>
      <c r="UG131" s="77"/>
      <c r="UH131" s="77"/>
      <c r="UI131" s="77"/>
      <c r="UJ131" s="77"/>
      <c r="UK131" s="77"/>
      <c r="UL131" s="77"/>
      <c r="UM131" s="77"/>
      <c r="UN131" s="77"/>
      <c r="UO131" s="77"/>
      <c r="UP131" s="77"/>
      <c r="UQ131" s="77"/>
      <c r="UR131" s="77"/>
      <c r="US131" s="77"/>
      <c r="UT131" s="77"/>
      <c r="UU131" s="77"/>
      <c r="UV131" s="77"/>
      <c r="UW131" s="77"/>
      <c r="UX131" s="77"/>
      <c r="UY131" s="77"/>
      <c r="UZ131" s="77"/>
      <c r="VA131" s="77"/>
      <c r="VB131" s="77"/>
      <c r="VC131" s="77"/>
      <c r="VD131" s="77"/>
      <c r="VE131" s="77"/>
      <c r="VF131" s="77"/>
      <c r="VG131" s="77"/>
      <c r="VH131" s="77"/>
      <c r="VI131" s="77"/>
      <c r="VJ131" s="77"/>
      <c r="VK131" s="77"/>
      <c r="VL131" s="77"/>
      <c r="VM131" s="77"/>
      <c r="VN131" s="77"/>
      <c r="VO131" s="77"/>
      <c r="VP131" s="77"/>
      <c r="VQ131" s="77"/>
      <c r="VR131" s="77"/>
      <c r="VS131" s="77"/>
      <c r="VT131" s="77"/>
      <c r="VU131" s="77"/>
      <c r="VV131" s="77"/>
      <c r="VW131" s="77"/>
      <c r="VX131" s="77"/>
      <c r="VY131" s="77"/>
      <c r="VZ131" s="77"/>
      <c r="WA131" s="77"/>
      <c r="WB131" s="77"/>
      <c r="WC131" s="77"/>
      <c r="WD131" s="77"/>
      <c r="WE131" s="77"/>
      <c r="WF131" s="77"/>
      <c r="WG131" s="77"/>
      <c r="WH131" s="77"/>
      <c r="WI131" s="77"/>
      <c r="WJ131" s="77"/>
      <c r="WK131" s="77"/>
      <c r="WL131" s="77"/>
      <c r="WM131" s="77"/>
      <c r="WN131" s="77"/>
      <c r="WO131" s="77"/>
      <c r="WP131" s="77"/>
      <c r="WQ131" s="77"/>
      <c r="WR131" s="77"/>
      <c r="WS131" s="77"/>
      <c r="WT131" s="77"/>
      <c r="WU131" s="77"/>
      <c r="WV131" s="77"/>
      <c r="WW131" s="77"/>
      <c r="WX131" s="77"/>
      <c r="WY131" s="77"/>
      <c r="WZ131" s="77"/>
      <c r="XA131" s="77"/>
      <c r="XB131" s="77"/>
      <c r="XC131" s="77"/>
      <c r="XD131" s="77"/>
      <c r="XE131" s="77"/>
      <c r="XF131" s="77"/>
      <c r="XG131" s="77"/>
      <c r="XH131" s="77"/>
      <c r="XI131" s="77"/>
      <c r="XJ131" s="77"/>
      <c r="XK131" s="77"/>
      <c r="XL131" s="77"/>
      <c r="XM131" s="77"/>
      <c r="XN131" s="77"/>
      <c r="XO131" s="77"/>
      <c r="XP131" s="77"/>
      <c r="XQ131" s="77"/>
      <c r="XR131" s="77"/>
      <c r="XS131" s="77"/>
      <c r="XT131" s="77"/>
      <c r="XU131" s="77"/>
      <c r="XV131" s="77"/>
      <c r="XW131" s="77"/>
      <c r="XX131" s="77"/>
      <c r="XY131" s="77"/>
      <c r="XZ131" s="77"/>
      <c r="YA131" s="77"/>
      <c r="YB131" s="77"/>
      <c r="YC131" s="77"/>
      <c r="YD131" s="77"/>
      <c r="YE131" s="77"/>
      <c r="YF131" s="77"/>
      <c r="YG131" s="77"/>
      <c r="YH131" s="77"/>
      <c r="YI131" s="77"/>
      <c r="YJ131" s="77"/>
      <c r="YK131" s="77"/>
      <c r="YL131" s="77"/>
      <c r="YM131" s="77"/>
      <c r="YN131" s="77"/>
      <c r="YO131" s="77"/>
      <c r="YP131" s="77"/>
      <c r="YQ131" s="77"/>
      <c r="YR131" s="77"/>
    </row>
    <row r="132" spans="1:668" s="39" customFormat="1" ht="12.75" customHeight="1" x14ac:dyDescent="0.25">
      <c r="B132" s="106"/>
      <c r="C132" s="107"/>
      <c r="D132" s="108"/>
      <c r="E132" s="108"/>
      <c r="F132" s="147"/>
      <c r="G132" s="166"/>
      <c r="H132" s="147"/>
      <c r="I132" s="147"/>
      <c r="J132" s="147"/>
      <c r="K132" s="147"/>
      <c r="L132" s="166"/>
    </row>
    <row r="133" spans="1:668" s="47" customFormat="1" ht="12.75" customHeight="1" x14ac:dyDescent="0.25">
      <c r="A133" s="39" t="s">
        <v>106</v>
      </c>
      <c r="B133" s="65"/>
      <c r="C133" s="66"/>
      <c r="D133" s="67"/>
      <c r="E133" s="10"/>
      <c r="F133" s="149"/>
      <c r="G133" s="167"/>
      <c r="H133" s="149"/>
      <c r="I133" s="149"/>
      <c r="J133" s="149"/>
      <c r="K133" s="149"/>
      <c r="L133" s="167"/>
    </row>
    <row r="134" spans="1:668" s="47" customFormat="1" ht="12.75" customHeight="1" x14ac:dyDescent="0.25">
      <c r="A134" s="44" t="s">
        <v>108</v>
      </c>
      <c r="B134" s="65" t="s">
        <v>107</v>
      </c>
      <c r="C134" s="66" t="s">
        <v>72</v>
      </c>
      <c r="D134" s="67">
        <v>44470</v>
      </c>
      <c r="E134" s="10" t="s">
        <v>113</v>
      </c>
      <c r="F134" s="149">
        <v>44000</v>
      </c>
      <c r="G134" s="167">
        <v>1262.8</v>
      </c>
      <c r="H134" s="149">
        <v>1007.19</v>
      </c>
      <c r="I134" s="149">
        <v>1337.6</v>
      </c>
      <c r="J134" s="149">
        <v>25</v>
      </c>
      <c r="K134" s="149">
        <v>3632.59</v>
      </c>
      <c r="L134" s="167">
        <v>40367.410000000003</v>
      </c>
    </row>
    <row r="135" spans="1:668" s="51" customFormat="1" ht="12.75" customHeight="1" x14ac:dyDescent="0.25">
      <c r="A135" s="68" t="s">
        <v>109</v>
      </c>
      <c r="B135" s="95">
        <v>1</v>
      </c>
      <c r="C135" s="69"/>
      <c r="D135" s="70"/>
      <c r="E135" s="70"/>
      <c r="F135" s="152">
        <f>F134</f>
        <v>44000</v>
      </c>
      <c r="G135" s="159">
        <v>1262.8</v>
      </c>
      <c r="H135" s="152">
        <v>1007.19</v>
      </c>
      <c r="I135" s="152">
        <v>1337.6</v>
      </c>
      <c r="J135" s="152">
        <f>J134</f>
        <v>25</v>
      </c>
      <c r="K135" s="152">
        <v>3632.59</v>
      </c>
      <c r="L135" s="159">
        <f>L134</f>
        <v>40367.410000000003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</row>
    <row r="136" spans="1:668" ht="18" customHeight="1" x14ac:dyDescent="0.25">
      <c r="B136" s="13"/>
      <c r="C136" s="11"/>
      <c r="D136" s="39"/>
      <c r="E136" s="39"/>
      <c r="F136" s="142"/>
      <c r="G136" s="172"/>
      <c r="H136" s="142"/>
      <c r="I136" s="142"/>
      <c r="J136" s="142"/>
      <c r="K136" s="142"/>
      <c r="L136" s="142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</row>
    <row r="137" spans="1:668" x14ac:dyDescent="0.25">
      <c r="A137" s="37" t="s">
        <v>28</v>
      </c>
      <c r="B137" s="3"/>
      <c r="C137" s="42"/>
      <c r="D137" s="38"/>
      <c r="E137" s="38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  <c r="IW137" s="3"/>
      <c r="IX137" s="3"/>
      <c r="IY137" s="3"/>
      <c r="IZ137" s="3"/>
      <c r="JA137" s="3"/>
      <c r="JB137" s="3"/>
      <c r="JC137" s="3"/>
      <c r="JD137" s="3"/>
      <c r="JE137" s="3"/>
      <c r="JF137" s="3"/>
      <c r="JG137" s="3"/>
      <c r="JH137" s="3"/>
      <c r="JI137" s="3"/>
      <c r="JJ137" s="3"/>
      <c r="JK137" s="3"/>
      <c r="JL137" s="3"/>
      <c r="JM137" s="3"/>
      <c r="JN137" s="3"/>
      <c r="JO137" s="3"/>
      <c r="JP137" s="3"/>
      <c r="JQ137" s="3"/>
      <c r="JR137" s="3"/>
      <c r="JS137" s="3"/>
      <c r="JT137" s="3"/>
      <c r="JU137" s="3"/>
      <c r="JV137" s="3"/>
      <c r="JW137" s="3"/>
      <c r="JX137" s="3"/>
      <c r="JY137" s="3"/>
      <c r="JZ137" s="3"/>
      <c r="KA137" s="3"/>
      <c r="KB137" s="3"/>
      <c r="KC137" s="3"/>
      <c r="KD137" s="3"/>
      <c r="KE137" s="3"/>
      <c r="KF137" s="3"/>
      <c r="KG137" s="3"/>
      <c r="KH137" s="3"/>
      <c r="KI137" s="3"/>
      <c r="KJ137" s="3"/>
      <c r="KK137" s="3"/>
      <c r="KL137" s="3"/>
      <c r="KM137" s="3"/>
      <c r="KN137" s="3"/>
      <c r="KO137" s="3"/>
      <c r="KP137" s="3"/>
      <c r="KQ137" s="3"/>
      <c r="KR137" s="3"/>
      <c r="KS137" s="3"/>
      <c r="KT137" s="3"/>
      <c r="KU137" s="3"/>
      <c r="KV137" s="3"/>
      <c r="KW137" s="3"/>
      <c r="KX137" s="3"/>
      <c r="KY137" s="3"/>
      <c r="KZ137" s="3"/>
      <c r="LA137" s="3"/>
      <c r="LB137" s="3"/>
      <c r="LC137" s="3"/>
      <c r="LD137" s="3"/>
      <c r="LE137" s="3"/>
      <c r="LF137" s="3"/>
      <c r="LG137" s="3"/>
      <c r="LH137" s="3"/>
      <c r="LI137" s="3"/>
      <c r="LJ137" s="3"/>
      <c r="LK137" s="3"/>
      <c r="LL137" s="3"/>
      <c r="LM137" s="3"/>
      <c r="LN137" s="3"/>
      <c r="LO137" s="3"/>
      <c r="LP137" s="3"/>
      <c r="LQ137" s="3"/>
      <c r="LR137" s="3"/>
      <c r="LS137" s="3"/>
      <c r="LT137" s="3"/>
      <c r="LU137" s="3"/>
      <c r="LV137" s="3"/>
      <c r="LW137" s="3"/>
      <c r="LX137" s="3"/>
      <c r="LY137" s="3"/>
      <c r="LZ137" s="3"/>
      <c r="MA137" s="3"/>
      <c r="MB137" s="3"/>
      <c r="MC137" s="3"/>
      <c r="MD137" s="3"/>
      <c r="ME137" s="3"/>
      <c r="MF137" s="3"/>
      <c r="MG137" s="3"/>
      <c r="MH137" s="3"/>
      <c r="MI137" s="3"/>
      <c r="MJ137" s="3"/>
      <c r="MK137" s="3"/>
      <c r="ML137" s="3"/>
      <c r="MM137" s="3"/>
      <c r="MN137" s="3"/>
      <c r="MO137" s="3"/>
      <c r="MP137" s="3"/>
      <c r="MQ137" s="3"/>
      <c r="MR137" s="3"/>
      <c r="MS137" s="3"/>
      <c r="MT137" s="3"/>
      <c r="MU137" s="3"/>
      <c r="MV137" s="3"/>
      <c r="MW137" s="3"/>
      <c r="MX137" s="3"/>
      <c r="MY137" s="3"/>
      <c r="MZ137" s="3"/>
      <c r="NA137" s="3"/>
      <c r="NB137" s="3"/>
      <c r="NC137" s="3"/>
      <c r="ND137" s="3"/>
      <c r="NE137" s="3"/>
      <c r="NF137" s="3"/>
      <c r="NG137" s="3"/>
      <c r="NH137" s="3"/>
      <c r="NI137" s="3"/>
      <c r="NJ137" s="3"/>
      <c r="NK137" s="3"/>
      <c r="NL137" s="3"/>
      <c r="NM137" s="3"/>
      <c r="NN137" s="3"/>
      <c r="NO137" s="3"/>
      <c r="NP137" s="3"/>
      <c r="NQ137" s="3"/>
      <c r="NR137" s="3"/>
      <c r="NS137" s="3"/>
      <c r="NT137" s="3"/>
      <c r="NU137" s="3"/>
      <c r="NV137" s="3"/>
      <c r="NW137" s="3"/>
      <c r="NX137" s="3"/>
      <c r="NY137" s="3"/>
      <c r="NZ137" s="3"/>
      <c r="OA137" s="3"/>
      <c r="OB137" s="3"/>
      <c r="OC137" s="3"/>
      <c r="OD137" s="3"/>
      <c r="OE137" s="3"/>
      <c r="OF137" s="3"/>
      <c r="OG137" s="3"/>
      <c r="OH137" s="3"/>
      <c r="OI137" s="3"/>
      <c r="OJ137" s="3"/>
      <c r="OK137" s="3"/>
      <c r="OL137" s="3"/>
      <c r="OM137" s="3"/>
      <c r="ON137" s="3"/>
      <c r="OO137" s="3"/>
      <c r="OP137" s="3"/>
      <c r="OQ137" s="3"/>
      <c r="OR137" s="3"/>
      <c r="OS137" s="3"/>
      <c r="OT137" s="3"/>
      <c r="OU137" s="3"/>
      <c r="OV137" s="3"/>
      <c r="OW137" s="3"/>
      <c r="OX137" s="3"/>
      <c r="OY137" s="3"/>
      <c r="OZ137" s="3"/>
      <c r="PA137" s="3"/>
      <c r="PB137" s="3"/>
      <c r="PC137" s="3"/>
      <c r="PD137" s="3"/>
      <c r="PE137" s="3"/>
      <c r="PF137" s="3"/>
      <c r="PG137" s="3"/>
      <c r="PH137" s="3"/>
      <c r="PI137" s="3"/>
      <c r="PJ137" s="3"/>
      <c r="PK137" s="3"/>
      <c r="PL137" s="3"/>
      <c r="PM137" s="3"/>
      <c r="PN137" s="3"/>
      <c r="PO137" s="3"/>
      <c r="PP137" s="3"/>
      <c r="PQ137" s="3"/>
      <c r="PR137" s="3"/>
      <c r="PS137" s="3"/>
      <c r="PT137" s="3"/>
      <c r="PU137" s="3"/>
      <c r="PV137" s="3"/>
      <c r="PW137" s="3"/>
      <c r="PX137" s="3"/>
      <c r="PY137" s="3"/>
      <c r="PZ137" s="3"/>
      <c r="QA137" s="3"/>
      <c r="QB137" s="3"/>
      <c r="QC137" s="3"/>
      <c r="QD137" s="3"/>
      <c r="QE137" s="3"/>
      <c r="QF137" s="3"/>
      <c r="QG137" s="3"/>
      <c r="QH137" s="3"/>
      <c r="QI137" s="3"/>
      <c r="QJ137" s="3"/>
      <c r="QK137" s="3"/>
      <c r="QL137" s="3"/>
      <c r="QM137" s="3"/>
      <c r="QN137" s="3"/>
      <c r="QO137" s="3"/>
      <c r="QP137" s="3"/>
      <c r="QQ137" s="3"/>
      <c r="QR137" s="3"/>
      <c r="QS137" s="3"/>
      <c r="QT137" s="3"/>
      <c r="QU137" s="3"/>
      <c r="QV137" s="3"/>
      <c r="QW137" s="3"/>
      <c r="QX137" s="3"/>
      <c r="QY137" s="3"/>
      <c r="QZ137" s="3"/>
      <c r="RA137" s="3"/>
      <c r="RB137" s="3"/>
      <c r="RC137" s="3"/>
      <c r="RD137" s="3"/>
      <c r="RE137" s="3"/>
      <c r="RF137" s="3"/>
      <c r="RG137" s="3"/>
      <c r="RH137" s="3"/>
      <c r="RI137" s="3"/>
      <c r="RJ137" s="3"/>
      <c r="RK137" s="3"/>
      <c r="RL137" s="3"/>
      <c r="RM137" s="3"/>
      <c r="RN137" s="3"/>
      <c r="RO137" s="3"/>
      <c r="RP137" s="3"/>
      <c r="RQ137" s="3"/>
      <c r="RR137" s="3"/>
      <c r="RS137" s="3"/>
      <c r="RT137" s="3"/>
      <c r="RU137" s="3"/>
      <c r="RV137" s="3"/>
      <c r="RW137" s="3"/>
      <c r="RX137" s="3"/>
      <c r="RY137" s="3"/>
      <c r="RZ137" s="3"/>
      <c r="SA137" s="3"/>
      <c r="SB137" s="3"/>
      <c r="SC137" s="3"/>
      <c r="SD137" s="3"/>
      <c r="SE137" s="3"/>
      <c r="SF137" s="3"/>
      <c r="SG137" s="3"/>
      <c r="SH137" s="3"/>
      <c r="SI137" s="3"/>
      <c r="SJ137" s="3"/>
      <c r="SK137" s="3"/>
      <c r="SL137" s="3"/>
      <c r="SM137" s="3"/>
      <c r="SN137" s="3"/>
      <c r="SO137" s="3"/>
      <c r="SP137" s="3"/>
      <c r="SQ137" s="3"/>
      <c r="SR137" s="3"/>
      <c r="SS137" s="3"/>
      <c r="ST137" s="3"/>
      <c r="SU137" s="3"/>
      <c r="SV137" s="3"/>
      <c r="SW137" s="3"/>
      <c r="SX137" s="3"/>
      <c r="SY137" s="3"/>
      <c r="SZ137" s="3"/>
      <c r="TA137" s="3"/>
      <c r="TB137" s="3"/>
      <c r="TC137" s="3"/>
      <c r="TD137" s="3"/>
      <c r="TE137" s="3"/>
      <c r="TF137" s="3"/>
      <c r="TG137" s="3"/>
      <c r="TH137" s="3"/>
      <c r="TI137" s="3"/>
      <c r="TJ137" s="3"/>
      <c r="TK137" s="3"/>
      <c r="TL137" s="3"/>
      <c r="TM137" s="3"/>
      <c r="TN137" s="3"/>
      <c r="TO137" s="3"/>
      <c r="TP137" s="3"/>
      <c r="TQ137" s="3"/>
      <c r="TR137" s="3"/>
      <c r="TS137" s="3"/>
      <c r="TT137" s="3"/>
      <c r="TU137" s="3"/>
      <c r="TV137" s="3"/>
      <c r="TW137" s="3"/>
      <c r="TX137" s="3"/>
      <c r="TY137" s="3"/>
      <c r="TZ137" s="3"/>
      <c r="UA137" s="3"/>
      <c r="UB137" s="3"/>
      <c r="UC137" s="3"/>
      <c r="UD137" s="3"/>
      <c r="UE137" s="3"/>
      <c r="UF137" s="3"/>
      <c r="UG137" s="3"/>
      <c r="UH137" s="3"/>
      <c r="UI137" s="3"/>
      <c r="UJ137" s="3"/>
      <c r="UK137" s="3"/>
      <c r="UL137" s="3"/>
      <c r="UM137" s="3"/>
      <c r="UN137" s="3"/>
      <c r="UO137" s="3"/>
      <c r="UP137" s="3"/>
      <c r="UQ137" s="3"/>
      <c r="UR137" s="3"/>
      <c r="US137" s="3"/>
      <c r="UT137" s="3"/>
      <c r="UU137" s="3"/>
      <c r="UV137" s="3"/>
      <c r="UW137" s="3"/>
      <c r="UX137" s="3"/>
      <c r="UY137" s="3"/>
      <c r="UZ137" s="3"/>
      <c r="VA137" s="3"/>
      <c r="VB137" s="3"/>
      <c r="VC137" s="3"/>
      <c r="VD137" s="3"/>
      <c r="VE137" s="3"/>
      <c r="VF137" s="3"/>
      <c r="VG137" s="3"/>
      <c r="VH137" s="3"/>
      <c r="VI137" s="3"/>
      <c r="VJ137" s="3"/>
      <c r="VK137" s="3"/>
      <c r="VL137" s="3"/>
      <c r="VM137" s="3"/>
      <c r="VN137" s="3"/>
      <c r="VO137" s="3"/>
      <c r="VP137" s="3"/>
      <c r="VQ137" s="3"/>
      <c r="VR137" s="3"/>
      <c r="VS137" s="3"/>
      <c r="VT137" s="3"/>
      <c r="VU137" s="3"/>
      <c r="VV137" s="3"/>
      <c r="VW137" s="3"/>
      <c r="VX137" s="3"/>
      <c r="VY137" s="3"/>
      <c r="VZ137" s="3"/>
      <c r="WA137" s="3"/>
      <c r="WB137" s="3"/>
      <c r="WC137" s="3"/>
      <c r="WD137" s="3"/>
      <c r="WE137" s="3"/>
      <c r="WF137" s="3"/>
      <c r="WG137" s="3"/>
      <c r="WH137" s="3"/>
      <c r="WI137" s="3"/>
      <c r="WJ137" s="3"/>
      <c r="WK137" s="3"/>
      <c r="WL137" s="3"/>
      <c r="WM137" s="3"/>
      <c r="WN137" s="3"/>
      <c r="WO137" s="3"/>
      <c r="WP137" s="3"/>
      <c r="WQ137" s="3"/>
      <c r="WR137" s="3"/>
      <c r="WS137" s="3"/>
      <c r="WT137" s="3"/>
      <c r="WU137" s="3"/>
      <c r="WV137" s="3"/>
      <c r="WW137" s="3"/>
      <c r="WX137" s="3"/>
      <c r="WY137" s="3"/>
      <c r="WZ137" s="3"/>
      <c r="XA137" s="3"/>
      <c r="XB137" s="3"/>
      <c r="XC137" s="3"/>
      <c r="XD137" s="3"/>
      <c r="XE137" s="3"/>
      <c r="XF137" s="3"/>
      <c r="XG137" s="3"/>
      <c r="XH137" s="3"/>
      <c r="XI137" s="3"/>
      <c r="XJ137" s="3"/>
      <c r="XK137" s="3"/>
      <c r="XL137" s="3"/>
      <c r="XM137" s="3"/>
      <c r="XN137" s="3"/>
      <c r="XO137" s="3"/>
      <c r="XP137" s="3"/>
      <c r="XQ137" s="3"/>
      <c r="XR137" s="3"/>
      <c r="XS137" s="3"/>
      <c r="XT137" s="3"/>
      <c r="XU137" s="3"/>
      <c r="XV137" s="3"/>
      <c r="XW137" s="3"/>
      <c r="XX137" s="3"/>
      <c r="XY137" s="3"/>
      <c r="XZ137" s="3"/>
      <c r="YA137" s="3"/>
      <c r="YB137" s="3"/>
      <c r="YC137" s="3"/>
      <c r="YD137" s="3"/>
      <c r="YE137" s="3"/>
      <c r="YF137" s="3"/>
      <c r="YG137" s="3"/>
      <c r="YH137" s="3"/>
      <c r="YI137" s="3"/>
      <c r="YJ137" s="3"/>
      <c r="YK137" s="3"/>
      <c r="YL137" s="3"/>
      <c r="YM137" s="3"/>
      <c r="YN137" s="3"/>
      <c r="YO137" s="3"/>
      <c r="YP137" s="3"/>
      <c r="YQ137" s="3"/>
      <c r="YR137" s="3"/>
    </row>
    <row r="138" spans="1:668" ht="18" customHeight="1" x14ac:dyDescent="0.25">
      <c r="A138" s="4" t="s">
        <v>43</v>
      </c>
      <c r="B138" s="5" t="s">
        <v>44</v>
      </c>
      <c r="C138" s="6" t="s">
        <v>72</v>
      </c>
      <c r="D138" s="10">
        <v>44276</v>
      </c>
      <c r="E138" s="10" t="s">
        <v>113</v>
      </c>
      <c r="F138" s="132">
        <v>85000</v>
      </c>
      <c r="G138" s="176">
        <f>F138*0.0287</f>
        <v>2439.5</v>
      </c>
      <c r="H138" s="183">
        <v>8576.99</v>
      </c>
      <c r="I138" s="183">
        <v>2584</v>
      </c>
      <c r="J138" s="183">
        <v>3045</v>
      </c>
      <c r="K138" s="183">
        <v>16645.490000000002</v>
      </c>
      <c r="L138" s="176">
        <v>68354.509999999995</v>
      </c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  <c r="IW138" s="3"/>
      <c r="IX138" s="3"/>
      <c r="IY138" s="3"/>
      <c r="IZ138" s="3"/>
      <c r="JA138" s="3"/>
      <c r="JB138" s="3"/>
      <c r="JC138" s="3"/>
      <c r="JD138" s="3"/>
      <c r="JE138" s="3"/>
      <c r="JF138" s="3"/>
      <c r="JG138" s="3"/>
      <c r="JH138" s="3"/>
      <c r="JI138" s="3"/>
      <c r="JJ138" s="3"/>
      <c r="JK138" s="3"/>
      <c r="JL138" s="3"/>
      <c r="JM138" s="3"/>
      <c r="JN138" s="3"/>
      <c r="JO138" s="3"/>
      <c r="JP138" s="3"/>
      <c r="JQ138" s="3"/>
      <c r="JR138" s="3"/>
      <c r="JS138" s="3"/>
      <c r="JT138" s="3"/>
      <c r="JU138" s="3"/>
      <c r="JV138" s="3"/>
      <c r="JW138" s="3"/>
      <c r="JX138" s="3"/>
      <c r="JY138" s="3"/>
      <c r="JZ138" s="3"/>
      <c r="KA138" s="3"/>
      <c r="KB138" s="3"/>
      <c r="KC138" s="3"/>
      <c r="KD138" s="3"/>
      <c r="KE138" s="3"/>
      <c r="KF138" s="3"/>
      <c r="KG138" s="3"/>
      <c r="KH138" s="3"/>
      <c r="KI138" s="3"/>
      <c r="KJ138" s="3"/>
      <c r="KK138" s="3"/>
      <c r="KL138" s="3"/>
      <c r="KM138" s="3"/>
      <c r="KN138" s="3"/>
      <c r="KO138" s="3"/>
      <c r="KP138" s="3"/>
      <c r="KQ138" s="3"/>
      <c r="KR138" s="3"/>
      <c r="KS138" s="3"/>
      <c r="KT138" s="3"/>
      <c r="KU138" s="3"/>
      <c r="KV138" s="3"/>
      <c r="KW138" s="3"/>
      <c r="KX138" s="3"/>
      <c r="KY138" s="3"/>
      <c r="KZ138" s="3"/>
      <c r="LA138" s="3"/>
      <c r="LB138" s="3"/>
      <c r="LC138" s="3"/>
      <c r="LD138" s="3"/>
      <c r="LE138" s="3"/>
      <c r="LF138" s="3"/>
      <c r="LG138" s="3"/>
      <c r="LH138" s="3"/>
      <c r="LI138" s="3"/>
      <c r="LJ138" s="3"/>
      <c r="LK138" s="3"/>
      <c r="LL138" s="3"/>
      <c r="LM138" s="3"/>
      <c r="LN138" s="3"/>
      <c r="LO138" s="3"/>
      <c r="LP138" s="3"/>
      <c r="LQ138" s="3"/>
      <c r="LR138" s="3"/>
      <c r="LS138" s="3"/>
      <c r="LT138" s="3"/>
      <c r="LU138" s="3"/>
      <c r="LV138" s="3"/>
      <c r="LW138" s="3"/>
      <c r="LX138" s="3"/>
      <c r="LY138" s="3"/>
      <c r="LZ138" s="3"/>
      <c r="MA138" s="3"/>
      <c r="MB138" s="3"/>
      <c r="MC138" s="3"/>
      <c r="MD138" s="3"/>
      <c r="ME138" s="3"/>
      <c r="MF138" s="3"/>
      <c r="MG138" s="3"/>
      <c r="MH138" s="3"/>
      <c r="MI138" s="3"/>
      <c r="MJ138" s="3"/>
      <c r="MK138" s="3"/>
      <c r="ML138" s="3"/>
      <c r="MM138" s="3"/>
      <c r="MN138" s="3"/>
      <c r="MO138" s="3"/>
      <c r="MP138" s="3"/>
      <c r="MQ138" s="3"/>
      <c r="MR138" s="3"/>
      <c r="MS138" s="3"/>
      <c r="MT138" s="3"/>
      <c r="MU138" s="3"/>
      <c r="MV138" s="3"/>
      <c r="MW138" s="3"/>
      <c r="MX138" s="3"/>
      <c r="MY138" s="3"/>
      <c r="MZ138" s="3"/>
      <c r="NA138" s="3"/>
      <c r="NB138" s="3"/>
      <c r="NC138" s="3"/>
      <c r="ND138" s="3"/>
      <c r="NE138" s="3"/>
      <c r="NF138" s="3"/>
      <c r="NG138" s="3"/>
      <c r="NH138" s="3"/>
      <c r="NI138" s="3"/>
      <c r="NJ138" s="3"/>
      <c r="NK138" s="3"/>
      <c r="NL138" s="3"/>
      <c r="NM138" s="3"/>
      <c r="NN138" s="3"/>
      <c r="NO138" s="3"/>
      <c r="NP138" s="3"/>
      <c r="NQ138" s="3"/>
      <c r="NR138" s="3"/>
      <c r="NS138" s="3"/>
      <c r="NT138" s="3"/>
      <c r="NU138" s="3"/>
      <c r="NV138" s="3"/>
      <c r="NW138" s="3"/>
      <c r="NX138" s="3"/>
      <c r="NY138" s="3"/>
      <c r="NZ138" s="3"/>
      <c r="OA138" s="3"/>
      <c r="OB138" s="3"/>
      <c r="OC138" s="3"/>
      <c r="OD138" s="3"/>
      <c r="OE138" s="3"/>
      <c r="OF138" s="3"/>
      <c r="OG138" s="3"/>
      <c r="OH138" s="3"/>
      <c r="OI138" s="3"/>
      <c r="OJ138" s="3"/>
      <c r="OK138" s="3"/>
      <c r="OL138" s="3"/>
      <c r="OM138" s="3"/>
      <c r="ON138" s="3"/>
      <c r="OO138" s="3"/>
      <c r="OP138" s="3"/>
      <c r="OQ138" s="3"/>
      <c r="OR138" s="3"/>
      <c r="OS138" s="3"/>
      <c r="OT138" s="3"/>
      <c r="OU138" s="3"/>
      <c r="OV138" s="3"/>
      <c r="OW138" s="3"/>
      <c r="OX138" s="3"/>
      <c r="OY138" s="3"/>
      <c r="OZ138" s="3"/>
      <c r="PA138" s="3"/>
      <c r="PB138" s="3"/>
      <c r="PC138" s="3"/>
      <c r="PD138" s="3"/>
      <c r="PE138" s="3"/>
      <c r="PF138" s="3"/>
      <c r="PG138" s="3"/>
      <c r="PH138" s="3"/>
      <c r="PI138" s="3"/>
      <c r="PJ138" s="3"/>
      <c r="PK138" s="3"/>
      <c r="PL138" s="3"/>
      <c r="PM138" s="3"/>
      <c r="PN138" s="3"/>
      <c r="PO138" s="3"/>
      <c r="PP138" s="3"/>
      <c r="PQ138" s="3"/>
      <c r="PR138" s="3"/>
      <c r="PS138" s="3"/>
      <c r="PT138" s="3"/>
      <c r="PU138" s="3"/>
      <c r="PV138" s="3"/>
      <c r="PW138" s="3"/>
      <c r="PX138" s="3"/>
      <c r="PY138" s="3"/>
      <c r="PZ138" s="3"/>
      <c r="QA138" s="3"/>
      <c r="QB138" s="3"/>
      <c r="QC138" s="3"/>
      <c r="QD138" s="3"/>
      <c r="QE138" s="3"/>
      <c r="QF138" s="3"/>
      <c r="QG138" s="3"/>
      <c r="QH138" s="3"/>
      <c r="QI138" s="3"/>
      <c r="QJ138" s="3"/>
      <c r="QK138" s="3"/>
      <c r="QL138" s="3"/>
      <c r="QM138" s="3"/>
      <c r="QN138" s="3"/>
      <c r="QO138" s="3"/>
      <c r="QP138" s="3"/>
      <c r="QQ138" s="3"/>
      <c r="QR138" s="3"/>
      <c r="QS138" s="3"/>
      <c r="QT138" s="3"/>
      <c r="QU138" s="3"/>
      <c r="QV138" s="3"/>
      <c r="QW138" s="3"/>
      <c r="QX138" s="3"/>
      <c r="QY138" s="3"/>
      <c r="QZ138" s="3"/>
      <c r="RA138" s="3"/>
      <c r="RB138" s="3"/>
      <c r="RC138" s="3"/>
      <c r="RD138" s="3"/>
      <c r="RE138" s="3"/>
      <c r="RF138" s="3"/>
      <c r="RG138" s="3"/>
      <c r="RH138" s="3"/>
      <c r="RI138" s="3"/>
      <c r="RJ138" s="3"/>
      <c r="RK138" s="3"/>
      <c r="RL138" s="3"/>
      <c r="RM138" s="3"/>
      <c r="RN138" s="3"/>
      <c r="RO138" s="3"/>
      <c r="RP138" s="3"/>
      <c r="RQ138" s="3"/>
      <c r="RR138" s="3"/>
      <c r="RS138" s="3"/>
      <c r="RT138" s="3"/>
      <c r="RU138" s="3"/>
      <c r="RV138" s="3"/>
      <c r="RW138" s="3"/>
      <c r="RX138" s="3"/>
      <c r="RY138" s="3"/>
      <c r="RZ138" s="3"/>
      <c r="SA138" s="3"/>
      <c r="SB138" s="3"/>
      <c r="SC138" s="3"/>
      <c r="SD138" s="3"/>
      <c r="SE138" s="3"/>
      <c r="SF138" s="3"/>
      <c r="SG138" s="3"/>
      <c r="SH138" s="3"/>
      <c r="SI138" s="3"/>
      <c r="SJ138" s="3"/>
      <c r="SK138" s="3"/>
      <c r="SL138" s="3"/>
      <c r="SM138" s="3"/>
      <c r="SN138" s="3"/>
      <c r="SO138" s="3"/>
      <c r="SP138" s="3"/>
      <c r="SQ138" s="3"/>
      <c r="SR138" s="3"/>
      <c r="SS138" s="3"/>
      <c r="ST138" s="3"/>
      <c r="SU138" s="3"/>
      <c r="SV138" s="3"/>
      <c r="SW138" s="3"/>
      <c r="SX138" s="3"/>
      <c r="SY138" s="3"/>
      <c r="SZ138" s="3"/>
      <c r="TA138" s="3"/>
      <c r="TB138" s="3"/>
      <c r="TC138" s="3"/>
      <c r="TD138" s="3"/>
      <c r="TE138" s="3"/>
      <c r="TF138" s="3"/>
      <c r="TG138" s="3"/>
      <c r="TH138" s="3"/>
      <c r="TI138" s="3"/>
      <c r="TJ138" s="3"/>
      <c r="TK138" s="3"/>
      <c r="TL138" s="3"/>
      <c r="TM138" s="3"/>
      <c r="TN138" s="3"/>
      <c r="TO138" s="3"/>
      <c r="TP138" s="3"/>
      <c r="TQ138" s="3"/>
      <c r="TR138" s="3"/>
      <c r="TS138" s="3"/>
      <c r="TT138" s="3"/>
      <c r="TU138" s="3"/>
      <c r="TV138" s="3"/>
      <c r="TW138" s="3"/>
      <c r="TX138" s="3"/>
      <c r="TY138" s="3"/>
      <c r="TZ138" s="3"/>
      <c r="UA138" s="3"/>
      <c r="UB138" s="3"/>
      <c r="UC138" s="3"/>
      <c r="UD138" s="3"/>
      <c r="UE138" s="3"/>
      <c r="UF138" s="3"/>
      <c r="UG138" s="3"/>
      <c r="UH138" s="3"/>
      <c r="UI138" s="3"/>
      <c r="UJ138" s="3"/>
      <c r="UK138" s="3"/>
      <c r="UL138" s="3"/>
      <c r="UM138" s="3"/>
      <c r="UN138" s="3"/>
      <c r="UO138" s="3"/>
      <c r="UP138" s="3"/>
      <c r="UQ138" s="3"/>
      <c r="UR138" s="3"/>
      <c r="US138" s="3"/>
      <c r="UT138" s="3"/>
      <c r="UU138" s="3"/>
      <c r="UV138" s="3"/>
      <c r="UW138" s="3"/>
      <c r="UX138" s="3"/>
      <c r="UY138" s="3"/>
      <c r="UZ138" s="3"/>
      <c r="VA138" s="3"/>
      <c r="VB138" s="3"/>
      <c r="VC138" s="3"/>
      <c r="VD138" s="3"/>
      <c r="VE138" s="3"/>
      <c r="VF138" s="3"/>
      <c r="VG138" s="3"/>
      <c r="VH138" s="3"/>
      <c r="VI138" s="3"/>
      <c r="VJ138" s="3"/>
      <c r="VK138" s="3"/>
      <c r="VL138" s="3"/>
      <c r="VM138" s="3"/>
      <c r="VN138" s="3"/>
      <c r="VO138" s="3"/>
      <c r="VP138" s="3"/>
      <c r="VQ138" s="3"/>
      <c r="VR138" s="3"/>
      <c r="VS138" s="3"/>
      <c r="VT138" s="3"/>
      <c r="VU138" s="3"/>
      <c r="VV138" s="3"/>
      <c r="VW138" s="3"/>
      <c r="VX138" s="3"/>
      <c r="VY138" s="3"/>
      <c r="VZ138" s="3"/>
      <c r="WA138" s="3"/>
      <c r="WB138" s="3"/>
      <c r="WC138" s="3"/>
      <c r="WD138" s="3"/>
      <c r="WE138" s="3"/>
      <c r="WF138" s="3"/>
      <c r="WG138" s="3"/>
      <c r="WH138" s="3"/>
      <c r="WI138" s="3"/>
      <c r="WJ138" s="3"/>
      <c r="WK138" s="3"/>
      <c r="WL138" s="3"/>
      <c r="WM138" s="3"/>
      <c r="WN138" s="3"/>
      <c r="WO138" s="3"/>
      <c r="WP138" s="3"/>
      <c r="WQ138" s="3"/>
      <c r="WR138" s="3"/>
      <c r="WS138" s="3"/>
      <c r="WT138" s="3"/>
      <c r="WU138" s="3"/>
      <c r="WV138" s="3"/>
      <c r="WW138" s="3"/>
      <c r="WX138" s="3"/>
      <c r="WY138" s="3"/>
      <c r="WZ138" s="3"/>
      <c r="XA138" s="3"/>
      <c r="XB138" s="3"/>
      <c r="XC138" s="3"/>
      <c r="XD138" s="3"/>
      <c r="XE138" s="3"/>
      <c r="XF138" s="3"/>
      <c r="XG138" s="3"/>
      <c r="XH138" s="3"/>
      <c r="XI138" s="3"/>
      <c r="XJ138" s="3"/>
      <c r="XK138" s="3"/>
      <c r="XL138" s="3"/>
      <c r="XM138" s="3"/>
      <c r="XN138" s="3"/>
      <c r="XO138" s="3"/>
      <c r="XP138" s="3"/>
      <c r="XQ138" s="3"/>
      <c r="XR138" s="3"/>
      <c r="XS138" s="3"/>
      <c r="XT138" s="3"/>
      <c r="XU138" s="3"/>
      <c r="XV138" s="3"/>
      <c r="XW138" s="3"/>
      <c r="XX138" s="3"/>
      <c r="XY138" s="3"/>
      <c r="XZ138" s="3"/>
      <c r="YA138" s="3"/>
      <c r="YB138" s="3"/>
      <c r="YC138" s="3"/>
      <c r="YD138" s="3"/>
      <c r="YE138" s="3"/>
      <c r="YF138" s="3"/>
      <c r="YG138" s="3"/>
      <c r="YH138" s="3"/>
      <c r="YI138" s="3"/>
      <c r="YJ138" s="3"/>
      <c r="YK138" s="3"/>
      <c r="YL138" s="3"/>
      <c r="YM138" s="3"/>
      <c r="YN138" s="3"/>
      <c r="YO138" s="3"/>
      <c r="YP138" s="3"/>
      <c r="YQ138" s="3"/>
      <c r="YR138" s="3"/>
    </row>
    <row r="139" spans="1:668" ht="18" customHeight="1" x14ac:dyDescent="0.25">
      <c r="A139" s="4" t="s">
        <v>29</v>
      </c>
      <c r="B139" s="5" t="s">
        <v>30</v>
      </c>
      <c r="C139" s="6" t="s">
        <v>72</v>
      </c>
      <c r="D139" s="10">
        <v>43839</v>
      </c>
      <c r="E139" s="10" t="s">
        <v>113</v>
      </c>
      <c r="F139" s="132">
        <v>165000</v>
      </c>
      <c r="G139" s="176">
        <f>F139*0.0287</f>
        <v>4735.5</v>
      </c>
      <c r="H139" s="183">
        <v>27413.040000000001</v>
      </c>
      <c r="I139" s="183">
        <v>4943.8</v>
      </c>
      <c r="J139" s="183">
        <v>5675</v>
      </c>
      <c r="K139" s="183">
        <v>42767.34</v>
      </c>
      <c r="L139" s="176">
        <v>122232.66</v>
      </c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</row>
    <row r="140" spans="1:668" ht="18" customHeight="1" x14ac:dyDescent="0.25">
      <c r="A140" s="4" t="s">
        <v>144</v>
      </c>
      <c r="B140" s="5" t="s">
        <v>145</v>
      </c>
      <c r="C140" s="6" t="s">
        <v>73</v>
      </c>
      <c r="D140" s="10">
        <v>44593</v>
      </c>
      <c r="E140" s="10" t="s">
        <v>113</v>
      </c>
      <c r="F140" s="132">
        <v>40000</v>
      </c>
      <c r="G140" s="176">
        <v>1148</v>
      </c>
      <c r="H140" s="183">
        <v>0</v>
      </c>
      <c r="I140" s="183">
        <f t="shared" ref="I140" si="18">F140*0.0304</f>
        <v>1216</v>
      </c>
      <c r="J140" s="183">
        <v>1085</v>
      </c>
      <c r="K140" s="183">
        <v>3449</v>
      </c>
      <c r="L140" s="176">
        <v>36551</v>
      </c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</row>
    <row r="141" spans="1:668" ht="19.5" customHeight="1" x14ac:dyDescent="0.25">
      <c r="A141" s="41" t="s">
        <v>14</v>
      </c>
      <c r="B141" s="12">
        <v>3</v>
      </c>
      <c r="C141" s="7"/>
      <c r="D141" s="41"/>
      <c r="E141" s="41"/>
      <c r="F141" s="148">
        <f>SUM(F138:F140)</f>
        <v>290000</v>
      </c>
      <c r="G141" s="163">
        <f t="shared" ref="G141:L141" si="19">SUM(G138:G140)</f>
        <v>8323</v>
      </c>
      <c r="H141" s="148">
        <f t="shared" si="19"/>
        <v>35990.03</v>
      </c>
      <c r="I141" s="148">
        <f t="shared" si="19"/>
        <v>8743.7999999999993</v>
      </c>
      <c r="J141" s="148">
        <f t="shared" si="19"/>
        <v>9805</v>
      </c>
      <c r="K141" s="148">
        <f t="shared" si="19"/>
        <v>62861.83</v>
      </c>
      <c r="L141" s="163">
        <f t="shared" si="19"/>
        <v>227138.16999999998</v>
      </c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</row>
    <row r="143" spans="1:668" ht="15.75" x14ac:dyDescent="0.25">
      <c r="A143" s="37" t="s">
        <v>67</v>
      </c>
      <c r="B143" s="3"/>
      <c r="C143" s="42"/>
      <c r="D143" s="38"/>
      <c r="E143" s="38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3"/>
      <c r="AS143" s="3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</row>
    <row r="144" spans="1:668" ht="15.75" x14ac:dyDescent="0.25">
      <c r="A144" s="35" t="s">
        <v>76</v>
      </c>
      <c r="B144" s="5" t="s">
        <v>16</v>
      </c>
      <c r="C144" s="6" t="s">
        <v>72</v>
      </c>
      <c r="D144" s="10">
        <v>44270</v>
      </c>
      <c r="E144" s="10" t="s">
        <v>113</v>
      </c>
      <c r="F144" s="132">
        <v>43000</v>
      </c>
      <c r="G144" s="176">
        <v>1234.0999999999999</v>
      </c>
      <c r="H144" s="183">
        <v>0</v>
      </c>
      <c r="I144" s="183">
        <v>1307.2</v>
      </c>
      <c r="J144" s="183">
        <v>25</v>
      </c>
      <c r="K144" s="183">
        <v>2566.3000000000002</v>
      </c>
      <c r="L144" s="176">
        <v>40433.699999999997</v>
      </c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</row>
    <row r="145" spans="1:234" ht="15.75" x14ac:dyDescent="0.25">
      <c r="A145" s="35" t="s">
        <v>149</v>
      </c>
      <c r="B145" s="5" t="s">
        <v>16</v>
      </c>
      <c r="C145" s="6" t="s">
        <v>72</v>
      </c>
      <c r="D145" s="10">
        <v>44593</v>
      </c>
      <c r="E145" s="10" t="s">
        <v>113</v>
      </c>
      <c r="F145" s="132">
        <v>35000</v>
      </c>
      <c r="G145" s="176">
        <v>1004.5</v>
      </c>
      <c r="H145" s="183">
        <v>0</v>
      </c>
      <c r="I145" s="183">
        <v>1064</v>
      </c>
      <c r="J145" s="183">
        <v>25</v>
      </c>
      <c r="K145" s="183">
        <v>2093.5</v>
      </c>
      <c r="L145" s="176">
        <v>32906.5</v>
      </c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</row>
    <row r="146" spans="1:234" ht="15.75" x14ac:dyDescent="0.25">
      <c r="A146" s="35" t="s">
        <v>211</v>
      </c>
      <c r="B146" s="5" t="s">
        <v>55</v>
      </c>
      <c r="C146" s="6" t="s">
        <v>73</v>
      </c>
      <c r="D146" s="10">
        <v>44593</v>
      </c>
      <c r="E146" s="10" t="s">
        <v>113</v>
      </c>
      <c r="F146" s="132">
        <v>125000</v>
      </c>
      <c r="G146" s="176">
        <v>3587.5</v>
      </c>
      <c r="H146" s="183">
        <v>17985.990000000002</v>
      </c>
      <c r="I146" s="183">
        <v>3800</v>
      </c>
      <c r="J146" s="183">
        <v>25</v>
      </c>
      <c r="K146" s="183">
        <v>25398.49</v>
      </c>
      <c r="L146" s="176">
        <v>99601.51</v>
      </c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</row>
    <row r="147" spans="1:234" ht="15.75" x14ac:dyDescent="0.25">
      <c r="A147" s="35" t="s">
        <v>196</v>
      </c>
      <c r="B147" s="5" t="s">
        <v>17</v>
      </c>
      <c r="C147" s="6" t="s">
        <v>73</v>
      </c>
      <c r="D147" s="10">
        <v>44682</v>
      </c>
      <c r="E147" s="10" t="s">
        <v>113</v>
      </c>
      <c r="F147" s="132">
        <v>30000</v>
      </c>
      <c r="G147" s="176">
        <v>861</v>
      </c>
      <c r="H147" s="183">
        <v>0</v>
      </c>
      <c r="I147" s="183">
        <v>912</v>
      </c>
      <c r="J147" s="183">
        <v>25</v>
      </c>
      <c r="K147" s="183">
        <v>1798</v>
      </c>
      <c r="L147" s="176">
        <v>28202</v>
      </c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</row>
    <row r="148" spans="1:234" ht="15.75" x14ac:dyDescent="0.25">
      <c r="A148" s="41" t="s">
        <v>14</v>
      </c>
      <c r="B148" s="12">
        <v>4</v>
      </c>
      <c r="C148" s="7"/>
      <c r="D148" s="41"/>
      <c r="E148" s="41"/>
      <c r="F148" s="148">
        <f>SUM(F144:F147)</f>
        <v>233000</v>
      </c>
      <c r="G148" s="163">
        <f>SUM(G144:G147)</f>
        <v>6687.1</v>
      </c>
      <c r="H148" s="148">
        <f>SUM(H144:H147)</f>
        <v>17985.990000000002</v>
      </c>
      <c r="I148" s="148">
        <f>SUM(I144:I147)</f>
        <v>7083.2</v>
      </c>
      <c r="J148" s="148">
        <f>SUM(J144:J147)</f>
        <v>100</v>
      </c>
      <c r="K148" s="148">
        <f>K144+K145+K146+K147</f>
        <v>31856.29</v>
      </c>
      <c r="L148" s="163">
        <f>SUM(L144:L147)</f>
        <v>201143.71</v>
      </c>
      <c r="M148" s="47"/>
      <c r="N148" s="47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</row>
    <row r="150" spans="1:234" s="47" customFormat="1" ht="15.75" x14ac:dyDescent="0.25">
      <c r="A150" s="39" t="s">
        <v>150</v>
      </c>
      <c r="B150" s="13"/>
      <c r="C150" s="11"/>
      <c r="D150" s="39"/>
      <c r="E150" s="39"/>
      <c r="F150" s="147"/>
      <c r="G150" s="166"/>
      <c r="H150" s="147"/>
      <c r="I150" s="147"/>
      <c r="J150" s="147"/>
      <c r="K150" s="147"/>
      <c r="L150" s="166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  <c r="FO150" s="77"/>
      <c r="FP150" s="77"/>
      <c r="FQ150" s="77"/>
      <c r="FR150" s="77"/>
      <c r="FS150" s="77"/>
      <c r="FT150" s="77"/>
      <c r="FU150" s="77"/>
      <c r="FV150" s="77"/>
      <c r="FW150" s="77"/>
      <c r="FX150" s="77"/>
      <c r="FY150" s="77"/>
      <c r="FZ150" s="77"/>
      <c r="GA150" s="77"/>
      <c r="GB150" s="77"/>
      <c r="GC150" s="77"/>
      <c r="GD150" s="77"/>
      <c r="GE150" s="77"/>
      <c r="GF150" s="77"/>
      <c r="GG150" s="77"/>
      <c r="GH150" s="77"/>
      <c r="GI150" s="77"/>
      <c r="GJ150" s="77"/>
      <c r="GK150" s="77"/>
      <c r="GL150" s="77"/>
      <c r="GM150" s="77"/>
      <c r="GN150" s="77"/>
      <c r="GO150" s="77"/>
      <c r="GP150" s="77"/>
      <c r="GQ150" s="77"/>
      <c r="GR150" s="77"/>
      <c r="GS150" s="77"/>
      <c r="GT150" s="77"/>
      <c r="GU150" s="77"/>
      <c r="GV150" s="77"/>
      <c r="GW150" s="77"/>
      <c r="GX150" s="77"/>
      <c r="GY150" s="77"/>
      <c r="GZ150" s="77"/>
      <c r="HA150" s="77"/>
      <c r="HB150" s="77"/>
      <c r="HC150" s="77"/>
      <c r="HD150" s="77"/>
      <c r="HE150" s="77"/>
      <c r="HF150" s="77"/>
      <c r="HG150" s="77"/>
      <c r="HH150" s="77"/>
      <c r="HI150" s="77"/>
      <c r="HJ150" s="77"/>
      <c r="HK150" s="77"/>
      <c r="HL150" s="77"/>
      <c r="HM150" s="77"/>
      <c r="HN150" s="77"/>
      <c r="HO150" s="77"/>
      <c r="HP150" s="77"/>
      <c r="HQ150" s="77"/>
      <c r="HR150" s="77"/>
      <c r="HS150" s="77"/>
      <c r="HT150" s="77"/>
      <c r="HU150" s="77"/>
      <c r="HV150" s="77"/>
      <c r="HW150" s="77"/>
      <c r="HX150" s="77"/>
      <c r="HY150" s="77"/>
      <c r="HZ150" s="77"/>
    </row>
    <row r="151" spans="1:234" s="44" customFormat="1" ht="15.75" x14ac:dyDescent="0.25">
      <c r="A151" s="44" t="s">
        <v>210</v>
      </c>
      <c r="B151" s="22" t="s">
        <v>17</v>
      </c>
      <c r="C151" s="23" t="s">
        <v>72</v>
      </c>
      <c r="D151" s="24">
        <v>44594</v>
      </c>
      <c r="E151" s="112" t="s">
        <v>113</v>
      </c>
      <c r="F151" s="149">
        <v>25000</v>
      </c>
      <c r="G151" s="167">
        <v>717.5</v>
      </c>
      <c r="H151" s="149">
        <v>0</v>
      </c>
      <c r="I151" s="149">
        <v>760</v>
      </c>
      <c r="J151" s="149">
        <v>25</v>
      </c>
      <c r="K151" s="149">
        <v>1502.5</v>
      </c>
      <c r="L151" s="167">
        <v>23497.5</v>
      </c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  <c r="FO151" s="77"/>
      <c r="FP151" s="77"/>
      <c r="FQ151" s="77"/>
      <c r="FR151" s="77"/>
      <c r="FS151" s="77"/>
      <c r="FT151" s="77"/>
      <c r="FU151" s="77"/>
      <c r="FV151" s="77"/>
      <c r="FW151" s="77"/>
      <c r="FX151" s="77"/>
      <c r="FY151" s="77"/>
      <c r="FZ151" s="77"/>
      <c r="GA151" s="77"/>
      <c r="GB151" s="77"/>
      <c r="GC151" s="77"/>
      <c r="GD151" s="77"/>
      <c r="GE151" s="77"/>
      <c r="GF151" s="77"/>
      <c r="GG151" s="77"/>
      <c r="GH151" s="77"/>
      <c r="GI151" s="77"/>
      <c r="GJ151" s="77"/>
      <c r="GK151" s="77"/>
      <c r="GL151" s="77"/>
      <c r="GM151" s="77"/>
      <c r="GN151" s="77"/>
      <c r="GO151" s="77"/>
      <c r="GP151" s="77"/>
      <c r="GQ151" s="77"/>
      <c r="GR151" s="77"/>
      <c r="GS151" s="77"/>
      <c r="GT151" s="77"/>
      <c r="GU151" s="77"/>
      <c r="GV151" s="77"/>
      <c r="GW151" s="77"/>
      <c r="GX151" s="77"/>
      <c r="GY151" s="77"/>
      <c r="GZ151" s="77"/>
      <c r="HA151" s="77"/>
      <c r="HB151" s="77"/>
      <c r="HC151" s="77"/>
      <c r="HD151" s="77"/>
      <c r="HE151" s="77"/>
      <c r="HF151" s="77"/>
      <c r="HG151" s="77"/>
      <c r="HH151" s="77"/>
      <c r="HI151" s="77"/>
      <c r="HJ151" s="77"/>
      <c r="HK151" s="77"/>
      <c r="HL151" s="77"/>
      <c r="HM151" s="77"/>
      <c r="HN151" s="77"/>
      <c r="HO151" s="77"/>
      <c r="HP151" s="77"/>
      <c r="HQ151" s="77"/>
      <c r="HR151" s="77"/>
      <c r="HS151" s="77"/>
      <c r="HT151" s="77"/>
      <c r="HU151" s="77"/>
      <c r="HV151" s="77"/>
      <c r="HW151" s="77"/>
      <c r="HX151" s="77"/>
      <c r="HY151" s="77"/>
      <c r="HZ151" s="77"/>
    </row>
    <row r="152" spans="1:234" s="44" customFormat="1" ht="15.75" x14ac:dyDescent="0.25">
      <c r="A152" s="44" t="s">
        <v>151</v>
      </c>
      <c r="B152" s="22" t="s">
        <v>16</v>
      </c>
      <c r="C152" s="23" t="s">
        <v>73</v>
      </c>
      <c r="D152" s="24">
        <v>44594</v>
      </c>
      <c r="E152" s="112" t="s">
        <v>113</v>
      </c>
      <c r="F152" s="149">
        <v>35000</v>
      </c>
      <c r="G152" s="167">
        <v>1004.5</v>
      </c>
      <c r="H152" s="149">
        <v>0</v>
      </c>
      <c r="I152" s="149">
        <v>1064</v>
      </c>
      <c r="J152" s="149">
        <v>25</v>
      </c>
      <c r="K152" s="149">
        <v>2093.5</v>
      </c>
      <c r="L152" s="167">
        <v>32906.5</v>
      </c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  <c r="FO152" s="77"/>
      <c r="FP152" s="77"/>
      <c r="FQ152" s="77"/>
      <c r="FR152" s="77"/>
      <c r="FS152" s="77"/>
      <c r="FT152" s="77"/>
      <c r="FU152" s="77"/>
      <c r="FV152" s="77"/>
      <c r="FW152" s="77"/>
      <c r="FX152" s="77"/>
      <c r="FY152" s="77"/>
      <c r="FZ152" s="77"/>
      <c r="GA152" s="77"/>
      <c r="GB152" s="77"/>
      <c r="GC152" s="77"/>
      <c r="GD152" s="77"/>
      <c r="GE152" s="77"/>
      <c r="GF152" s="77"/>
      <c r="GG152" s="77"/>
      <c r="GH152" s="77"/>
      <c r="GI152" s="77"/>
      <c r="GJ152" s="77"/>
      <c r="GK152" s="77"/>
      <c r="GL152" s="77"/>
      <c r="GM152" s="77"/>
      <c r="GN152" s="77"/>
      <c r="GO152" s="77"/>
      <c r="GP152" s="77"/>
      <c r="GQ152" s="77"/>
      <c r="GR152" s="77"/>
      <c r="GS152" s="77"/>
      <c r="GT152" s="77"/>
      <c r="GU152" s="77"/>
      <c r="GV152" s="77"/>
      <c r="GW152" s="77"/>
      <c r="GX152" s="77"/>
      <c r="GY152" s="77"/>
      <c r="GZ152" s="77"/>
      <c r="HA152" s="77"/>
      <c r="HB152" s="77"/>
      <c r="HC152" s="77"/>
      <c r="HD152" s="77"/>
      <c r="HE152" s="77"/>
      <c r="HF152" s="77"/>
      <c r="HG152" s="77"/>
      <c r="HH152" s="77"/>
      <c r="HI152" s="77"/>
      <c r="HJ152" s="77"/>
      <c r="HK152" s="77"/>
      <c r="HL152" s="77"/>
      <c r="HM152" s="77"/>
      <c r="HN152" s="77"/>
      <c r="HO152" s="77"/>
      <c r="HP152" s="77"/>
      <c r="HQ152" s="77"/>
      <c r="HR152" s="77"/>
      <c r="HS152" s="77"/>
      <c r="HT152" s="77"/>
      <c r="HU152" s="77"/>
      <c r="HV152" s="77"/>
      <c r="HW152" s="77"/>
      <c r="HX152" s="77"/>
      <c r="HY152" s="77"/>
      <c r="HZ152" s="77"/>
    </row>
    <row r="153" spans="1:234" s="44" customFormat="1" ht="15.75" x14ac:dyDescent="0.25">
      <c r="A153" s="44" t="s">
        <v>152</v>
      </c>
      <c r="B153" s="22" t="s">
        <v>16</v>
      </c>
      <c r="C153" s="23" t="s">
        <v>73</v>
      </c>
      <c r="D153" s="24">
        <v>44594</v>
      </c>
      <c r="E153" s="112" t="s">
        <v>113</v>
      </c>
      <c r="F153" s="149">
        <v>35000</v>
      </c>
      <c r="G153" s="167">
        <v>1004.5</v>
      </c>
      <c r="H153" s="149">
        <v>0</v>
      </c>
      <c r="I153" s="149">
        <v>1064</v>
      </c>
      <c r="J153" s="149">
        <v>1105</v>
      </c>
      <c r="K153" s="149">
        <v>3173.5</v>
      </c>
      <c r="L153" s="167">
        <v>31826.5</v>
      </c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  <c r="FO153" s="77"/>
      <c r="FP153" s="77"/>
      <c r="FQ153" s="77"/>
      <c r="FR153" s="77"/>
      <c r="FS153" s="77"/>
      <c r="FT153" s="77"/>
      <c r="FU153" s="77"/>
      <c r="FV153" s="77"/>
      <c r="FW153" s="77"/>
      <c r="FX153" s="77"/>
      <c r="FY153" s="77"/>
      <c r="FZ153" s="77"/>
      <c r="GA153" s="77"/>
      <c r="GB153" s="77"/>
      <c r="GC153" s="77"/>
      <c r="GD153" s="77"/>
      <c r="GE153" s="77"/>
      <c r="GF153" s="77"/>
      <c r="GG153" s="77"/>
      <c r="GH153" s="77"/>
      <c r="GI153" s="77"/>
      <c r="GJ153" s="77"/>
      <c r="GK153" s="77"/>
      <c r="GL153" s="77"/>
      <c r="GM153" s="77"/>
      <c r="GN153" s="77"/>
      <c r="GO153" s="77"/>
      <c r="GP153" s="77"/>
      <c r="GQ153" s="77"/>
      <c r="GR153" s="77"/>
      <c r="GS153" s="77"/>
      <c r="GT153" s="77"/>
      <c r="GU153" s="77"/>
      <c r="GV153" s="77"/>
      <c r="GW153" s="77"/>
      <c r="GX153" s="77"/>
      <c r="GY153" s="77"/>
      <c r="GZ153" s="77"/>
      <c r="HA153" s="77"/>
      <c r="HB153" s="77"/>
      <c r="HC153" s="77"/>
      <c r="HD153" s="77"/>
      <c r="HE153" s="77"/>
      <c r="HF153" s="77"/>
      <c r="HG153" s="77"/>
      <c r="HH153" s="77"/>
      <c r="HI153" s="77"/>
      <c r="HJ153" s="77"/>
      <c r="HK153" s="77"/>
      <c r="HL153" s="77"/>
      <c r="HM153" s="77"/>
      <c r="HN153" s="77"/>
      <c r="HO153" s="77"/>
      <c r="HP153" s="77"/>
      <c r="HQ153" s="77"/>
      <c r="HR153" s="77"/>
      <c r="HS153" s="77"/>
      <c r="HT153" s="77"/>
      <c r="HU153" s="77"/>
      <c r="HV153" s="77"/>
      <c r="HW153" s="77"/>
      <c r="HX153" s="77"/>
      <c r="HY153" s="77"/>
      <c r="HZ153" s="77"/>
    </row>
    <row r="154" spans="1:234" s="44" customFormat="1" ht="15.75" x14ac:dyDescent="0.25">
      <c r="A154" s="44" t="s">
        <v>153</v>
      </c>
      <c r="B154" s="22" t="s">
        <v>154</v>
      </c>
      <c r="C154" s="23" t="s">
        <v>73</v>
      </c>
      <c r="D154" s="24">
        <v>44594</v>
      </c>
      <c r="E154" s="112" t="s">
        <v>113</v>
      </c>
      <c r="F154" s="149">
        <v>25000</v>
      </c>
      <c r="G154" s="167">
        <v>717.5</v>
      </c>
      <c r="H154" s="149">
        <v>0</v>
      </c>
      <c r="I154" s="149">
        <v>760</v>
      </c>
      <c r="J154" s="149">
        <v>25</v>
      </c>
      <c r="K154" s="149">
        <v>1502.5</v>
      </c>
      <c r="L154" s="167">
        <v>23497.5</v>
      </c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  <c r="FO154" s="77"/>
      <c r="FP154" s="77"/>
      <c r="FQ154" s="77"/>
      <c r="FR154" s="77"/>
      <c r="FS154" s="77"/>
      <c r="FT154" s="77"/>
      <c r="FU154" s="77"/>
      <c r="FV154" s="77"/>
      <c r="FW154" s="77"/>
      <c r="FX154" s="77"/>
      <c r="FY154" s="77"/>
      <c r="FZ154" s="77"/>
      <c r="GA154" s="77"/>
      <c r="GB154" s="77"/>
      <c r="GC154" s="77"/>
      <c r="GD154" s="77"/>
      <c r="GE154" s="77"/>
      <c r="GF154" s="77"/>
      <c r="GG154" s="77"/>
      <c r="GH154" s="77"/>
      <c r="GI154" s="77"/>
      <c r="GJ154" s="77"/>
      <c r="GK154" s="77"/>
      <c r="GL154" s="77"/>
      <c r="GM154" s="77"/>
      <c r="GN154" s="77"/>
      <c r="GO154" s="77"/>
      <c r="GP154" s="77"/>
      <c r="GQ154" s="77"/>
      <c r="GR154" s="77"/>
      <c r="GS154" s="77"/>
      <c r="GT154" s="77"/>
      <c r="GU154" s="77"/>
      <c r="GV154" s="77"/>
      <c r="GW154" s="77"/>
      <c r="GX154" s="77"/>
      <c r="GY154" s="77"/>
      <c r="GZ154" s="77"/>
      <c r="HA154" s="77"/>
      <c r="HB154" s="77"/>
      <c r="HC154" s="77"/>
      <c r="HD154" s="77"/>
      <c r="HE154" s="77"/>
      <c r="HF154" s="77"/>
      <c r="HG154" s="77"/>
      <c r="HH154" s="77"/>
      <c r="HI154" s="77"/>
      <c r="HJ154" s="77"/>
      <c r="HK154" s="77"/>
      <c r="HL154" s="77"/>
      <c r="HM154" s="77"/>
      <c r="HN154" s="77"/>
      <c r="HO154" s="77"/>
      <c r="HP154" s="77"/>
      <c r="HQ154" s="77"/>
      <c r="HR154" s="77"/>
      <c r="HS154" s="77"/>
      <c r="HT154" s="77"/>
      <c r="HU154" s="77"/>
      <c r="HV154" s="77"/>
      <c r="HW154" s="77"/>
      <c r="HX154" s="77"/>
      <c r="HY154" s="77"/>
      <c r="HZ154" s="77"/>
    </row>
    <row r="155" spans="1:234" s="44" customFormat="1" ht="15.75" x14ac:dyDescent="0.25">
      <c r="A155" s="44" t="s">
        <v>177</v>
      </c>
      <c r="B155" s="22" t="s">
        <v>55</v>
      </c>
      <c r="C155" s="23" t="s">
        <v>72</v>
      </c>
      <c r="D155" s="24">
        <v>44594</v>
      </c>
      <c r="E155" s="112" t="s">
        <v>113</v>
      </c>
      <c r="F155" s="149">
        <v>100000</v>
      </c>
      <c r="G155" s="167">
        <v>2870</v>
      </c>
      <c r="H155" s="149">
        <v>12105.37</v>
      </c>
      <c r="I155" s="149">
        <v>3040</v>
      </c>
      <c r="J155" s="149">
        <v>25</v>
      </c>
      <c r="K155" s="149">
        <v>18040.37</v>
      </c>
      <c r="L155" s="167">
        <v>81959.63</v>
      </c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  <c r="FO155" s="77"/>
      <c r="FP155" s="77"/>
      <c r="FQ155" s="77"/>
      <c r="FR155" s="77"/>
      <c r="FS155" s="77"/>
      <c r="FT155" s="77"/>
      <c r="FU155" s="77"/>
      <c r="FV155" s="77"/>
      <c r="FW155" s="77"/>
      <c r="FX155" s="77"/>
      <c r="FY155" s="77"/>
      <c r="FZ155" s="77"/>
      <c r="GA155" s="77"/>
      <c r="GB155" s="77"/>
      <c r="GC155" s="77"/>
      <c r="GD155" s="77"/>
      <c r="GE155" s="77"/>
      <c r="GF155" s="77"/>
      <c r="GG155" s="77"/>
      <c r="GH155" s="77"/>
      <c r="GI155" s="77"/>
      <c r="GJ155" s="77"/>
      <c r="GK155" s="77"/>
      <c r="GL155" s="77"/>
      <c r="GM155" s="77"/>
      <c r="GN155" s="77"/>
      <c r="GO155" s="77"/>
      <c r="GP155" s="77"/>
      <c r="GQ155" s="77"/>
      <c r="GR155" s="77"/>
      <c r="GS155" s="77"/>
      <c r="GT155" s="77"/>
      <c r="GU155" s="77"/>
      <c r="GV155" s="77"/>
      <c r="GW155" s="77"/>
      <c r="GX155" s="77"/>
      <c r="GY155" s="77"/>
      <c r="GZ155" s="77"/>
      <c r="HA155" s="77"/>
      <c r="HB155" s="77"/>
      <c r="HC155" s="77"/>
      <c r="HD155" s="77"/>
      <c r="HE155" s="77"/>
      <c r="HF155" s="77"/>
      <c r="HG155" s="77"/>
      <c r="HH155" s="77"/>
      <c r="HI155" s="77"/>
      <c r="HJ155" s="77"/>
      <c r="HK155" s="77"/>
      <c r="HL155" s="77"/>
      <c r="HM155" s="77"/>
      <c r="HN155" s="77"/>
      <c r="HO155" s="77"/>
      <c r="HP155" s="77"/>
      <c r="HQ155" s="77"/>
      <c r="HR155" s="77"/>
      <c r="HS155" s="77"/>
      <c r="HT155" s="77"/>
      <c r="HU155" s="77"/>
      <c r="HV155" s="77"/>
      <c r="HW155" s="77"/>
      <c r="HX155" s="77"/>
      <c r="HY155" s="77"/>
      <c r="HZ155" s="77"/>
    </row>
    <row r="156" spans="1:234" s="44" customFormat="1" ht="15.75" x14ac:dyDescent="0.25">
      <c r="A156" s="44" t="s">
        <v>217</v>
      </c>
      <c r="B156" s="22" t="s">
        <v>17</v>
      </c>
      <c r="C156" s="23" t="s">
        <v>73</v>
      </c>
      <c r="D156" s="24">
        <v>44713</v>
      </c>
      <c r="E156" s="112" t="s">
        <v>113</v>
      </c>
      <c r="F156" s="149">
        <v>30000</v>
      </c>
      <c r="G156" s="167">
        <v>861</v>
      </c>
      <c r="H156" s="149">
        <v>0</v>
      </c>
      <c r="I156" s="149">
        <v>912</v>
      </c>
      <c r="J156" s="149">
        <v>25</v>
      </c>
      <c r="K156" s="149">
        <v>1798</v>
      </c>
      <c r="L156" s="167">
        <v>28202</v>
      </c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  <c r="FO156" s="77"/>
      <c r="FP156" s="77"/>
      <c r="FQ156" s="77"/>
      <c r="FR156" s="77"/>
      <c r="FS156" s="77"/>
      <c r="FT156" s="77"/>
      <c r="FU156" s="77"/>
      <c r="FV156" s="77"/>
      <c r="FW156" s="77"/>
      <c r="FX156" s="77"/>
      <c r="FY156" s="77"/>
      <c r="FZ156" s="77"/>
      <c r="GA156" s="77"/>
      <c r="GB156" s="77"/>
      <c r="GC156" s="77"/>
      <c r="GD156" s="77"/>
      <c r="GE156" s="77"/>
      <c r="GF156" s="77"/>
      <c r="GG156" s="77"/>
      <c r="GH156" s="77"/>
      <c r="GI156" s="77"/>
      <c r="GJ156" s="77"/>
      <c r="GK156" s="77"/>
      <c r="GL156" s="77"/>
      <c r="GM156" s="77"/>
      <c r="GN156" s="77"/>
      <c r="GO156" s="77"/>
      <c r="GP156" s="77"/>
      <c r="GQ156" s="77"/>
      <c r="GR156" s="77"/>
      <c r="GS156" s="77"/>
      <c r="GT156" s="77"/>
      <c r="GU156" s="77"/>
      <c r="GV156" s="77"/>
      <c r="GW156" s="77"/>
      <c r="GX156" s="77"/>
      <c r="GY156" s="77"/>
      <c r="GZ156" s="77"/>
      <c r="HA156" s="77"/>
      <c r="HB156" s="77"/>
      <c r="HC156" s="77"/>
      <c r="HD156" s="77"/>
      <c r="HE156" s="77"/>
      <c r="HF156" s="77"/>
      <c r="HG156" s="77"/>
      <c r="HH156" s="77"/>
      <c r="HI156" s="77"/>
      <c r="HJ156" s="77"/>
      <c r="HK156" s="77"/>
      <c r="HL156" s="77"/>
      <c r="HM156" s="77"/>
      <c r="HN156" s="77"/>
      <c r="HO156" s="77"/>
      <c r="HP156" s="77"/>
      <c r="HQ156" s="77"/>
      <c r="HR156" s="77"/>
      <c r="HS156" s="77"/>
      <c r="HT156" s="77"/>
      <c r="HU156" s="77"/>
      <c r="HV156" s="77"/>
      <c r="HW156" s="77"/>
      <c r="HX156" s="77"/>
      <c r="HY156" s="77"/>
      <c r="HZ156" s="77"/>
    </row>
    <row r="157" spans="1:234" s="68" customFormat="1" ht="15.75" x14ac:dyDescent="0.25">
      <c r="A157" s="68" t="s">
        <v>14</v>
      </c>
      <c r="B157" s="93">
        <v>6</v>
      </c>
      <c r="C157" s="74"/>
      <c r="D157" s="115"/>
      <c r="E157" s="116"/>
      <c r="F157" s="152">
        <f t="shared" ref="F157:L157" si="20">SUM(F151:F156)</f>
        <v>250000</v>
      </c>
      <c r="G157" s="159">
        <f t="shared" si="20"/>
        <v>7175</v>
      </c>
      <c r="H157" s="152">
        <f t="shared" si="20"/>
        <v>12105.37</v>
      </c>
      <c r="I157" s="152">
        <f t="shared" si="20"/>
        <v>7600</v>
      </c>
      <c r="J157" s="152">
        <f t="shared" si="20"/>
        <v>1230</v>
      </c>
      <c r="K157" s="152">
        <f t="shared" si="20"/>
        <v>28110.37</v>
      </c>
      <c r="L157" s="152">
        <f t="shared" si="20"/>
        <v>221889.63</v>
      </c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  <c r="GM157" s="117"/>
      <c r="GN157" s="117"/>
      <c r="GO157" s="117"/>
      <c r="GP157" s="117"/>
      <c r="GQ157" s="117"/>
      <c r="GR157" s="117"/>
      <c r="GS157" s="117"/>
      <c r="GT157" s="117"/>
      <c r="GU157" s="117"/>
      <c r="GV157" s="117"/>
      <c r="GW157" s="117"/>
      <c r="GX157" s="117"/>
      <c r="GY157" s="117"/>
      <c r="GZ157" s="117"/>
      <c r="HA157" s="117"/>
      <c r="HB157" s="117"/>
      <c r="HC157" s="117"/>
      <c r="HD157" s="117"/>
      <c r="HE157" s="117"/>
      <c r="HF157" s="117"/>
      <c r="HG157" s="117"/>
      <c r="HH157" s="117"/>
      <c r="HI157" s="117"/>
      <c r="HJ157" s="117"/>
      <c r="HK157" s="117"/>
      <c r="HL157" s="117"/>
      <c r="HM157" s="117"/>
      <c r="HN157" s="117"/>
      <c r="HO157" s="117"/>
      <c r="HP157" s="117"/>
      <c r="HQ157" s="117"/>
      <c r="HR157" s="117"/>
      <c r="HS157" s="117"/>
      <c r="HT157" s="117"/>
      <c r="HU157" s="117"/>
      <c r="HV157" s="117"/>
      <c r="HW157" s="117"/>
      <c r="HX157" s="117"/>
      <c r="HY157" s="117"/>
      <c r="HZ157" s="117"/>
    </row>
    <row r="159" spans="1:234" ht="15.75" x14ac:dyDescent="0.25">
      <c r="A159" s="37" t="s">
        <v>68</v>
      </c>
      <c r="C159" s="42"/>
      <c r="F159" s="133"/>
      <c r="J159" s="133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</row>
    <row r="160" spans="1:234" ht="15.75" x14ac:dyDescent="0.25">
      <c r="A160" s="4" t="s">
        <v>32</v>
      </c>
      <c r="B160" s="5" t="s">
        <v>55</v>
      </c>
      <c r="C160" s="6" t="s">
        <v>73</v>
      </c>
      <c r="D160" s="10">
        <v>44283</v>
      </c>
      <c r="E160" s="10" t="s">
        <v>113</v>
      </c>
      <c r="F160" s="133">
        <v>125000</v>
      </c>
      <c r="G160" s="176">
        <f>F160*0.0287</f>
        <v>3587.5</v>
      </c>
      <c r="H160" s="183">
        <v>17985.990000000002</v>
      </c>
      <c r="I160" s="183">
        <f>F160*0.0304</f>
        <v>3800</v>
      </c>
      <c r="J160" s="176">
        <v>5625</v>
      </c>
      <c r="K160" s="183">
        <v>30998.49</v>
      </c>
      <c r="L160" s="176">
        <v>94001.51</v>
      </c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</row>
    <row r="161" spans="1:668" ht="15.75" x14ac:dyDescent="0.25">
      <c r="A161" s="4" t="s">
        <v>46</v>
      </c>
      <c r="B161" s="5" t="s">
        <v>16</v>
      </c>
      <c r="C161" s="6" t="s">
        <v>73</v>
      </c>
      <c r="D161" s="10">
        <v>44197</v>
      </c>
      <c r="E161" s="10" t="s">
        <v>113</v>
      </c>
      <c r="F161" s="133">
        <v>45000</v>
      </c>
      <c r="G161" s="176">
        <f>F161*0.0287</f>
        <v>1291.5</v>
      </c>
      <c r="H161" s="183">
        <v>0</v>
      </c>
      <c r="I161" s="183">
        <f>F161*0.0304</f>
        <v>1368</v>
      </c>
      <c r="J161" s="176">
        <v>1750</v>
      </c>
      <c r="K161" s="183">
        <v>4409.5</v>
      </c>
      <c r="L161" s="176">
        <v>40590.5</v>
      </c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</row>
    <row r="162" spans="1:668" ht="15.75" x14ac:dyDescent="0.25">
      <c r="A162" s="4" t="s">
        <v>114</v>
      </c>
      <c r="B162" s="5" t="s">
        <v>115</v>
      </c>
      <c r="C162" s="6" t="s">
        <v>73</v>
      </c>
      <c r="D162" s="10">
        <v>44470</v>
      </c>
      <c r="E162" s="10" t="s">
        <v>113</v>
      </c>
      <c r="F162" s="133">
        <v>35000</v>
      </c>
      <c r="G162" s="176">
        <v>1004.5</v>
      </c>
      <c r="H162" s="183">
        <v>0</v>
      </c>
      <c r="I162" s="183">
        <v>1064</v>
      </c>
      <c r="J162" s="176">
        <v>2900</v>
      </c>
      <c r="K162" s="183">
        <v>4968.5</v>
      </c>
      <c r="L162" s="176">
        <f>F162-K162</f>
        <v>30031.5</v>
      </c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</row>
    <row r="163" spans="1:668" ht="15.75" x14ac:dyDescent="0.25">
      <c r="A163" s="4" t="s">
        <v>178</v>
      </c>
      <c r="B163" s="5" t="s">
        <v>16</v>
      </c>
      <c r="C163" s="6" t="s">
        <v>73</v>
      </c>
      <c r="D163" s="10">
        <v>44470</v>
      </c>
      <c r="E163" s="10" t="s">
        <v>113</v>
      </c>
      <c r="F163" s="133">
        <v>40000</v>
      </c>
      <c r="G163" s="176">
        <v>1148</v>
      </c>
      <c r="H163" s="183">
        <v>442.65</v>
      </c>
      <c r="I163" s="183">
        <v>1216</v>
      </c>
      <c r="J163" s="176">
        <v>25</v>
      </c>
      <c r="K163" s="183">
        <v>2831.65</v>
      </c>
      <c r="L163" s="176">
        <f>F163-K163</f>
        <v>37168.35</v>
      </c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</row>
    <row r="164" spans="1:668" ht="15.75" x14ac:dyDescent="0.25">
      <c r="A164" s="4" t="s">
        <v>179</v>
      </c>
      <c r="B164" s="5" t="s">
        <v>16</v>
      </c>
      <c r="C164" s="6" t="s">
        <v>72</v>
      </c>
      <c r="D164" s="10">
        <v>44470</v>
      </c>
      <c r="E164" s="10" t="s">
        <v>113</v>
      </c>
      <c r="F164" s="133">
        <v>40000</v>
      </c>
      <c r="G164" s="176">
        <v>1148</v>
      </c>
      <c r="H164" s="183">
        <v>442.65</v>
      </c>
      <c r="I164" s="183">
        <v>1216</v>
      </c>
      <c r="J164" s="176">
        <v>25</v>
      </c>
      <c r="K164" s="183">
        <v>2831.65</v>
      </c>
      <c r="L164" s="176">
        <f>F164-K164</f>
        <v>37168.35</v>
      </c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</row>
    <row r="165" spans="1:668" ht="15.75" x14ac:dyDescent="0.25">
      <c r="A165" s="41" t="s">
        <v>14</v>
      </c>
      <c r="B165" s="12">
        <v>5</v>
      </c>
      <c r="C165" s="7"/>
      <c r="D165" s="41"/>
      <c r="E165" s="41"/>
      <c r="F165" s="163">
        <f>SUM(F160:F164)</f>
        <v>285000</v>
      </c>
      <c r="G165" s="163">
        <f>SUM(G160:G164)</f>
        <v>8179.5</v>
      </c>
      <c r="H165" s="148">
        <f t="shared" ref="H165:L165" si="21">SUM(H160:H164)</f>
        <v>18871.290000000005</v>
      </c>
      <c r="I165" s="148">
        <f t="shared" si="21"/>
        <v>8664</v>
      </c>
      <c r="J165" s="148">
        <f t="shared" si="21"/>
        <v>10325</v>
      </c>
      <c r="K165" s="148">
        <f t="shared" si="21"/>
        <v>46039.790000000008</v>
      </c>
      <c r="L165" s="148">
        <f t="shared" si="21"/>
        <v>238960.21000000002</v>
      </c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</row>
    <row r="167" spans="1:668" ht="15.75" x14ac:dyDescent="0.25">
      <c r="A167" s="37" t="s">
        <v>69</v>
      </c>
      <c r="B167" s="122"/>
      <c r="C167" s="122"/>
      <c r="D167" s="122"/>
      <c r="E167" s="122"/>
      <c r="F167" s="164"/>
      <c r="G167" s="164"/>
      <c r="H167" s="150"/>
      <c r="I167" s="150"/>
      <c r="J167" s="164"/>
      <c r="K167" s="150"/>
      <c r="L167" s="164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IC167" s="50"/>
      <c r="ID167" s="50"/>
      <c r="IE167" s="50"/>
      <c r="IF167" s="50"/>
      <c r="IG167" s="50"/>
      <c r="IH167" s="50"/>
      <c r="II167" s="50"/>
      <c r="IJ167" s="50"/>
      <c r="IK167" s="50"/>
      <c r="IL167" s="50"/>
      <c r="IM167" s="50"/>
      <c r="IN167" s="50"/>
      <c r="IO167" s="50"/>
      <c r="IP167" s="50"/>
      <c r="IQ167" s="50"/>
      <c r="IR167" s="50"/>
      <c r="IS167" s="50"/>
      <c r="IT167" s="50"/>
      <c r="IU167" s="50"/>
      <c r="IV167" s="50"/>
      <c r="IW167" s="50"/>
      <c r="IX167" s="50"/>
      <c r="IY167" s="50"/>
      <c r="IZ167" s="50"/>
      <c r="JA167" s="50"/>
      <c r="JB167" s="50"/>
      <c r="JC167" s="50"/>
      <c r="JD167" s="50"/>
      <c r="JE167" s="50"/>
      <c r="JF167" s="50"/>
      <c r="JG167" s="50"/>
      <c r="JH167" s="50"/>
      <c r="JI167" s="50"/>
      <c r="JJ167" s="50"/>
      <c r="JK167" s="50"/>
      <c r="JL167" s="50"/>
      <c r="JM167" s="50"/>
      <c r="JN167" s="50"/>
      <c r="JO167" s="50"/>
      <c r="JP167" s="50"/>
      <c r="JQ167" s="50"/>
      <c r="JR167" s="50"/>
      <c r="JS167" s="50"/>
      <c r="JT167" s="50"/>
      <c r="JU167" s="50"/>
      <c r="JV167" s="50"/>
      <c r="JW167" s="50"/>
      <c r="JX167" s="50"/>
      <c r="JY167" s="50"/>
      <c r="JZ167" s="50"/>
      <c r="KA167" s="50"/>
      <c r="KB167" s="50"/>
      <c r="KC167" s="50"/>
      <c r="KD167" s="50"/>
      <c r="KE167" s="50"/>
      <c r="KF167" s="50"/>
      <c r="KG167" s="50"/>
      <c r="KH167" s="50"/>
      <c r="KI167" s="50"/>
      <c r="KJ167" s="50"/>
      <c r="KK167" s="50"/>
      <c r="KL167" s="50"/>
      <c r="KM167" s="50"/>
      <c r="KN167" s="50"/>
      <c r="KO167" s="50"/>
      <c r="KP167" s="50"/>
      <c r="KQ167" s="50"/>
      <c r="KR167" s="50"/>
      <c r="KS167" s="50"/>
      <c r="KT167" s="50"/>
      <c r="KU167" s="50"/>
      <c r="KV167" s="50"/>
      <c r="KW167" s="50"/>
      <c r="KX167" s="50"/>
      <c r="KY167" s="50"/>
      <c r="KZ167" s="50"/>
      <c r="LA167" s="50"/>
      <c r="LB167" s="50"/>
      <c r="LC167" s="50"/>
      <c r="LD167" s="50"/>
      <c r="LE167" s="50"/>
      <c r="LF167" s="50"/>
      <c r="LG167" s="50"/>
      <c r="LH167" s="50"/>
      <c r="LI167" s="50"/>
      <c r="LJ167" s="50"/>
      <c r="LK167" s="50"/>
      <c r="LL167" s="50"/>
      <c r="LM167" s="50"/>
      <c r="LN167" s="50"/>
      <c r="LO167" s="50"/>
      <c r="LP167" s="50"/>
      <c r="LQ167" s="50"/>
      <c r="LR167" s="50"/>
      <c r="LS167" s="50"/>
      <c r="LT167" s="50"/>
      <c r="LU167" s="50"/>
      <c r="LV167" s="50"/>
      <c r="LW167" s="50"/>
      <c r="LX167" s="50"/>
      <c r="LY167" s="50"/>
      <c r="LZ167" s="50"/>
      <c r="MA167" s="50"/>
      <c r="MB167" s="50"/>
      <c r="MC167" s="50"/>
      <c r="MD167" s="50"/>
      <c r="ME167" s="50"/>
      <c r="MF167" s="50"/>
      <c r="MG167" s="50"/>
      <c r="MH167" s="50"/>
      <c r="MI167" s="50"/>
      <c r="MJ167" s="50"/>
      <c r="MK167" s="50"/>
      <c r="ML167" s="50"/>
      <c r="MM167" s="50"/>
      <c r="MN167" s="50"/>
      <c r="MO167" s="50"/>
      <c r="MP167" s="50"/>
      <c r="MQ167" s="50"/>
      <c r="MR167" s="50"/>
      <c r="MS167" s="50"/>
      <c r="MT167" s="50"/>
      <c r="MU167" s="50"/>
      <c r="MV167" s="50"/>
      <c r="MW167" s="50"/>
      <c r="MX167" s="50"/>
      <c r="MY167" s="50"/>
      <c r="MZ167" s="50"/>
      <c r="NA167" s="50"/>
      <c r="NB167" s="50"/>
      <c r="NC167" s="50"/>
      <c r="ND167" s="50"/>
      <c r="NE167" s="50"/>
      <c r="NF167" s="50"/>
      <c r="NG167" s="50"/>
      <c r="NH167" s="50"/>
      <c r="NI167" s="50"/>
      <c r="NJ167" s="50"/>
      <c r="NK167" s="50"/>
      <c r="NL167" s="50"/>
      <c r="NM167" s="50"/>
      <c r="NN167" s="50"/>
      <c r="NO167" s="50"/>
      <c r="NP167" s="50"/>
      <c r="NQ167" s="50"/>
      <c r="NR167" s="50"/>
      <c r="NS167" s="50"/>
      <c r="NT167" s="50"/>
      <c r="NU167" s="50"/>
      <c r="NV167" s="50"/>
      <c r="NW167" s="50"/>
      <c r="NX167" s="50"/>
      <c r="NY167" s="50"/>
      <c r="NZ167" s="50"/>
      <c r="OA167" s="50"/>
      <c r="OB167" s="50"/>
      <c r="OC167" s="50"/>
      <c r="OD167" s="50"/>
      <c r="OE167" s="50"/>
      <c r="OF167" s="50"/>
      <c r="OG167" s="50"/>
      <c r="OH167" s="50"/>
      <c r="OI167" s="50"/>
      <c r="OJ167" s="50"/>
      <c r="OK167" s="50"/>
      <c r="OL167" s="50"/>
      <c r="OM167" s="50"/>
      <c r="ON167" s="50"/>
      <c r="OO167" s="50"/>
      <c r="OP167" s="50"/>
      <c r="OQ167" s="50"/>
      <c r="OR167" s="50"/>
      <c r="OS167" s="50"/>
      <c r="OT167" s="50"/>
      <c r="OU167" s="50"/>
      <c r="OV167" s="50"/>
      <c r="OW167" s="50"/>
      <c r="OX167" s="50"/>
      <c r="OY167" s="50"/>
      <c r="OZ167" s="50"/>
      <c r="PA167" s="50"/>
      <c r="PB167" s="50"/>
      <c r="PC167" s="50"/>
      <c r="PD167" s="50"/>
      <c r="PE167" s="50"/>
      <c r="PF167" s="50"/>
      <c r="PG167" s="50"/>
      <c r="PH167" s="50"/>
      <c r="PI167" s="50"/>
      <c r="PJ167" s="50"/>
      <c r="PK167" s="50"/>
      <c r="PL167" s="50"/>
      <c r="PM167" s="50"/>
      <c r="PN167" s="50"/>
      <c r="PO167" s="50"/>
      <c r="PP167" s="50"/>
      <c r="PQ167" s="50"/>
      <c r="PR167" s="50"/>
      <c r="PS167" s="50"/>
      <c r="PT167" s="50"/>
      <c r="PU167" s="50"/>
      <c r="PV167" s="50"/>
      <c r="PW167" s="50"/>
      <c r="PX167" s="50"/>
      <c r="PY167" s="50"/>
      <c r="PZ167" s="50"/>
      <c r="QA167" s="50"/>
      <c r="QB167" s="50"/>
      <c r="QC167" s="50"/>
      <c r="QD167" s="50"/>
      <c r="QE167" s="50"/>
      <c r="QF167" s="50"/>
      <c r="QG167" s="50"/>
      <c r="QH167" s="50"/>
      <c r="QI167" s="50"/>
      <c r="QJ167" s="50"/>
      <c r="QK167" s="50"/>
      <c r="QL167" s="50"/>
      <c r="QM167" s="50"/>
      <c r="QN167" s="50"/>
      <c r="QO167" s="50"/>
      <c r="QP167" s="50"/>
      <c r="QQ167" s="50"/>
      <c r="QR167" s="50"/>
      <c r="QS167" s="50"/>
      <c r="QT167" s="50"/>
      <c r="QU167" s="50"/>
      <c r="QV167" s="50"/>
      <c r="QW167" s="50"/>
      <c r="QX167" s="50"/>
      <c r="QY167" s="50"/>
      <c r="QZ167" s="50"/>
      <c r="RA167" s="50"/>
      <c r="RB167" s="50"/>
      <c r="RC167" s="50"/>
      <c r="RD167" s="50"/>
      <c r="RE167" s="50"/>
      <c r="RF167" s="50"/>
      <c r="RG167" s="50"/>
      <c r="RH167" s="50"/>
      <c r="RI167" s="50"/>
      <c r="RJ167" s="50"/>
      <c r="RK167" s="50"/>
      <c r="RL167" s="50"/>
      <c r="RM167" s="50"/>
      <c r="RN167" s="50"/>
      <c r="RO167" s="50"/>
      <c r="RP167" s="50"/>
      <c r="RQ167" s="50"/>
      <c r="RR167" s="50"/>
      <c r="RS167" s="50"/>
      <c r="RT167" s="50"/>
      <c r="RU167" s="50"/>
      <c r="RV167" s="50"/>
      <c r="RW167" s="50"/>
      <c r="RX167" s="50"/>
      <c r="RY167" s="50"/>
      <c r="RZ167" s="50"/>
      <c r="SA167" s="50"/>
      <c r="SB167" s="50"/>
      <c r="SC167" s="50"/>
      <c r="SD167" s="50"/>
      <c r="SE167" s="50"/>
      <c r="SF167" s="50"/>
      <c r="SG167" s="50"/>
      <c r="SH167" s="50"/>
      <c r="SI167" s="50"/>
      <c r="SJ167" s="50"/>
      <c r="SK167" s="50"/>
      <c r="SL167" s="50"/>
      <c r="SM167" s="50"/>
      <c r="SN167" s="50"/>
      <c r="SO167" s="50"/>
      <c r="SP167" s="50"/>
      <c r="SQ167" s="50"/>
      <c r="SR167" s="50"/>
      <c r="SS167" s="50"/>
      <c r="ST167" s="50"/>
      <c r="SU167" s="50"/>
      <c r="SV167" s="50"/>
      <c r="SW167" s="50"/>
      <c r="SX167" s="50"/>
      <c r="SY167" s="50"/>
      <c r="SZ167" s="50"/>
      <c r="TA167" s="50"/>
      <c r="TB167" s="50"/>
      <c r="TC167" s="50"/>
      <c r="TD167" s="50"/>
      <c r="TE167" s="50"/>
      <c r="TF167" s="50"/>
      <c r="TG167" s="50"/>
      <c r="TH167" s="50"/>
      <c r="TI167" s="50"/>
      <c r="TJ167" s="50"/>
      <c r="TK167" s="50"/>
      <c r="TL167" s="50"/>
      <c r="TM167" s="50"/>
      <c r="TN167" s="50"/>
      <c r="TO167" s="50"/>
      <c r="TP167" s="50"/>
      <c r="TQ167" s="50"/>
      <c r="TR167" s="50"/>
      <c r="TS167" s="50"/>
      <c r="TT167" s="50"/>
      <c r="TU167" s="50"/>
      <c r="TV167" s="50"/>
      <c r="TW167" s="50"/>
      <c r="TX167" s="50"/>
      <c r="TY167" s="50"/>
      <c r="TZ167" s="50"/>
      <c r="UA167" s="50"/>
      <c r="UB167" s="50"/>
      <c r="UC167" s="50"/>
      <c r="UD167" s="50"/>
      <c r="UE167" s="50"/>
      <c r="UF167" s="50"/>
      <c r="UG167" s="50"/>
      <c r="UH167" s="50"/>
      <c r="UI167" s="50"/>
      <c r="UJ167" s="50"/>
      <c r="UK167" s="50"/>
      <c r="UL167" s="50"/>
      <c r="UM167" s="50"/>
      <c r="UN167" s="50"/>
      <c r="UO167" s="50"/>
      <c r="UP167" s="50"/>
      <c r="UQ167" s="50"/>
      <c r="UR167" s="50"/>
      <c r="US167" s="50"/>
      <c r="UT167" s="50"/>
      <c r="UU167" s="50"/>
      <c r="UV167" s="50"/>
      <c r="UW167" s="50"/>
      <c r="UX167" s="50"/>
      <c r="UY167" s="50"/>
      <c r="UZ167" s="50"/>
      <c r="VA167" s="50"/>
      <c r="VB167" s="50"/>
      <c r="VC167" s="50"/>
      <c r="VD167" s="50"/>
      <c r="VE167" s="50"/>
      <c r="VF167" s="50"/>
      <c r="VG167" s="50"/>
      <c r="VH167" s="50"/>
      <c r="VI167" s="50"/>
      <c r="VJ167" s="50"/>
      <c r="VK167" s="50"/>
      <c r="VL167" s="50"/>
      <c r="VM167" s="50"/>
      <c r="VN167" s="50"/>
      <c r="VO167" s="50"/>
      <c r="VP167" s="50"/>
      <c r="VQ167" s="50"/>
      <c r="VR167" s="50"/>
      <c r="VS167" s="50"/>
      <c r="VT167" s="50"/>
      <c r="VU167" s="50"/>
      <c r="VV167" s="50"/>
      <c r="VW167" s="50"/>
      <c r="VX167" s="50"/>
      <c r="VY167" s="50"/>
      <c r="VZ167" s="50"/>
      <c r="WA167" s="50"/>
      <c r="WB167" s="50"/>
      <c r="WC167" s="50"/>
      <c r="WD167" s="50"/>
      <c r="WE167" s="50"/>
      <c r="WF167" s="50"/>
      <c r="WG167" s="50"/>
      <c r="WH167" s="50"/>
      <c r="WI167" s="50"/>
      <c r="WJ167" s="50"/>
      <c r="WK167" s="50"/>
      <c r="WL167" s="50"/>
      <c r="WM167" s="50"/>
      <c r="WN167" s="50"/>
      <c r="WO167" s="50"/>
      <c r="WP167" s="50"/>
      <c r="WQ167" s="50"/>
      <c r="WR167" s="50"/>
      <c r="WS167" s="50"/>
      <c r="WT167" s="50"/>
      <c r="WU167" s="50"/>
      <c r="WV167" s="50"/>
      <c r="WW167" s="50"/>
      <c r="WX167" s="50"/>
      <c r="WY167" s="50"/>
      <c r="WZ167" s="50"/>
      <c r="XA167" s="50"/>
      <c r="XB167" s="50"/>
      <c r="XC167" s="50"/>
      <c r="XD167" s="50"/>
      <c r="XE167" s="50"/>
      <c r="XF167" s="50"/>
      <c r="XG167" s="50"/>
      <c r="XH167" s="50"/>
      <c r="XI167" s="50"/>
      <c r="XJ167" s="50"/>
      <c r="XK167" s="50"/>
      <c r="XL167" s="50"/>
      <c r="XM167" s="50"/>
      <c r="XN167" s="50"/>
      <c r="XO167" s="50"/>
      <c r="XP167" s="50"/>
      <c r="XQ167" s="50"/>
      <c r="XR167" s="50"/>
      <c r="XS167" s="50"/>
      <c r="XT167" s="50"/>
      <c r="XU167" s="50"/>
      <c r="XV167" s="50"/>
      <c r="XW167" s="50"/>
      <c r="XX167" s="50"/>
      <c r="XY167" s="50"/>
      <c r="XZ167" s="50"/>
      <c r="YA167" s="50"/>
      <c r="YB167" s="50"/>
      <c r="YC167" s="50"/>
      <c r="YD167" s="50"/>
      <c r="YE167" s="50"/>
      <c r="YF167" s="50"/>
      <c r="YG167" s="50"/>
      <c r="YH167" s="50"/>
      <c r="YI167" s="50"/>
      <c r="YJ167" s="50"/>
      <c r="YK167" s="50"/>
      <c r="YL167" s="50"/>
      <c r="YM167" s="50"/>
      <c r="YN167" s="50"/>
      <c r="YO167" s="50"/>
      <c r="YP167" s="50"/>
      <c r="YQ167" s="50"/>
      <c r="YR167" s="50"/>
    </row>
    <row r="168" spans="1:668" ht="18" customHeight="1" x14ac:dyDescent="0.25">
      <c r="A168" s="4" t="s">
        <v>31</v>
      </c>
      <c r="B168" s="5" t="s">
        <v>17</v>
      </c>
      <c r="C168" s="6" t="s">
        <v>72</v>
      </c>
      <c r="D168" s="10">
        <v>44276</v>
      </c>
      <c r="E168" s="10" t="s">
        <v>113</v>
      </c>
      <c r="F168" s="133">
        <v>36500</v>
      </c>
      <c r="G168" s="176">
        <f>F168*0.0287</f>
        <v>1047.55</v>
      </c>
      <c r="H168" s="183">
        <v>0</v>
      </c>
      <c r="I168" s="183">
        <f>F168*0.0304</f>
        <v>1109.5999999999999</v>
      </c>
      <c r="J168" s="176">
        <v>937.5</v>
      </c>
      <c r="K168" s="183">
        <v>3094.65</v>
      </c>
      <c r="L168" s="176">
        <v>33405.35</v>
      </c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IC168" s="50"/>
      <c r="ID168" s="50"/>
      <c r="IE168" s="50"/>
      <c r="IF168" s="50"/>
      <c r="IG168" s="50"/>
      <c r="IH168" s="50"/>
      <c r="II168" s="50"/>
      <c r="IJ168" s="50"/>
      <c r="IK168" s="50"/>
      <c r="IL168" s="50"/>
      <c r="IM168" s="50"/>
      <c r="IN168" s="50"/>
      <c r="IO168" s="50"/>
      <c r="IP168" s="50"/>
      <c r="IQ168" s="50"/>
      <c r="IR168" s="50"/>
      <c r="IS168" s="50"/>
      <c r="IT168" s="50"/>
      <c r="IU168" s="50"/>
      <c r="IV168" s="50"/>
      <c r="IW168" s="50"/>
      <c r="IX168" s="50"/>
      <c r="IY168" s="50"/>
      <c r="IZ168" s="50"/>
      <c r="JA168" s="50"/>
      <c r="JB168" s="50"/>
      <c r="JC168" s="50"/>
      <c r="JD168" s="50"/>
      <c r="JE168" s="50"/>
      <c r="JF168" s="50"/>
      <c r="JG168" s="50"/>
      <c r="JH168" s="50"/>
      <c r="JI168" s="50"/>
      <c r="JJ168" s="50"/>
      <c r="JK168" s="50"/>
      <c r="JL168" s="50"/>
      <c r="JM168" s="50"/>
      <c r="JN168" s="50"/>
      <c r="JO168" s="50"/>
      <c r="JP168" s="50"/>
      <c r="JQ168" s="50"/>
      <c r="JR168" s="50"/>
      <c r="JS168" s="50"/>
      <c r="JT168" s="50"/>
      <c r="JU168" s="50"/>
      <c r="JV168" s="50"/>
      <c r="JW168" s="50"/>
      <c r="JX168" s="50"/>
      <c r="JY168" s="50"/>
      <c r="JZ168" s="50"/>
      <c r="KA168" s="50"/>
      <c r="KB168" s="50"/>
      <c r="KC168" s="50"/>
      <c r="KD168" s="50"/>
      <c r="KE168" s="50"/>
      <c r="KF168" s="50"/>
      <c r="KG168" s="50"/>
      <c r="KH168" s="50"/>
      <c r="KI168" s="50"/>
      <c r="KJ168" s="50"/>
      <c r="KK168" s="50"/>
      <c r="KL168" s="50"/>
      <c r="KM168" s="50"/>
      <c r="KN168" s="50"/>
      <c r="KO168" s="50"/>
      <c r="KP168" s="50"/>
      <c r="KQ168" s="50"/>
      <c r="KR168" s="50"/>
      <c r="KS168" s="50"/>
      <c r="KT168" s="50"/>
      <c r="KU168" s="50"/>
      <c r="KV168" s="50"/>
      <c r="KW168" s="50"/>
      <c r="KX168" s="50"/>
      <c r="KY168" s="50"/>
      <c r="KZ168" s="50"/>
      <c r="LA168" s="50"/>
      <c r="LB168" s="50"/>
      <c r="LC168" s="50"/>
      <c r="LD168" s="50"/>
      <c r="LE168" s="50"/>
      <c r="LF168" s="50"/>
      <c r="LG168" s="50"/>
      <c r="LH168" s="50"/>
      <c r="LI168" s="50"/>
      <c r="LJ168" s="50"/>
      <c r="LK168" s="50"/>
      <c r="LL168" s="50"/>
      <c r="LM168" s="50"/>
      <c r="LN168" s="50"/>
      <c r="LO168" s="50"/>
      <c r="LP168" s="50"/>
      <c r="LQ168" s="50"/>
      <c r="LR168" s="50"/>
      <c r="LS168" s="50"/>
      <c r="LT168" s="50"/>
      <c r="LU168" s="50"/>
      <c r="LV168" s="50"/>
      <c r="LW168" s="50"/>
      <c r="LX168" s="50"/>
      <c r="LY168" s="50"/>
      <c r="LZ168" s="50"/>
      <c r="MA168" s="50"/>
      <c r="MB168" s="50"/>
      <c r="MC168" s="50"/>
      <c r="MD168" s="50"/>
      <c r="ME168" s="50"/>
      <c r="MF168" s="50"/>
      <c r="MG168" s="50"/>
      <c r="MH168" s="50"/>
      <c r="MI168" s="50"/>
      <c r="MJ168" s="50"/>
      <c r="MK168" s="50"/>
      <c r="ML168" s="50"/>
      <c r="MM168" s="50"/>
      <c r="MN168" s="50"/>
      <c r="MO168" s="50"/>
      <c r="MP168" s="50"/>
      <c r="MQ168" s="50"/>
      <c r="MR168" s="50"/>
      <c r="MS168" s="50"/>
      <c r="MT168" s="50"/>
      <c r="MU168" s="50"/>
      <c r="MV168" s="50"/>
      <c r="MW168" s="50"/>
      <c r="MX168" s="50"/>
      <c r="MY168" s="50"/>
      <c r="MZ168" s="50"/>
      <c r="NA168" s="50"/>
      <c r="NB168" s="50"/>
      <c r="NC168" s="50"/>
      <c r="ND168" s="50"/>
      <c r="NE168" s="50"/>
      <c r="NF168" s="50"/>
      <c r="NG168" s="50"/>
      <c r="NH168" s="50"/>
      <c r="NI168" s="50"/>
      <c r="NJ168" s="50"/>
      <c r="NK168" s="50"/>
      <c r="NL168" s="50"/>
      <c r="NM168" s="50"/>
      <c r="NN168" s="50"/>
      <c r="NO168" s="50"/>
      <c r="NP168" s="50"/>
      <c r="NQ168" s="50"/>
      <c r="NR168" s="50"/>
      <c r="NS168" s="50"/>
      <c r="NT168" s="50"/>
      <c r="NU168" s="50"/>
      <c r="NV168" s="50"/>
      <c r="NW168" s="50"/>
      <c r="NX168" s="50"/>
      <c r="NY168" s="50"/>
      <c r="NZ168" s="50"/>
      <c r="OA168" s="50"/>
      <c r="OB168" s="50"/>
      <c r="OC168" s="50"/>
      <c r="OD168" s="50"/>
      <c r="OE168" s="50"/>
      <c r="OF168" s="50"/>
      <c r="OG168" s="50"/>
      <c r="OH168" s="50"/>
      <c r="OI168" s="50"/>
      <c r="OJ168" s="50"/>
      <c r="OK168" s="50"/>
      <c r="OL168" s="50"/>
      <c r="OM168" s="50"/>
      <c r="ON168" s="50"/>
      <c r="OO168" s="50"/>
      <c r="OP168" s="50"/>
      <c r="OQ168" s="50"/>
      <c r="OR168" s="50"/>
      <c r="OS168" s="50"/>
      <c r="OT168" s="50"/>
      <c r="OU168" s="50"/>
      <c r="OV168" s="50"/>
      <c r="OW168" s="50"/>
      <c r="OX168" s="50"/>
      <c r="OY168" s="50"/>
      <c r="OZ168" s="50"/>
      <c r="PA168" s="50"/>
      <c r="PB168" s="50"/>
      <c r="PC168" s="50"/>
      <c r="PD168" s="50"/>
      <c r="PE168" s="50"/>
      <c r="PF168" s="50"/>
      <c r="PG168" s="50"/>
      <c r="PH168" s="50"/>
      <c r="PI168" s="50"/>
      <c r="PJ168" s="50"/>
      <c r="PK168" s="50"/>
      <c r="PL168" s="50"/>
      <c r="PM168" s="50"/>
      <c r="PN168" s="50"/>
      <c r="PO168" s="50"/>
      <c r="PP168" s="50"/>
      <c r="PQ168" s="50"/>
      <c r="PR168" s="50"/>
      <c r="PS168" s="50"/>
      <c r="PT168" s="50"/>
      <c r="PU168" s="50"/>
      <c r="PV168" s="50"/>
      <c r="PW168" s="50"/>
      <c r="PX168" s="50"/>
      <c r="PY168" s="50"/>
      <c r="PZ168" s="50"/>
      <c r="QA168" s="50"/>
      <c r="QB168" s="50"/>
      <c r="QC168" s="50"/>
      <c r="QD168" s="50"/>
      <c r="QE168" s="50"/>
      <c r="QF168" s="50"/>
      <c r="QG168" s="50"/>
      <c r="QH168" s="50"/>
      <c r="QI168" s="50"/>
      <c r="QJ168" s="50"/>
      <c r="QK168" s="50"/>
      <c r="QL168" s="50"/>
      <c r="QM168" s="50"/>
      <c r="QN168" s="50"/>
      <c r="QO168" s="50"/>
      <c r="QP168" s="50"/>
      <c r="QQ168" s="50"/>
      <c r="QR168" s="50"/>
      <c r="QS168" s="50"/>
      <c r="QT168" s="50"/>
      <c r="QU168" s="50"/>
      <c r="QV168" s="50"/>
      <c r="QW168" s="50"/>
      <c r="QX168" s="50"/>
      <c r="QY168" s="50"/>
      <c r="QZ168" s="50"/>
      <c r="RA168" s="50"/>
      <c r="RB168" s="50"/>
      <c r="RC168" s="50"/>
      <c r="RD168" s="50"/>
      <c r="RE168" s="50"/>
      <c r="RF168" s="50"/>
      <c r="RG168" s="50"/>
      <c r="RH168" s="50"/>
      <c r="RI168" s="50"/>
      <c r="RJ168" s="50"/>
      <c r="RK168" s="50"/>
      <c r="RL168" s="50"/>
      <c r="RM168" s="50"/>
      <c r="RN168" s="50"/>
      <c r="RO168" s="50"/>
      <c r="RP168" s="50"/>
      <c r="RQ168" s="50"/>
      <c r="RR168" s="50"/>
      <c r="RS168" s="50"/>
      <c r="RT168" s="50"/>
      <c r="RU168" s="50"/>
      <c r="RV168" s="50"/>
      <c r="RW168" s="50"/>
      <c r="RX168" s="50"/>
      <c r="RY168" s="50"/>
      <c r="RZ168" s="50"/>
      <c r="SA168" s="50"/>
      <c r="SB168" s="50"/>
      <c r="SC168" s="50"/>
      <c r="SD168" s="50"/>
      <c r="SE168" s="50"/>
      <c r="SF168" s="50"/>
      <c r="SG168" s="50"/>
      <c r="SH168" s="50"/>
      <c r="SI168" s="50"/>
      <c r="SJ168" s="50"/>
      <c r="SK168" s="50"/>
      <c r="SL168" s="50"/>
      <c r="SM168" s="50"/>
      <c r="SN168" s="50"/>
      <c r="SO168" s="50"/>
      <c r="SP168" s="50"/>
      <c r="SQ168" s="50"/>
      <c r="SR168" s="50"/>
      <c r="SS168" s="50"/>
      <c r="ST168" s="50"/>
      <c r="SU168" s="50"/>
      <c r="SV168" s="50"/>
      <c r="SW168" s="50"/>
      <c r="SX168" s="50"/>
      <c r="SY168" s="50"/>
      <c r="SZ168" s="50"/>
      <c r="TA168" s="50"/>
      <c r="TB168" s="50"/>
      <c r="TC168" s="50"/>
      <c r="TD168" s="50"/>
      <c r="TE168" s="50"/>
      <c r="TF168" s="50"/>
      <c r="TG168" s="50"/>
      <c r="TH168" s="50"/>
      <c r="TI168" s="50"/>
      <c r="TJ168" s="50"/>
      <c r="TK168" s="50"/>
      <c r="TL168" s="50"/>
      <c r="TM168" s="50"/>
      <c r="TN168" s="50"/>
      <c r="TO168" s="50"/>
      <c r="TP168" s="50"/>
      <c r="TQ168" s="50"/>
      <c r="TR168" s="50"/>
      <c r="TS168" s="50"/>
      <c r="TT168" s="50"/>
      <c r="TU168" s="50"/>
      <c r="TV168" s="50"/>
      <c r="TW168" s="50"/>
      <c r="TX168" s="50"/>
      <c r="TY168" s="50"/>
      <c r="TZ168" s="50"/>
      <c r="UA168" s="50"/>
      <c r="UB168" s="50"/>
      <c r="UC168" s="50"/>
      <c r="UD168" s="50"/>
      <c r="UE168" s="50"/>
      <c r="UF168" s="50"/>
      <c r="UG168" s="50"/>
      <c r="UH168" s="50"/>
      <c r="UI168" s="50"/>
      <c r="UJ168" s="50"/>
      <c r="UK168" s="50"/>
      <c r="UL168" s="50"/>
      <c r="UM168" s="50"/>
      <c r="UN168" s="50"/>
      <c r="UO168" s="50"/>
      <c r="UP168" s="50"/>
      <c r="UQ168" s="50"/>
      <c r="UR168" s="50"/>
      <c r="US168" s="50"/>
      <c r="UT168" s="50"/>
      <c r="UU168" s="50"/>
      <c r="UV168" s="50"/>
      <c r="UW168" s="50"/>
      <c r="UX168" s="50"/>
      <c r="UY168" s="50"/>
      <c r="UZ168" s="50"/>
      <c r="VA168" s="50"/>
      <c r="VB168" s="50"/>
      <c r="VC168" s="50"/>
      <c r="VD168" s="50"/>
      <c r="VE168" s="50"/>
      <c r="VF168" s="50"/>
      <c r="VG168" s="50"/>
      <c r="VH168" s="50"/>
      <c r="VI168" s="50"/>
      <c r="VJ168" s="50"/>
      <c r="VK168" s="50"/>
      <c r="VL168" s="50"/>
      <c r="VM168" s="50"/>
      <c r="VN168" s="50"/>
      <c r="VO168" s="50"/>
      <c r="VP168" s="50"/>
      <c r="VQ168" s="50"/>
      <c r="VR168" s="50"/>
      <c r="VS168" s="50"/>
      <c r="VT168" s="50"/>
      <c r="VU168" s="50"/>
      <c r="VV168" s="50"/>
      <c r="VW168" s="50"/>
      <c r="VX168" s="50"/>
      <c r="VY168" s="50"/>
      <c r="VZ168" s="50"/>
      <c r="WA168" s="50"/>
      <c r="WB168" s="50"/>
      <c r="WC168" s="50"/>
      <c r="WD168" s="50"/>
      <c r="WE168" s="50"/>
      <c r="WF168" s="50"/>
      <c r="WG168" s="50"/>
      <c r="WH168" s="50"/>
      <c r="WI168" s="50"/>
      <c r="WJ168" s="50"/>
      <c r="WK168" s="50"/>
      <c r="WL168" s="50"/>
      <c r="WM168" s="50"/>
      <c r="WN168" s="50"/>
      <c r="WO168" s="50"/>
      <c r="WP168" s="50"/>
      <c r="WQ168" s="50"/>
      <c r="WR168" s="50"/>
      <c r="WS168" s="50"/>
      <c r="WT168" s="50"/>
      <c r="WU168" s="50"/>
      <c r="WV168" s="50"/>
      <c r="WW168" s="50"/>
      <c r="WX168" s="50"/>
      <c r="WY168" s="50"/>
      <c r="WZ168" s="50"/>
      <c r="XA168" s="50"/>
      <c r="XB168" s="50"/>
      <c r="XC168" s="50"/>
      <c r="XD168" s="50"/>
      <c r="XE168" s="50"/>
      <c r="XF168" s="50"/>
      <c r="XG168" s="50"/>
      <c r="XH168" s="50"/>
      <c r="XI168" s="50"/>
      <c r="XJ168" s="50"/>
      <c r="XK168" s="50"/>
      <c r="XL168" s="50"/>
      <c r="XM168" s="50"/>
      <c r="XN168" s="50"/>
      <c r="XO168" s="50"/>
      <c r="XP168" s="50"/>
      <c r="XQ168" s="50"/>
      <c r="XR168" s="50"/>
      <c r="XS168" s="50"/>
      <c r="XT168" s="50"/>
      <c r="XU168" s="50"/>
      <c r="XV168" s="50"/>
      <c r="XW168" s="50"/>
      <c r="XX168" s="50"/>
      <c r="XY168" s="50"/>
      <c r="XZ168" s="50"/>
      <c r="YA168" s="50"/>
      <c r="YB168" s="50"/>
      <c r="YC168" s="50"/>
      <c r="YD168" s="50"/>
      <c r="YE168" s="50"/>
      <c r="YF168" s="50"/>
      <c r="YG168" s="50"/>
      <c r="YH168" s="50"/>
      <c r="YI168" s="50"/>
      <c r="YJ168" s="50"/>
      <c r="YK168" s="50"/>
      <c r="YL168" s="50"/>
      <c r="YM168" s="50"/>
      <c r="YN168" s="50"/>
      <c r="YO168" s="50"/>
      <c r="YP168" s="50"/>
      <c r="YQ168" s="50"/>
      <c r="YR168" s="50"/>
    </row>
    <row r="169" spans="1:668" ht="18" customHeight="1" x14ac:dyDescent="0.25">
      <c r="A169" s="4" t="s">
        <v>180</v>
      </c>
      <c r="B169" s="5" t="s">
        <v>55</v>
      </c>
      <c r="C169" s="6" t="s">
        <v>73</v>
      </c>
      <c r="D169" s="10">
        <v>44276</v>
      </c>
      <c r="E169" s="10" t="s">
        <v>113</v>
      </c>
      <c r="F169" s="133">
        <v>100000</v>
      </c>
      <c r="G169" s="176">
        <f>F169*0.0287</f>
        <v>2870</v>
      </c>
      <c r="H169" s="183">
        <v>12105.37</v>
      </c>
      <c r="I169" s="183">
        <f>F169*0.0304</f>
        <v>3040</v>
      </c>
      <c r="J169" s="176">
        <v>25</v>
      </c>
      <c r="K169" s="183">
        <v>18040.37</v>
      </c>
      <c r="L169" s="176">
        <v>81959.63</v>
      </c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IC169" s="50"/>
      <c r="ID169" s="50"/>
      <c r="IE169" s="50"/>
      <c r="IF169" s="50"/>
      <c r="IG169" s="50"/>
      <c r="IH169" s="50"/>
      <c r="II169" s="50"/>
      <c r="IJ169" s="50"/>
      <c r="IK169" s="50"/>
      <c r="IL169" s="50"/>
      <c r="IM169" s="50"/>
      <c r="IN169" s="50"/>
      <c r="IO169" s="50"/>
      <c r="IP169" s="50"/>
      <c r="IQ169" s="50"/>
      <c r="IR169" s="50"/>
      <c r="IS169" s="50"/>
      <c r="IT169" s="50"/>
      <c r="IU169" s="50"/>
      <c r="IV169" s="50"/>
      <c r="IW169" s="50"/>
      <c r="IX169" s="50"/>
      <c r="IY169" s="50"/>
      <c r="IZ169" s="50"/>
      <c r="JA169" s="50"/>
      <c r="JB169" s="50"/>
      <c r="JC169" s="50"/>
      <c r="JD169" s="50"/>
      <c r="JE169" s="50"/>
      <c r="JF169" s="50"/>
      <c r="JG169" s="50"/>
      <c r="JH169" s="50"/>
      <c r="JI169" s="50"/>
      <c r="JJ169" s="50"/>
      <c r="JK169" s="50"/>
      <c r="JL169" s="50"/>
      <c r="JM169" s="50"/>
      <c r="JN169" s="50"/>
      <c r="JO169" s="50"/>
      <c r="JP169" s="50"/>
      <c r="JQ169" s="50"/>
      <c r="JR169" s="50"/>
      <c r="JS169" s="50"/>
      <c r="JT169" s="50"/>
      <c r="JU169" s="50"/>
      <c r="JV169" s="50"/>
      <c r="JW169" s="50"/>
      <c r="JX169" s="50"/>
      <c r="JY169" s="50"/>
      <c r="JZ169" s="50"/>
      <c r="KA169" s="50"/>
      <c r="KB169" s="50"/>
      <c r="KC169" s="50"/>
      <c r="KD169" s="50"/>
      <c r="KE169" s="50"/>
      <c r="KF169" s="50"/>
      <c r="KG169" s="50"/>
      <c r="KH169" s="50"/>
      <c r="KI169" s="50"/>
      <c r="KJ169" s="50"/>
      <c r="KK169" s="50"/>
      <c r="KL169" s="50"/>
      <c r="KM169" s="50"/>
      <c r="KN169" s="50"/>
      <c r="KO169" s="50"/>
      <c r="KP169" s="50"/>
      <c r="KQ169" s="50"/>
      <c r="KR169" s="50"/>
      <c r="KS169" s="50"/>
      <c r="KT169" s="50"/>
      <c r="KU169" s="50"/>
      <c r="KV169" s="50"/>
      <c r="KW169" s="50"/>
      <c r="KX169" s="50"/>
      <c r="KY169" s="50"/>
      <c r="KZ169" s="50"/>
      <c r="LA169" s="50"/>
      <c r="LB169" s="50"/>
      <c r="LC169" s="50"/>
      <c r="LD169" s="50"/>
      <c r="LE169" s="50"/>
      <c r="LF169" s="50"/>
      <c r="LG169" s="50"/>
      <c r="LH169" s="50"/>
      <c r="LI169" s="50"/>
      <c r="LJ169" s="50"/>
      <c r="LK169" s="50"/>
      <c r="LL169" s="50"/>
      <c r="LM169" s="50"/>
      <c r="LN169" s="50"/>
      <c r="LO169" s="50"/>
      <c r="LP169" s="50"/>
      <c r="LQ169" s="50"/>
      <c r="LR169" s="50"/>
      <c r="LS169" s="50"/>
      <c r="LT169" s="50"/>
      <c r="LU169" s="50"/>
      <c r="LV169" s="50"/>
      <c r="LW169" s="50"/>
      <c r="LX169" s="50"/>
      <c r="LY169" s="50"/>
      <c r="LZ169" s="50"/>
      <c r="MA169" s="50"/>
      <c r="MB169" s="50"/>
      <c r="MC169" s="50"/>
      <c r="MD169" s="50"/>
      <c r="ME169" s="50"/>
      <c r="MF169" s="50"/>
      <c r="MG169" s="50"/>
      <c r="MH169" s="50"/>
      <c r="MI169" s="50"/>
      <c r="MJ169" s="50"/>
      <c r="MK169" s="50"/>
      <c r="ML169" s="50"/>
      <c r="MM169" s="50"/>
      <c r="MN169" s="50"/>
      <c r="MO169" s="50"/>
      <c r="MP169" s="50"/>
      <c r="MQ169" s="50"/>
      <c r="MR169" s="50"/>
      <c r="MS169" s="50"/>
      <c r="MT169" s="50"/>
      <c r="MU169" s="50"/>
      <c r="MV169" s="50"/>
      <c r="MW169" s="50"/>
      <c r="MX169" s="50"/>
      <c r="MY169" s="50"/>
      <c r="MZ169" s="50"/>
      <c r="NA169" s="50"/>
      <c r="NB169" s="50"/>
      <c r="NC169" s="50"/>
      <c r="ND169" s="50"/>
      <c r="NE169" s="50"/>
      <c r="NF169" s="50"/>
      <c r="NG169" s="50"/>
      <c r="NH169" s="50"/>
      <c r="NI169" s="50"/>
      <c r="NJ169" s="50"/>
      <c r="NK169" s="50"/>
      <c r="NL169" s="50"/>
      <c r="NM169" s="50"/>
      <c r="NN169" s="50"/>
      <c r="NO169" s="50"/>
      <c r="NP169" s="50"/>
      <c r="NQ169" s="50"/>
      <c r="NR169" s="50"/>
      <c r="NS169" s="50"/>
      <c r="NT169" s="50"/>
      <c r="NU169" s="50"/>
      <c r="NV169" s="50"/>
      <c r="NW169" s="50"/>
      <c r="NX169" s="50"/>
      <c r="NY169" s="50"/>
      <c r="NZ169" s="50"/>
      <c r="OA169" s="50"/>
      <c r="OB169" s="50"/>
      <c r="OC169" s="50"/>
      <c r="OD169" s="50"/>
      <c r="OE169" s="50"/>
      <c r="OF169" s="50"/>
      <c r="OG169" s="50"/>
      <c r="OH169" s="50"/>
      <c r="OI169" s="50"/>
      <c r="OJ169" s="50"/>
      <c r="OK169" s="50"/>
      <c r="OL169" s="50"/>
      <c r="OM169" s="50"/>
      <c r="ON169" s="50"/>
      <c r="OO169" s="50"/>
      <c r="OP169" s="50"/>
      <c r="OQ169" s="50"/>
      <c r="OR169" s="50"/>
      <c r="OS169" s="50"/>
      <c r="OT169" s="50"/>
      <c r="OU169" s="50"/>
      <c r="OV169" s="50"/>
      <c r="OW169" s="50"/>
      <c r="OX169" s="50"/>
      <c r="OY169" s="50"/>
      <c r="OZ169" s="50"/>
      <c r="PA169" s="50"/>
      <c r="PB169" s="50"/>
      <c r="PC169" s="50"/>
      <c r="PD169" s="50"/>
      <c r="PE169" s="50"/>
      <c r="PF169" s="50"/>
      <c r="PG169" s="50"/>
      <c r="PH169" s="50"/>
      <c r="PI169" s="50"/>
      <c r="PJ169" s="50"/>
      <c r="PK169" s="50"/>
      <c r="PL169" s="50"/>
      <c r="PM169" s="50"/>
      <c r="PN169" s="50"/>
      <c r="PO169" s="50"/>
      <c r="PP169" s="50"/>
      <c r="PQ169" s="50"/>
      <c r="PR169" s="50"/>
      <c r="PS169" s="50"/>
      <c r="PT169" s="50"/>
      <c r="PU169" s="50"/>
      <c r="PV169" s="50"/>
      <c r="PW169" s="50"/>
      <c r="PX169" s="50"/>
      <c r="PY169" s="50"/>
      <c r="PZ169" s="50"/>
      <c r="QA169" s="50"/>
      <c r="QB169" s="50"/>
      <c r="QC169" s="50"/>
      <c r="QD169" s="50"/>
      <c r="QE169" s="50"/>
      <c r="QF169" s="50"/>
      <c r="QG169" s="50"/>
      <c r="QH169" s="50"/>
      <c r="QI169" s="50"/>
      <c r="QJ169" s="50"/>
      <c r="QK169" s="50"/>
      <c r="QL169" s="50"/>
      <c r="QM169" s="50"/>
      <c r="QN169" s="50"/>
      <c r="QO169" s="50"/>
      <c r="QP169" s="50"/>
      <c r="QQ169" s="50"/>
      <c r="QR169" s="50"/>
      <c r="QS169" s="50"/>
      <c r="QT169" s="50"/>
      <c r="QU169" s="50"/>
      <c r="QV169" s="50"/>
      <c r="QW169" s="50"/>
      <c r="QX169" s="50"/>
      <c r="QY169" s="50"/>
      <c r="QZ169" s="50"/>
      <c r="RA169" s="50"/>
      <c r="RB169" s="50"/>
      <c r="RC169" s="50"/>
      <c r="RD169" s="50"/>
      <c r="RE169" s="50"/>
      <c r="RF169" s="50"/>
      <c r="RG169" s="50"/>
      <c r="RH169" s="50"/>
      <c r="RI169" s="50"/>
      <c r="RJ169" s="50"/>
      <c r="RK169" s="50"/>
      <c r="RL169" s="50"/>
      <c r="RM169" s="50"/>
      <c r="RN169" s="50"/>
      <c r="RO169" s="50"/>
      <c r="RP169" s="50"/>
      <c r="RQ169" s="50"/>
      <c r="RR169" s="50"/>
      <c r="RS169" s="50"/>
      <c r="RT169" s="50"/>
      <c r="RU169" s="50"/>
      <c r="RV169" s="50"/>
      <c r="RW169" s="50"/>
      <c r="RX169" s="50"/>
      <c r="RY169" s="50"/>
      <c r="RZ169" s="50"/>
      <c r="SA169" s="50"/>
      <c r="SB169" s="50"/>
      <c r="SC169" s="50"/>
      <c r="SD169" s="50"/>
      <c r="SE169" s="50"/>
      <c r="SF169" s="50"/>
      <c r="SG169" s="50"/>
      <c r="SH169" s="50"/>
      <c r="SI169" s="50"/>
      <c r="SJ169" s="50"/>
      <c r="SK169" s="50"/>
      <c r="SL169" s="50"/>
      <c r="SM169" s="50"/>
      <c r="SN169" s="50"/>
      <c r="SO169" s="50"/>
      <c r="SP169" s="50"/>
      <c r="SQ169" s="50"/>
      <c r="SR169" s="50"/>
      <c r="SS169" s="50"/>
      <c r="ST169" s="50"/>
      <c r="SU169" s="50"/>
      <c r="SV169" s="50"/>
      <c r="SW169" s="50"/>
      <c r="SX169" s="50"/>
      <c r="SY169" s="50"/>
      <c r="SZ169" s="50"/>
      <c r="TA169" s="50"/>
      <c r="TB169" s="50"/>
      <c r="TC169" s="50"/>
      <c r="TD169" s="50"/>
      <c r="TE169" s="50"/>
      <c r="TF169" s="50"/>
      <c r="TG169" s="50"/>
      <c r="TH169" s="50"/>
      <c r="TI169" s="50"/>
      <c r="TJ169" s="50"/>
      <c r="TK169" s="50"/>
      <c r="TL169" s="50"/>
      <c r="TM169" s="50"/>
      <c r="TN169" s="50"/>
      <c r="TO169" s="50"/>
      <c r="TP169" s="50"/>
      <c r="TQ169" s="50"/>
      <c r="TR169" s="50"/>
      <c r="TS169" s="50"/>
      <c r="TT169" s="50"/>
      <c r="TU169" s="50"/>
      <c r="TV169" s="50"/>
      <c r="TW169" s="50"/>
      <c r="TX169" s="50"/>
      <c r="TY169" s="50"/>
      <c r="TZ169" s="50"/>
      <c r="UA169" s="50"/>
      <c r="UB169" s="50"/>
      <c r="UC169" s="50"/>
      <c r="UD169" s="50"/>
      <c r="UE169" s="50"/>
      <c r="UF169" s="50"/>
      <c r="UG169" s="50"/>
      <c r="UH169" s="50"/>
      <c r="UI169" s="50"/>
      <c r="UJ169" s="50"/>
      <c r="UK169" s="50"/>
      <c r="UL169" s="50"/>
      <c r="UM169" s="50"/>
      <c r="UN169" s="50"/>
      <c r="UO169" s="50"/>
      <c r="UP169" s="50"/>
      <c r="UQ169" s="50"/>
      <c r="UR169" s="50"/>
      <c r="US169" s="50"/>
      <c r="UT169" s="50"/>
      <c r="UU169" s="50"/>
      <c r="UV169" s="50"/>
      <c r="UW169" s="50"/>
      <c r="UX169" s="50"/>
      <c r="UY169" s="50"/>
      <c r="UZ169" s="50"/>
      <c r="VA169" s="50"/>
      <c r="VB169" s="50"/>
      <c r="VC169" s="50"/>
      <c r="VD169" s="50"/>
      <c r="VE169" s="50"/>
      <c r="VF169" s="50"/>
      <c r="VG169" s="50"/>
      <c r="VH169" s="50"/>
      <c r="VI169" s="50"/>
      <c r="VJ169" s="50"/>
      <c r="VK169" s="50"/>
      <c r="VL169" s="50"/>
      <c r="VM169" s="50"/>
      <c r="VN169" s="50"/>
      <c r="VO169" s="50"/>
      <c r="VP169" s="50"/>
      <c r="VQ169" s="50"/>
      <c r="VR169" s="50"/>
      <c r="VS169" s="50"/>
      <c r="VT169" s="50"/>
      <c r="VU169" s="50"/>
      <c r="VV169" s="50"/>
      <c r="VW169" s="50"/>
      <c r="VX169" s="50"/>
      <c r="VY169" s="50"/>
      <c r="VZ169" s="50"/>
      <c r="WA169" s="50"/>
      <c r="WB169" s="50"/>
      <c r="WC169" s="50"/>
      <c r="WD169" s="50"/>
      <c r="WE169" s="50"/>
      <c r="WF169" s="50"/>
      <c r="WG169" s="50"/>
      <c r="WH169" s="50"/>
      <c r="WI169" s="50"/>
      <c r="WJ169" s="50"/>
      <c r="WK169" s="50"/>
      <c r="WL169" s="50"/>
      <c r="WM169" s="50"/>
      <c r="WN169" s="50"/>
      <c r="WO169" s="50"/>
      <c r="WP169" s="50"/>
      <c r="WQ169" s="50"/>
      <c r="WR169" s="50"/>
      <c r="WS169" s="50"/>
      <c r="WT169" s="50"/>
      <c r="WU169" s="50"/>
      <c r="WV169" s="50"/>
      <c r="WW169" s="50"/>
      <c r="WX169" s="50"/>
      <c r="WY169" s="50"/>
      <c r="WZ169" s="50"/>
      <c r="XA169" s="50"/>
      <c r="XB169" s="50"/>
      <c r="XC169" s="50"/>
      <c r="XD169" s="50"/>
      <c r="XE169" s="50"/>
      <c r="XF169" s="50"/>
      <c r="XG169" s="50"/>
      <c r="XH169" s="50"/>
      <c r="XI169" s="50"/>
      <c r="XJ169" s="50"/>
      <c r="XK169" s="50"/>
      <c r="XL169" s="50"/>
      <c r="XM169" s="50"/>
      <c r="XN169" s="50"/>
      <c r="XO169" s="50"/>
      <c r="XP169" s="50"/>
      <c r="XQ169" s="50"/>
      <c r="XR169" s="50"/>
      <c r="XS169" s="50"/>
      <c r="XT169" s="50"/>
      <c r="XU169" s="50"/>
      <c r="XV169" s="50"/>
      <c r="XW169" s="50"/>
      <c r="XX169" s="50"/>
      <c r="XY169" s="50"/>
      <c r="XZ169" s="50"/>
      <c r="YA169" s="50"/>
      <c r="YB169" s="50"/>
      <c r="YC169" s="50"/>
      <c r="YD169" s="50"/>
      <c r="YE169" s="50"/>
      <c r="YF169" s="50"/>
      <c r="YG169" s="50"/>
      <c r="YH169" s="50"/>
      <c r="YI169" s="50"/>
      <c r="YJ169" s="50"/>
      <c r="YK169" s="50"/>
      <c r="YL169" s="50"/>
      <c r="YM169" s="50"/>
      <c r="YN169" s="50"/>
      <c r="YO169" s="50"/>
      <c r="YP169" s="50"/>
      <c r="YQ169" s="50"/>
      <c r="YR169" s="50"/>
    </row>
    <row r="170" spans="1:668" ht="19.5" customHeight="1" x14ac:dyDescent="0.25">
      <c r="A170" s="41" t="s">
        <v>14</v>
      </c>
      <c r="B170" s="12">
        <v>2</v>
      </c>
      <c r="C170" s="12"/>
      <c r="D170" s="41"/>
      <c r="E170" s="41"/>
      <c r="F170" s="165">
        <f>SUM(F168:F169)</f>
        <v>136500</v>
      </c>
      <c r="G170" s="165">
        <f t="shared" ref="G170:L170" si="22">SUM(G168:G169)</f>
        <v>3917.55</v>
      </c>
      <c r="H170" s="165">
        <f t="shared" si="22"/>
        <v>12105.37</v>
      </c>
      <c r="I170" s="165">
        <f t="shared" si="22"/>
        <v>4149.6000000000004</v>
      </c>
      <c r="J170" s="165">
        <f t="shared" si="22"/>
        <v>962.5</v>
      </c>
      <c r="K170" s="165">
        <f t="shared" si="22"/>
        <v>21135.02</v>
      </c>
      <c r="L170" s="165">
        <f t="shared" si="22"/>
        <v>115364.98000000001</v>
      </c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IC170" s="50"/>
      <c r="ID170" s="50"/>
      <c r="IE170" s="50"/>
      <c r="IF170" s="50"/>
      <c r="IG170" s="50"/>
      <c r="IH170" s="50"/>
      <c r="II170" s="50"/>
      <c r="IJ170" s="50"/>
      <c r="IK170" s="50"/>
      <c r="IL170" s="50"/>
      <c r="IM170" s="50"/>
      <c r="IN170" s="50"/>
      <c r="IO170" s="50"/>
      <c r="IP170" s="50"/>
      <c r="IQ170" s="50"/>
      <c r="IR170" s="50"/>
      <c r="IS170" s="50"/>
      <c r="IT170" s="50"/>
      <c r="IU170" s="50"/>
      <c r="IV170" s="50"/>
      <c r="IW170" s="50"/>
      <c r="IX170" s="50"/>
      <c r="IY170" s="50"/>
      <c r="IZ170" s="50"/>
      <c r="JA170" s="50"/>
      <c r="JB170" s="50"/>
      <c r="JC170" s="50"/>
      <c r="JD170" s="50"/>
      <c r="JE170" s="50"/>
      <c r="JF170" s="50"/>
      <c r="JG170" s="50"/>
      <c r="JH170" s="50"/>
      <c r="JI170" s="50"/>
      <c r="JJ170" s="50"/>
      <c r="JK170" s="50"/>
      <c r="JL170" s="50"/>
      <c r="JM170" s="50"/>
      <c r="JN170" s="50"/>
      <c r="JO170" s="50"/>
      <c r="JP170" s="50"/>
      <c r="JQ170" s="50"/>
      <c r="JR170" s="50"/>
      <c r="JS170" s="50"/>
      <c r="JT170" s="50"/>
      <c r="JU170" s="50"/>
      <c r="JV170" s="50"/>
      <c r="JW170" s="50"/>
      <c r="JX170" s="50"/>
      <c r="JY170" s="50"/>
      <c r="JZ170" s="50"/>
      <c r="KA170" s="50"/>
      <c r="KB170" s="50"/>
      <c r="KC170" s="50"/>
      <c r="KD170" s="50"/>
      <c r="KE170" s="50"/>
      <c r="KF170" s="50"/>
      <c r="KG170" s="50"/>
      <c r="KH170" s="50"/>
      <c r="KI170" s="50"/>
      <c r="KJ170" s="50"/>
      <c r="KK170" s="50"/>
      <c r="KL170" s="50"/>
      <c r="KM170" s="50"/>
      <c r="KN170" s="50"/>
      <c r="KO170" s="50"/>
      <c r="KP170" s="50"/>
      <c r="KQ170" s="50"/>
      <c r="KR170" s="50"/>
      <c r="KS170" s="50"/>
      <c r="KT170" s="50"/>
      <c r="KU170" s="50"/>
      <c r="KV170" s="50"/>
      <c r="KW170" s="50"/>
      <c r="KX170" s="50"/>
      <c r="KY170" s="50"/>
      <c r="KZ170" s="50"/>
      <c r="LA170" s="50"/>
      <c r="LB170" s="50"/>
      <c r="LC170" s="50"/>
      <c r="LD170" s="50"/>
      <c r="LE170" s="50"/>
      <c r="LF170" s="50"/>
      <c r="LG170" s="50"/>
      <c r="LH170" s="50"/>
      <c r="LI170" s="50"/>
      <c r="LJ170" s="50"/>
      <c r="LK170" s="50"/>
      <c r="LL170" s="50"/>
      <c r="LM170" s="50"/>
      <c r="LN170" s="50"/>
      <c r="LO170" s="50"/>
      <c r="LP170" s="50"/>
      <c r="LQ170" s="50"/>
      <c r="LR170" s="50"/>
      <c r="LS170" s="50"/>
      <c r="LT170" s="50"/>
      <c r="LU170" s="50"/>
      <c r="LV170" s="50"/>
      <c r="LW170" s="50"/>
      <c r="LX170" s="50"/>
      <c r="LY170" s="50"/>
      <c r="LZ170" s="50"/>
      <c r="MA170" s="50"/>
      <c r="MB170" s="50"/>
      <c r="MC170" s="50"/>
      <c r="MD170" s="50"/>
      <c r="ME170" s="50"/>
      <c r="MF170" s="50"/>
      <c r="MG170" s="50"/>
      <c r="MH170" s="50"/>
      <c r="MI170" s="50"/>
      <c r="MJ170" s="50"/>
      <c r="MK170" s="50"/>
      <c r="ML170" s="50"/>
      <c r="MM170" s="50"/>
      <c r="MN170" s="50"/>
      <c r="MO170" s="50"/>
      <c r="MP170" s="50"/>
      <c r="MQ170" s="50"/>
      <c r="MR170" s="50"/>
      <c r="MS170" s="50"/>
      <c r="MT170" s="50"/>
      <c r="MU170" s="50"/>
      <c r="MV170" s="50"/>
      <c r="MW170" s="50"/>
      <c r="MX170" s="50"/>
      <c r="MY170" s="50"/>
      <c r="MZ170" s="50"/>
      <c r="NA170" s="50"/>
      <c r="NB170" s="50"/>
      <c r="NC170" s="50"/>
      <c r="ND170" s="50"/>
      <c r="NE170" s="50"/>
      <c r="NF170" s="50"/>
      <c r="NG170" s="50"/>
      <c r="NH170" s="50"/>
      <c r="NI170" s="50"/>
      <c r="NJ170" s="50"/>
      <c r="NK170" s="50"/>
      <c r="NL170" s="50"/>
      <c r="NM170" s="50"/>
      <c r="NN170" s="50"/>
      <c r="NO170" s="50"/>
      <c r="NP170" s="50"/>
      <c r="NQ170" s="50"/>
      <c r="NR170" s="50"/>
      <c r="NS170" s="50"/>
      <c r="NT170" s="50"/>
      <c r="NU170" s="50"/>
      <c r="NV170" s="50"/>
      <c r="NW170" s="50"/>
      <c r="NX170" s="50"/>
      <c r="NY170" s="50"/>
      <c r="NZ170" s="50"/>
      <c r="OA170" s="50"/>
      <c r="OB170" s="50"/>
      <c r="OC170" s="50"/>
      <c r="OD170" s="50"/>
      <c r="OE170" s="50"/>
      <c r="OF170" s="50"/>
      <c r="OG170" s="50"/>
      <c r="OH170" s="50"/>
      <c r="OI170" s="50"/>
      <c r="OJ170" s="50"/>
      <c r="OK170" s="50"/>
      <c r="OL170" s="50"/>
      <c r="OM170" s="50"/>
      <c r="ON170" s="50"/>
      <c r="OO170" s="50"/>
      <c r="OP170" s="50"/>
      <c r="OQ170" s="50"/>
      <c r="OR170" s="50"/>
      <c r="OS170" s="50"/>
      <c r="OT170" s="50"/>
      <c r="OU170" s="50"/>
      <c r="OV170" s="50"/>
      <c r="OW170" s="50"/>
      <c r="OX170" s="50"/>
      <c r="OY170" s="50"/>
      <c r="OZ170" s="50"/>
      <c r="PA170" s="50"/>
      <c r="PB170" s="50"/>
      <c r="PC170" s="50"/>
      <c r="PD170" s="50"/>
      <c r="PE170" s="50"/>
      <c r="PF170" s="50"/>
      <c r="PG170" s="50"/>
      <c r="PH170" s="50"/>
      <c r="PI170" s="50"/>
      <c r="PJ170" s="50"/>
      <c r="PK170" s="50"/>
      <c r="PL170" s="50"/>
      <c r="PM170" s="50"/>
      <c r="PN170" s="50"/>
      <c r="PO170" s="50"/>
      <c r="PP170" s="50"/>
      <c r="PQ170" s="50"/>
      <c r="PR170" s="50"/>
      <c r="PS170" s="50"/>
      <c r="PT170" s="50"/>
      <c r="PU170" s="50"/>
      <c r="PV170" s="50"/>
      <c r="PW170" s="50"/>
      <c r="PX170" s="50"/>
      <c r="PY170" s="50"/>
      <c r="PZ170" s="50"/>
      <c r="QA170" s="50"/>
      <c r="QB170" s="50"/>
      <c r="QC170" s="50"/>
      <c r="QD170" s="50"/>
      <c r="QE170" s="50"/>
      <c r="QF170" s="50"/>
      <c r="QG170" s="50"/>
      <c r="QH170" s="50"/>
      <c r="QI170" s="50"/>
      <c r="QJ170" s="50"/>
      <c r="QK170" s="50"/>
      <c r="QL170" s="50"/>
      <c r="QM170" s="50"/>
      <c r="QN170" s="50"/>
      <c r="QO170" s="50"/>
      <c r="QP170" s="50"/>
      <c r="QQ170" s="50"/>
      <c r="QR170" s="50"/>
      <c r="QS170" s="50"/>
      <c r="QT170" s="50"/>
      <c r="QU170" s="50"/>
      <c r="QV170" s="50"/>
      <c r="QW170" s="50"/>
      <c r="QX170" s="50"/>
      <c r="QY170" s="50"/>
      <c r="QZ170" s="50"/>
      <c r="RA170" s="50"/>
      <c r="RB170" s="50"/>
      <c r="RC170" s="50"/>
      <c r="RD170" s="50"/>
      <c r="RE170" s="50"/>
      <c r="RF170" s="50"/>
      <c r="RG170" s="50"/>
      <c r="RH170" s="50"/>
      <c r="RI170" s="50"/>
      <c r="RJ170" s="50"/>
      <c r="RK170" s="50"/>
      <c r="RL170" s="50"/>
      <c r="RM170" s="50"/>
      <c r="RN170" s="50"/>
      <c r="RO170" s="50"/>
      <c r="RP170" s="50"/>
      <c r="RQ170" s="50"/>
      <c r="RR170" s="50"/>
      <c r="RS170" s="50"/>
      <c r="RT170" s="50"/>
      <c r="RU170" s="50"/>
      <c r="RV170" s="50"/>
      <c r="RW170" s="50"/>
      <c r="RX170" s="50"/>
      <c r="RY170" s="50"/>
      <c r="RZ170" s="50"/>
      <c r="SA170" s="50"/>
      <c r="SB170" s="50"/>
      <c r="SC170" s="50"/>
      <c r="SD170" s="50"/>
      <c r="SE170" s="50"/>
      <c r="SF170" s="50"/>
      <c r="SG170" s="50"/>
      <c r="SH170" s="50"/>
      <c r="SI170" s="50"/>
      <c r="SJ170" s="50"/>
      <c r="SK170" s="50"/>
      <c r="SL170" s="50"/>
      <c r="SM170" s="50"/>
      <c r="SN170" s="50"/>
      <c r="SO170" s="50"/>
      <c r="SP170" s="50"/>
      <c r="SQ170" s="50"/>
      <c r="SR170" s="50"/>
      <c r="SS170" s="50"/>
      <c r="ST170" s="50"/>
      <c r="SU170" s="50"/>
      <c r="SV170" s="50"/>
      <c r="SW170" s="50"/>
      <c r="SX170" s="50"/>
      <c r="SY170" s="50"/>
      <c r="SZ170" s="50"/>
      <c r="TA170" s="50"/>
      <c r="TB170" s="50"/>
      <c r="TC170" s="50"/>
      <c r="TD170" s="50"/>
      <c r="TE170" s="50"/>
      <c r="TF170" s="50"/>
      <c r="TG170" s="50"/>
      <c r="TH170" s="50"/>
      <c r="TI170" s="50"/>
      <c r="TJ170" s="50"/>
      <c r="TK170" s="50"/>
      <c r="TL170" s="50"/>
      <c r="TM170" s="50"/>
      <c r="TN170" s="50"/>
      <c r="TO170" s="50"/>
      <c r="TP170" s="50"/>
      <c r="TQ170" s="50"/>
      <c r="TR170" s="50"/>
      <c r="TS170" s="50"/>
      <c r="TT170" s="50"/>
      <c r="TU170" s="50"/>
      <c r="TV170" s="50"/>
      <c r="TW170" s="50"/>
      <c r="TX170" s="50"/>
      <c r="TY170" s="50"/>
      <c r="TZ170" s="50"/>
      <c r="UA170" s="50"/>
      <c r="UB170" s="50"/>
      <c r="UC170" s="50"/>
      <c r="UD170" s="50"/>
      <c r="UE170" s="50"/>
      <c r="UF170" s="50"/>
      <c r="UG170" s="50"/>
      <c r="UH170" s="50"/>
      <c r="UI170" s="50"/>
      <c r="UJ170" s="50"/>
      <c r="UK170" s="50"/>
      <c r="UL170" s="50"/>
      <c r="UM170" s="50"/>
      <c r="UN170" s="50"/>
      <c r="UO170" s="50"/>
      <c r="UP170" s="50"/>
      <c r="UQ170" s="50"/>
      <c r="UR170" s="50"/>
      <c r="US170" s="50"/>
      <c r="UT170" s="50"/>
      <c r="UU170" s="50"/>
      <c r="UV170" s="50"/>
      <c r="UW170" s="50"/>
      <c r="UX170" s="50"/>
      <c r="UY170" s="50"/>
      <c r="UZ170" s="50"/>
      <c r="VA170" s="50"/>
      <c r="VB170" s="50"/>
      <c r="VC170" s="50"/>
      <c r="VD170" s="50"/>
      <c r="VE170" s="50"/>
      <c r="VF170" s="50"/>
      <c r="VG170" s="50"/>
      <c r="VH170" s="50"/>
      <c r="VI170" s="50"/>
      <c r="VJ170" s="50"/>
      <c r="VK170" s="50"/>
      <c r="VL170" s="50"/>
      <c r="VM170" s="50"/>
      <c r="VN170" s="50"/>
      <c r="VO170" s="50"/>
      <c r="VP170" s="50"/>
      <c r="VQ170" s="50"/>
      <c r="VR170" s="50"/>
      <c r="VS170" s="50"/>
      <c r="VT170" s="50"/>
      <c r="VU170" s="50"/>
      <c r="VV170" s="50"/>
      <c r="VW170" s="50"/>
      <c r="VX170" s="50"/>
      <c r="VY170" s="50"/>
      <c r="VZ170" s="50"/>
      <c r="WA170" s="50"/>
      <c r="WB170" s="50"/>
      <c r="WC170" s="50"/>
      <c r="WD170" s="50"/>
      <c r="WE170" s="50"/>
      <c r="WF170" s="50"/>
      <c r="WG170" s="50"/>
      <c r="WH170" s="50"/>
      <c r="WI170" s="50"/>
      <c r="WJ170" s="50"/>
      <c r="WK170" s="50"/>
      <c r="WL170" s="50"/>
      <c r="WM170" s="50"/>
      <c r="WN170" s="50"/>
      <c r="WO170" s="50"/>
      <c r="WP170" s="50"/>
      <c r="WQ170" s="50"/>
      <c r="WR170" s="50"/>
      <c r="WS170" s="50"/>
      <c r="WT170" s="50"/>
      <c r="WU170" s="50"/>
      <c r="WV170" s="50"/>
      <c r="WW170" s="50"/>
      <c r="WX170" s="50"/>
      <c r="WY170" s="50"/>
      <c r="WZ170" s="50"/>
      <c r="XA170" s="50"/>
      <c r="XB170" s="50"/>
      <c r="XC170" s="50"/>
      <c r="XD170" s="50"/>
      <c r="XE170" s="50"/>
      <c r="XF170" s="50"/>
      <c r="XG170" s="50"/>
      <c r="XH170" s="50"/>
      <c r="XI170" s="50"/>
      <c r="XJ170" s="50"/>
      <c r="XK170" s="50"/>
      <c r="XL170" s="50"/>
      <c r="XM170" s="50"/>
      <c r="XN170" s="50"/>
      <c r="XO170" s="50"/>
      <c r="XP170" s="50"/>
      <c r="XQ170" s="50"/>
      <c r="XR170" s="50"/>
      <c r="XS170" s="50"/>
      <c r="XT170" s="50"/>
      <c r="XU170" s="50"/>
      <c r="XV170" s="50"/>
      <c r="XW170" s="50"/>
      <c r="XX170" s="50"/>
      <c r="XY170" s="50"/>
      <c r="XZ170" s="50"/>
      <c r="YA170" s="50"/>
      <c r="YB170" s="50"/>
      <c r="YC170" s="50"/>
      <c r="YD170" s="50"/>
      <c r="YE170" s="50"/>
      <c r="YF170" s="50"/>
      <c r="YG170" s="50"/>
      <c r="YH170" s="50"/>
      <c r="YI170" s="50"/>
      <c r="YJ170" s="50"/>
      <c r="YK170" s="50"/>
      <c r="YL170" s="50"/>
      <c r="YM170" s="50"/>
      <c r="YN170" s="50"/>
      <c r="YO170" s="50"/>
      <c r="YP170" s="50"/>
      <c r="YQ170" s="50"/>
      <c r="YR170" s="50"/>
    </row>
    <row r="172" spans="1:668" s="47" customFormat="1" x14ac:dyDescent="0.25">
      <c r="A172" s="39" t="s">
        <v>88</v>
      </c>
      <c r="C172" s="11"/>
      <c r="D172" s="39"/>
      <c r="E172" s="39"/>
      <c r="F172" s="166"/>
      <c r="G172" s="166"/>
      <c r="H172" s="147"/>
      <c r="I172" s="147"/>
      <c r="J172" s="166"/>
      <c r="K172" s="147"/>
      <c r="L172" s="166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</row>
    <row r="173" spans="1:668" s="44" customFormat="1" ht="15" customHeight="1" x14ac:dyDescent="0.25">
      <c r="A173" s="44" t="s">
        <v>89</v>
      </c>
      <c r="B173" s="22" t="s">
        <v>16</v>
      </c>
      <c r="C173" s="23" t="s">
        <v>72</v>
      </c>
      <c r="D173" s="24">
        <v>44348</v>
      </c>
      <c r="E173" s="10" t="s">
        <v>113</v>
      </c>
      <c r="F173" s="167">
        <v>38000</v>
      </c>
      <c r="G173" s="167">
        <v>1090.5999999999999</v>
      </c>
      <c r="H173" s="149">
        <v>160.38</v>
      </c>
      <c r="I173" s="149">
        <v>1155.2</v>
      </c>
      <c r="J173" s="167">
        <v>301</v>
      </c>
      <c r="K173" s="149">
        <v>2707.18</v>
      </c>
      <c r="L173" s="167">
        <v>35292.82</v>
      </c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  <c r="IV173" s="38"/>
      <c r="IW173" s="38"/>
      <c r="IX173" s="38"/>
      <c r="IY173" s="38"/>
      <c r="IZ173" s="38"/>
      <c r="JA173" s="38"/>
      <c r="JB173" s="38"/>
      <c r="JC173" s="38"/>
      <c r="JD173" s="38"/>
      <c r="JE173" s="38"/>
      <c r="JF173" s="38"/>
      <c r="JG173" s="38"/>
      <c r="JH173" s="38"/>
      <c r="JI173" s="38"/>
      <c r="JJ173" s="38"/>
      <c r="JK173" s="38"/>
      <c r="JL173" s="38"/>
      <c r="JM173" s="38"/>
      <c r="JN173" s="38"/>
      <c r="JO173" s="38"/>
      <c r="JP173" s="38"/>
      <c r="JQ173" s="38"/>
      <c r="JR173" s="38"/>
      <c r="JS173" s="38"/>
      <c r="JT173" s="38"/>
      <c r="JU173" s="38"/>
      <c r="JV173" s="38"/>
      <c r="JW173" s="38"/>
      <c r="JX173" s="38"/>
      <c r="JY173" s="38"/>
      <c r="JZ173" s="38"/>
      <c r="KA173" s="38"/>
      <c r="KB173" s="38"/>
      <c r="KC173" s="38"/>
      <c r="KD173" s="38"/>
      <c r="KE173" s="38"/>
      <c r="KF173" s="38"/>
      <c r="KG173" s="38"/>
      <c r="KH173" s="38"/>
      <c r="KI173" s="38"/>
      <c r="KJ173" s="38"/>
      <c r="KK173" s="38"/>
      <c r="KL173" s="38"/>
      <c r="KM173" s="38"/>
      <c r="KN173" s="38"/>
      <c r="KO173" s="38"/>
      <c r="KP173" s="38"/>
      <c r="KQ173" s="38"/>
      <c r="KR173" s="38"/>
      <c r="KS173" s="38"/>
      <c r="KT173" s="38"/>
      <c r="KU173" s="38"/>
      <c r="KV173" s="38"/>
      <c r="KW173" s="38"/>
      <c r="KX173" s="38"/>
      <c r="KY173" s="38"/>
      <c r="KZ173" s="38"/>
      <c r="LA173" s="38"/>
      <c r="LB173" s="38"/>
      <c r="LC173" s="38"/>
      <c r="LD173" s="38"/>
      <c r="LE173" s="38"/>
      <c r="LF173" s="38"/>
      <c r="LG173" s="38"/>
      <c r="LH173" s="38"/>
      <c r="LI173" s="38"/>
      <c r="LJ173" s="38"/>
      <c r="LK173" s="38"/>
      <c r="LL173" s="38"/>
      <c r="LM173" s="38"/>
      <c r="LN173" s="38"/>
      <c r="LO173" s="38"/>
      <c r="LP173" s="38"/>
      <c r="LQ173" s="38"/>
      <c r="LR173" s="38"/>
      <c r="LS173" s="38"/>
      <c r="LT173" s="38"/>
      <c r="LU173" s="38"/>
      <c r="LV173" s="38"/>
      <c r="LW173" s="38"/>
      <c r="LX173" s="38"/>
      <c r="LY173" s="38"/>
      <c r="LZ173" s="38"/>
      <c r="MA173" s="38"/>
      <c r="MB173" s="38"/>
      <c r="MC173" s="38"/>
      <c r="MD173" s="38"/>
      <c r="ME173" s="38"/>
      <c r="MF173" s="38"/>
      <c r="MG173" s="38"/>
      <c r="MH173" s="38"/>
      <c r="MI173" s="38"/>
      <c r="MJ173" s="38"/>
      <c r="MK173" s="38"/>
      <c r="ML173" s="38"/>
      <c r="MM173" s="38"/>
      <c r="MN173" s="38"/>
      <c r="MO173" s="38"/>
      <c r="MP173" s="38"/>
      <c r="MQ173" s="38"/>
      <c r="MR173" s="38"/>
      <c r="MS173" s="38"/>
      <c r="MT173" s="38"/>
      <c r="MU173" s="38"/>
      <c r="MV173" s="38"/>
      <c r="MW173" s="38"/>
      <c r="MX173" s="38"/>
      <c r="MY173" s="38"/>
      <c r="MZ173" s="38"/>
      <c r="NA173" s="38"/>
      <c r="NB173" s="38"/>
      <c r="NC173" s="38"/>
      <c r="ND173" s="38"/>
      <c r="NE173" s="38"/>
      <c r="NF173" s="38"/>
      <c r="NG173" s="38"/>
      <c r="NH173" s="38"/>
      <c r="NI173" s="38"/>
      <c r="NJ173" s="38"/>
      <c r="NK173" s="38"/>
      <c r="NL173" s="38"/>
      <c r="NM173" s="38"/>
      <c r="NN173" s="38"/>
      <c r="NO173" s="38"/>
      <c r="NP173" s="38"/>
      <c r="NQ173" s="38"/>
      <c r="NR173" s="38"/>
      <c r="NS173" s="38"/>
      <c r="NT173" s="38"/>
      <c r="NU173" s="38"/>
      <c r="NV173" s="38"/>
      <c r="NW173" s="38"/>
      <c r="NX173" s="38"/>
      <c r="NY173" s="38"/>
      <c r="NZ173" s="38"/>
      <c r="OA173" s="38"/>
      <c r="OB173" s="38"/>
      <c r="OC173" s="38"/>
      <c r="OD173" s="38"/>
      <c r="OE173" s="38"/>
      <c r="OF173" s="38"/>
      <c r="OG173" s="38"/>
      <c r="OH173" s="38"/>
      <c r="OI173" s="38"/>
      <c r="OJ173" s="38"/>
      <c r="OK173" s="38"/>
      <c r="OL173" s="38"/>
      <c r="OM173" s="38"/>
      <c r="ON173" s="38"/>
      <c r="OO173" s="38"/>
      <c r="OP173" s="38"/>
      <c r="OQ173" s="38"/>
      <c r="OR173" s="38"/>
      <c r="OS173" s="38"/>
      <c r="OT173" s="38"/>
      <c r="OU173" s="38"/>
      <c r="OV173" s="38"/>
      <c r="OW173" s="38"/>
      <c r="OX173" s="38"/>
      <c r="OY173" s="38"/>
      <c r="OZ173" s="38"/>
      <c r="PA173" s="38"/>
      <c r="PB173" s="38"/>
      <c r="PC173" s="38"/>
      <c r="PD173" s="38"/>
      <c r="PE173" s="38"/>
      <c r="PF173" s="38"/>
      <c r="PG173" s="38"/>
      <c r="PH173" s="38"/>
      <c r="PI173" s="38"/>
      <c r="PJ173" s="38"/>
      <c r="PK173" s="38"/>
      <c r="PL173" s="38"/>
      <c r="PM173" s="38"/>
      <c r="PN173" s="38"/>
      <c r="PO173" s="38"/>
      <c r="PP173" s="38"/>
      <c r="PQ173" s="38"/>
      <c r="PR173" s="38"/>
      <c r="PS173" s="38"/>
      <c r="PT173" s="38"/>
      <c r="PU173" s="38"/>
      <c r="PV173" s="38"/>
      <c r="PW173" s="38"/>
      <c r="PX173" s="38"/>
      <c r="PY173" s="38"/>
      <c r="PZ173" s="38"/>
      <c r="QA173" s="38"/>
      <c r="QB173" s="38"/>
      <c r="QC173" s="38"/>
      <c r="QD173" s="38"/>
      <c r="QE173" s="38"/>
      <c r="QF173" s="38"/>
      <c r="QG173" s="38"/>
      <c r="QH173" s="38"/>
      <c r="QI173" s="38"/>
      <c r="QJ173" s="38"/>
      <c r="QK173" s="38"/>
      <c r="QL173" s="38"/>
      <c r="QM173" s="38"/>
      <c r="QN173" s="38"/>
      <c r="QO173" s="38"/>
      <c r="QP173" s="38"/>
      <c r="QQ173" s="38"/>
      <c r="QR173" s="38"/>
      <c r="QS173" s="38"/>
      <c r="QT173" s="38"/>
      <c r="QU173" s="38"/>
      <c r="QV173" s="38"/>
      <c r="QW173" s="38"/>
      <c r="QX173" s="38"/>
      <c r="QY173" s="38"/>
      <c r="QZ173" s="38"/>
      <c r="RA173" s="38"/>
      <c r="RB173" s="38"/>
      <c r="RC173" s="38"/>
      <c r="RD173" s="38"/>
      <c r="RE173" s="38"/>
      <c r="RF173" s="38"/>
      <c r="RG173" s="38"/>
      <c r="RH173" s="38"/>
      <c r="RI173" s="38"/>
      <c r="RJ173" s="38"/>
      <c r="RK173" s="38"/>
      <c r="RL173" s="38"/>
      <c r="RM173" s="38"/>
      <c r="RN173" s="38"/>
      <c r="RO173" s="38"/>
      <c r="RP173" s="38"/>
      <c r="RQ173" s="38"/>
      <c r="RR173" s="38"/>
      <c r="RS173" s="38"/>
      <c r="RT173" s="38"/>
      <c r="RU173" s="38"/>
      <c r="RV173" s="38"/>
      <c r="RW173" s="38"/>
      <c r="RX173" s="38"/>
      <c r="RY173" s="38"/>
      <c r="RZ173" s="38"/>
      <c r="SA173" s="38"/>
      <c r="SB173" s="38"/>
      <c r="SC173" s="38"/>
      <c r="SD173" s="38"/>
      <c r="SE173" s="38"/>
      <c r="SF173" s="38"/>
      <c r="SG173" s="38"/>
      <c r="SH173" s="38"/>
      <c r="SI173" s="38"/>
      <c r="SJ173" s="38"/>
      <c r="SK173" s="38"/>
      <c r="SL173" s="38"/>
      <c r="SM173" s="38"/>
      <c r="SN173" s="38"/>
      <c r="SO173" s="38"/>
      <c r="SP173" s="38"/>
      <c r="SQ173" s="38"/>
      <c r="SR173" s="38"/>
      <c r="SS173" s="38"/>
      <c r="ST173" s="38"/>
      <c r="SU173" s="38"/>
      <c r="SV173" s="38"/>
      <c r="SW173" s="38"/>
      <c r="SX173" s="38"/>
      <c r="SY173" s="38"/>
      <c r="SZ173" s="38"/>
      <c r="TA173" s="38"/>
      <c r="TB173" s="38"/>
      <c r="TC173" s="38"/>
      <c r="TD173" s="38"/>
      <c r="TE173" s="38"/>
      <c r="TF173" s="38"/>
      <c r="TG173" s="38"/>
      <c r="TH173" s="38"/>
      <c r="TI173" s="38"/>
      <c r="TJ173" s="38"/>
      <c r="TK173" s="38"/>
      <c r="TL173" s="38"/>
      <c r="TM173" s="38"/>
      <c r="TN173" s="38"/>
      <c r="TO173" s="38"/>
      <c r="TP173" s="38"/>
      <c r="TQ173" s="38"/>
      <c r="TR173" s="38"/>
      <c r="TS173" s="38"/>
      <c r="TT173" s="38"/>
      <c r="TU173" s="38"/>
      <c r="TV173" s="38"/>
      <c r="TW173" s="38"/>
      <c r="TX173" s="38"/>
      <c r="TY173" s="38"/>
      <c r="TZ173" s="38"/>
      <c r="UA173" s="38"/>
      <c r="UB173" s="38"/>
      <c r="UC173" s="38"/>
      <c r="UD173" s="38"/>
      <c r="UE173" s="38"/>
      <c r="UF173" s="38"/>
      <c r="UG173" s="38"/>
      <c r="UH173" s="38"/>
      <c r="UI173" s="38"/>
      <c r="UJ173" s="38"/>
      <c r="UK173" s="38"/>
      <c r="UL173" s="38"/>
      <c r="UM173" s="38"/>
      <c r="UN173" s="38"/>
      <c r="UO173" s="38"/>
      <c r="UP173" s="38"/>
      <c r="UQ173" s="38"/>
      <c r="UR173" s="38"/>
      <c r="US173" s="38"/>
      <c r="UT173" s="38"/>
      <c r="UU173" s="38"/>
      <c r="UV173" s="38"/>
      <c r="UW173" s="38"/>
      <c r="UX173" s="38"/>
      <c r="UY173" s="38"/>
      <c r="UZ173" s="38"/>
      <c r="VA173" s="38"/>
      <c r="VB173" s="38"/>
      <c r="VC173" s="38"/>
      <c r="VD173" s="38"/>
      <c r="VE173" s="38"/>
      <c r="VF173" s="38"/>
      <c r="VG173" s="38"/>
      <c r="VH173" s="38"/>
      <c r="VI173" s="38"/>
      <c r="VJ173" s="38"/>
      <c r="VK173" s="38"/>
      <c r="VL173" s="38"/>
      <c r="VM173" s="38"/>
      <c r="VN173" s="38"/>
      <c r="VO173" s="38"/>
      <c r="VP173" s="38"/>
      <c r="VQ173" s="38"/>
      <c r="VR173" s="38"/>
      <c r="VS173" s="38"/>
      <c r="VT173" s="38"/>
      <c r="VU173" s="38"/>
      <c r="VV173" s="38"/>
      <c r="VW173" s="38"/>
      <c r="VX173" s="38"/>
      <c r="VY173" s="38"/>
      <c r="VZ173" s="38"/>
      <c r="WA173" s="38"/>
      <c r="WB173" s="38"/>
      <c r="WC173" s="38"/>
      <c r="WD173" s="38"/>
      <c r="WE173" s="38"/>
      <c r="WF173" s="38"/>
      <c r="WG173" s="38"/>
      <c r="WH173" s="38"/>
      <c r="WI173" s="38"/>
      <c r="WJ173" s="38"/>
      <c r="WK173" s="38"/>
      <c r="WL173" s="38"/>
      <c r="WM173" s="38"/>
      <c r="WN173" s="38"/>
      <c r="WO173" s="38"/>
      <c r="WP173" s="38"/>
      <c r="WQ173" s="38"/>
      <c r="WR173" s="38"/>
      <c r="WS173" s="38"/>
      <c r="WT173" s="38"/>
      <c r="WU173" s="38"/>
      <c r="WV173" s="38"/>
      <c r="WW173" s="38"/>
      <c r="WX173" s="38"/>
      <c r="WY173" s="38"/>
      <c r="WZ173" s="38"/>
      <c r="XA173" s="38"/>
      <c r="XB173" s="38"/>
      <c r="XC173" s="38"/>
      <c r="XD173" s="38"/>
      <c r="XE173" s="38"/>
      <c r="XF173" s="38"/>
      <c r="XG173" s="38"/>
      <c r="XH173" s="38"/>
      <c r="XI173" s="38"/>
      <c r="XJ173" s="38"/>
      <c r="XK173" s="38"/>
      <c r="XL173" s="38"/>
      <c r="XM173" s="38"/>
      <c r="XN173" s="38"/>
      <c r="XO173" s="38"/>
      <c r="XP173" s="38"/>
      <c r="XQ173" s="38"/>
      <c r="XR173" s="38"/>
      <c r="XS173" s="38"/>
      <c r="XT173" s="38"/>
      <c r="XU173" s="38"/>
      <c r="XV173" s="38"/>
      <c r="XW173" s="38"/>
      <c r="XX173" s="38"/>
      <c r="XY173" s="38"/>
      <c r="XZ173" s="38"/>
      <c r="YA173" s="38"/>
      <c r="YB173" s="38"/>
      <c r="YC173" s="38"/>
      <c r="YD173" s="38"/>
      <c r="YE173" s="38"/>
      <c r="YF173" s="38"/>
      <c r="YG173" s="38"/>
      <c r="YH173" s="38"/>
      <c r="YI173" s="38"/>
      <c r="YJ173" s="38"/>
      <c r="YK173" s="38"/>
      <c r="YL173" s="38"/>
      <c r="YM173" s="38"/>
      <c r="YN173" s="38"/>
      <c r="YO173" s="38"/>
      <c r="YP173" s="38"/>
      <c r="YQ173" s="38"/>
      <c r="YR173" s="38"/>
    </row>
    <row r="174" spans="1:668" ht="19.5" customHeight="1" x14ac:dyDescent="0.25">
      <c r="A174" s="41" t="s">
        <v>14</v>
      </c>
      <c r="B174" s="12">
        <v>1</v>
      </c>
      <c r="C174" s="12"/>
      <c r="D174" s="41"/>
      <c r="E174" s="41"/>
      <c r="F174" s="165">
        <f>+SUM(F173)</f>
        <v>38000</v>
      </c>
      <c r="G174" s="165">
        <f t="shared" ref="G174:K174" si="23">+SUM(G173)</f>
        <v>1090.5999999999999</v>
      </c>
      <c r="H174" s="185">
        <f t="shared" si="23"/>
        <v>160.38</v>
      </c>
      <c r="I174" s="185">
        <f t="shared" si="23"/>
        <v>1155.2</v>
      </c>
      <c r="J174" s="165">
        <f t="shared" si="23"/>
        <v>301</v>
      </c>
      <c r="K174" s="185">
        <f t="shared" si="23"/>
        <v>2707.18</v>
      </c>
      <c r="L174" s="165">
        <f>+SUM(L173)</f>
        <v>35292.82</v>
      </c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</row>
    <row r="176" spans="1:668" s="45" customFormat="1" ht="15.75" customHeight="1" x14ac:dyDescent="0.25">
      <c r="A176" s="40" t="s">
        <v>181</v>
      </c>
      <c r="B176" s="16"/>
      <c r="C176" s="17"/>
      <c r="D176" s="40"/>
      <c r="E176" s="40"/>
      <c r="F176" s="153"/>
      <c r="G176" s="157"/>
      <c r="H176" s="153"/>
      <c r="I176" s="153"/>
      <c r="J176" s="153"/>
      <c r="K176" s="153"/>
      <c r="L176" s="157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50"/>
      <c r="IB176" s="50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  <c r="IV176" s="38"/>
      <c r="IW176" s="38"/>
      <c r="IX176" s="38"/>
      <c r="IY176" s="38"/>
      <c r="IZ176" s="38"/>
      <c r="JA176" s="38"/>
      <c r="JB176" s="38"/>
      <c r="JC176" s="38"/>
      <c r="JD176" s="38"/>
      <c r="JE176" s="38"/>
      <c r="JF176" s="38"/>
      <c r="JG176" s="38"/>
      <c r="JH176" s="38"/>
      <c r="JI176" s="38"/>
      <c r="JJ176" s="38"/>
      <c r="JK176" s="38"/>
      <c r="JL176" s="38"/>
      <c r="JM176" s="38"/>
      <c r="JN176" s="38"/>
      <c r="JO176" s="38"/>
      <c r="JP176" s="38"/>
      <c r="JQ176" s="38"/>
      <c r="JR176" s="38"/>
      <c r="JS176" s="38"/>
      <c r="JT176" s="38"/>
      <c r="JU176" s="38"/>
      <c r="JV176" s="38"/>
      <c r="JW176" s="38"/>
      <c r="JX176" s="38"/>
      <c r="JY176" s="38"/>
      <c r="JZ176" s="38"/>
      <c r="KA176" s="38"/>
      <c r="KB176" s="38"/>
      <c r="KC176" s="38"/>
      <c r="KD176" s="38"/>
      <c r="KE176" s="38"/>
      <c r="KF176" s="38"/>
      <c r="KG176" s="38"/>
      <c r="KH176" s="38"/>
      <c r="KI176" s="38"/>
      <c r="KJ176" s="38"/>
      <c r="KK176" s="38"/>
      <c r="KL176" s="38"/>
      <c r="KM176" s="38"/>
      <c r="KN176" s="38"/>
      <c r="KO176" s="38"/>
      <c r="KP176" s="38"/>
      <c r="KQ176" s="38"/>
      <c r="KR176" s="38"/>
      <c r="KS176" s="38"/>
      <c r="KT176" s="38"/>
      <c r="KU176" s="38"/>
      <c r="KV176" s="38"/>
      <c r="KW176" s="38"/>
      <c r="KX176" s="38"/>
      <c r="KY176" s="38"/>
      <c r="KZ176" s="38"/>
      <c r="LA176" s="38"/>
      <c r="LB176" s="38"/>
      <c r="LC176" s="38"/>
      <c r="LD176" s="38"/>
      <c r="LE176" s="38"/>
      <c r="LF176" s="38"/>
      <c r="LG176" s="38"/>
      <c r="LH176" s="38"/>
      <c r="LI176" s="38"/>
      <c r="LJ176" s="38"/>
      <c r="LK176" s="38"/>
      <c r="LL176" s="38"/>
      <c r="LM176" s="38"/>
      <c r="LN176" s="38"/>
      <c r="LO176" s="38"/>
      <c r="LP176" s="38"/>
      <c r="LQ176" s="38"/>
      <c r="LR176" s="38"/>
      <c r="LS176" s="38"/>
      <c r="LT176" s="38"/>
      <c r="LU176" s="38"/>
      <c r="LV176" s="38"/>
      <c r="LW176" s="38"/>
      <c r="LX176" s="38"/>
      <c r="LY176" s="38"/>
      <c r="LZ176" s="38"/>
      <c r="MA176" s="38"/>
      <c r="MB176" s="38"/>
      <c r="MC176" s="38"/>
      <c r="MD176" s="38"/>
      <c r="ME176" s="38"/>
      <c r="MF176" s="38"/>
      <c r="MG176" s="38"/>
      <c r="MH176" s="38"/>
      <c r="MI176" s="38"/>
      <c r="MJ176" s="38"/>
      <c r="MK176" s="38"/>
      <c r="ML176" s="38"/>
      <c r="MM176" s="38"/>
      <c r="MN176" s="38"/>
      <c r="MO176" s="38"/>
      <c r="MP176" s="38"/>
      <c r="MQ176" s="38"/>
      <c r="MR176" s="38"/>
      <c r="MS176" s="38"/>
      <c r="MT176" s="38"/>
      <c r="MU176" s="38"/>
      <c r="MV176" s="38"/>
      <c r="MW176" s="38"/>
      <c r="MX176" s="38"/>
      <c r="MY176" s="38"/>
      <c r="MZ176" s="38"/>
      <c r="NA176" s="38"/>
      <c r="NB176" s="38"/>
      <c r="NC176" s="38"/>
      <c r="ND176" s="38"/>
      <c r="NE176" s="38"/>
      <c r="NF176" s="38"/>
      <c r="NG176" s="38"/>
      <c r="NH176" s="38"/>
      <c r="NI176" s="38"/>
      <c r="NJ176" s="38"/>
      <c r="NK176" s="38"/>
      <c r="NL176" s="38"/>
      <c r="NM176" s="38"/>
      <c r="NN176" s="38"/>
      <c r="NO176" s="38"/>
      <c r="NP176" s="38"/>
      <c r="NQ176" s="38"/>
      <c r="NR176" s="38"/>
      <c r="NS176" s="38"/>
      <c r="NT176" s="38"/>
      <c r="NU176" s="38"/>
      <c r="NV176" s="38"/>
      <c r="NW176" s="38"/>
      <c r="NX176" s="38"/>
      <c r="NY176" s="38"/>
      <c r="NZ176" s="38"/>
      <c r="OA176" s="38"/>
      <c r="OB176" s="38"/>
      <c r="OC176" s="38"/>
      <c r="OD176" s="38"/>
      <c r="OE176" s="38"/>
      <c r="OF176" s="38"/>
      <c r="OG176" s="38"/>
      <c r="OH176" s="38"/>
      <c r="OI176" s="38"/>
      <c r="OJ176" s="38"/>
      <c r="OK176" s="38"/>
      <c r="OL176" s="38"/>
      <c r="OM176" s="38"/>
      <c r="ON176" s="38"/>
      <c r="OO176" s="38"/>
      <c r="OP176" s="38"/>
      <c r="OQ176" s="38"/>
      <c r="OR176" s="38"/>
      <c r="OS176" s="38"/>
      <c r="OT176" s="38"/>
      <c r="OU176" s="38"/>
      <c r="OV176" s="38"/>
      <c r="OW176" s="38"/>
      <c r="OX176" s="38"/>
      <c r="OY176" s="38"/>
      <c r="OZ176" s="38"/>
      <c r="PA176" s="38"/>
      <c r="PB176" s="38"/>
      <c r="PC176" s="38"/>
      <c r="PD176" s="38"/>
      <c r="PE176" s="38"/>
      <c r="PF176" s="38"/>
      <c r="PG176" s="38"/>
      <c r="PH176" s="38"/>
      <c r="PI176" s="38"/>
      <c r="PJ176" s="38"/>
      <c r="PK176" s="38"/>
      <c r="PL176" s="38"/>
      <c r="PM176" s="38"/>
      <c r="PN176" s="38"/>
      <c r="PO176" s="38"/>
      <c r="PP176" s="38"/>
      <c r="PQ176" s="38"/>
      <c r="PR176" s="38"/>
      <c r="PS176" s="38"/>
      <c r="PT176" s="38"/>
      <c r="PU176" s="38"/>
      <c r="PV176" s="38"/>
      <c r="PW176" s="38"/>
      <c r="PX176" s="38"/>
      <c r="PY176" s="38"/>
      <c r="PZ176" s="38"/>
      <c r="QA176" s="38"/>
      <c r="QB176" s="38"/>
      <c r="QC176" s="38"/>
      <c r="QD176" s="38"/>
      <c r="QE176" s="38"/>
      <c r="QF176" s="38"/>
      <c r="QG176" s="38"/>
      <c r="QH176" s="38"/>
      <c r="QI176" s="38"/>
      <c r="QJ176" s="38"/>
      <c r="QK176" s="38"/>
      <c r="QL176" s="38"/>
      <c r="QM176" s="38"/>
      <c r="QN176" s="38"/>
      <c r="QO176" s="38"/>
      <c r="QP176" s="38"/>
      <c r="QQ176" s="38"/>
      <c r="QR176" s="38"/>
      <c r="QS176" s="38"/>
      <c r="QT176" s="38"/>
      <c r="QU176" s="38"/>
      <c r="QV176" s="38"/>
      <c r="QW176" s="38"/>
      <c r="QX176" s="38"/>
      <c r="QY176" s="38"/>
      <c r="QZ176" s="38"/>
      <c r="RA176" s="38"/>
      <c r="RB176" s="38"/>
      <c r="RC176" s="38"/>
      <c r="RD176" s="38"/>
      <c r="RE176" s="38"/>
      <c r="RF176" s="38"/>
      <c r="RG176" s="38"/>
      <c r="RH176" s="38"/>
      <c r="RI176" s="38"/>
      <c r="RJ176" s="38"/>
      <c r="RK176" s="38"/>
      <c r="RL176" s="38"/>
      <c r="RM176" s="38"/>
      <c r="RN176" s="38"/>
      <c r="RO176" s="38"/>
      <c r="RP176" s="38"/>
      <c r="RQ176" s="38"/>
      <c r="RR176" s="38"/>
      <c r="RS176" s="38"/>
      <c r="RT176" s="38"/>
      <c r="RU176" s="38"/>
      <c r="RV176" s="38"/>
      <c r="RW176" s="38"/>
      <c r="RX176" s="38"/>
      <c r="RY176" s="38"/>
      <c r="RZ176" s="38"/>
      <c r="SA176" s="38"/>
      <c r="SB176" s="38"/>
      <c r="SC176" s="38"/>
      <c r="SD176" s="38"/>
      <c r="SE176" s="38"/>
      <c r="SF176" s="38"/>
      <c r="SG176" s="38"/>
      <c r="SH176" s="38"/>
      <c r="SI176" s="38"/>
      <c r="SJ176" s="38"/>
      <c r="SK176" s="38"/>
      <c r="SL176" s="38"/>
      <c r="SM176" s="38"/>
      <c r="SN176" s="38"/>
      <c r="SO176" s="38"/>
      <c r="SP176" s="38"/>
      <c r="SQ176" s="38"/>
      <c r="SR176" s="38"/>
      <c r="SS176" s="38"/>
      <c r="ST176" s="38"/>
      <c r="SU176" s="38"/>
      <c r="SV176" s="38"/>
      <c r="SW176" s="38"/>
      <c r="SX176" s="38"/>
      <c r="SY176" s="38"/>
      <c r="SZ176" s="38"/>
      <c r="TA176" s="38"/>
      <c r="TB176" s="38"/>
      <c r="TC176" s="38"/>
      <c r="TD176" s="38"/>
      <c r="TE176" s="38"/>
      <c r="TF176" s="38"/>
      <c r="TG176" s="38"/>
      <c r="TH176" s="38"/>
      <c r="TI176" s="38"/>
      <c r="TJ176" s="38"/>
      <c r="TK176" s="38"/>
      <c r="TL176" s="38"/>
      <c r="TM176" s="38"/>
      <c r="TN176" s="38"/>
      <c r="TO176" s="38"/>
      <c r="TP176" s="38"/>
      <c r="TQ176" s="38"/>
      <c r="TR176" s="38"/>
      <c r="TS176" s="38"/>
      <c r="TT176" s="38"/>
      <c r="TU176" s="38"/>
      <c r="TV176" s="38"/>
      <c r="TW176" s="38"/>
      <c r="TX176" s="38"/>
      <c r="TY176" s="38"/>
      <c r="TZ176" s="38"/>
      <c r="UA176" s="38"/>
      <c r="UB176" s="38"/>
      <c r="UC176" s="38"/>
      <c r="UD176" s="38"/>
      <c r="UE176" s="38"/>
      <c r="UF176" s="38"/>
      <c r="UG176" s="38"/>
      <c r="UH176" s="38"/>
      <c r="UI176" s="38"/>
      <c r="UJ176" s="38"/>
      <c r="UK176" s="38"/>
      <c r="UL176" s="38"/>
      <c r="UM176" s="38"/>
      <c r="UN176" s="38"/>
      <c r="UO176" s="38"/>
      <c r="UP176" s="38"/>
      <c r="UQ176" s="38"/>
      <c r="UR176" s="38"/>
      <c r="US176" s="38"/>
      <c r="UT176" s="38"/>
      <c r="UU176" s="38"/>
      <c r="UV176" s="38"/>
      <c r="UW176" s="38"/>
      <c r="UX176" s="38"/>
      <c r="UY176" s="38"/>
      <c r="UZ176" s="38"/>
      <c r="VA176" s="38"/>
      <c r="VB176" s="38"/>
      <c r="VC176" s="38"/>
      <c r="VD176" s="38"/>
      <c r="VE176" s="38"/>
      <c r="VF176" s="38"/>
      <c r="VG176" s="38"/>
      <c r="VH176" s="38"/>
      <c r="VI176" s="38"/>
      <c r="VJ176" s="38"/>
      <c r="VK176" s="38"/>
      <c r="VL176" s="38"/>
      <c r="VM176" s="38"/>
      <c r="VN176" s="38"/>
      <c r="VO176" s="38"/>
      <c r="VP176" s="38"/>
      <c r="VQ176" s="38"/>
      <c r="VR176" s="38"/>
      <c r="VS176" s="38"/>
      <c r="VT176" s="38"/>
      <c r="VU176" s="38"/>
      <c r="VV176" s="38"/>
      <c r="VW176" s="38"/>
      <c r="VX176" s="38"/>
      <c r="VY176" s="38"/>
      <c r="VZ176" s="38"/>
      <c r="WA176" s="38"/>
      <c r="WB176" s="38"/>
      <c r="WC176" s="38"/>
      <c r="WD176" s="38"/>
      <c r="WE176" s="38"/>
      <c r="WF176" s="38"/>
      <c r="WG176" s="38"/>
      <c r="WH176" s="38"/>
      <c r="WI176" s="38"/>
      <c r="WJ176" s="38"/>
      <c r="WK176" s="38"/>
      <c r="WL176" s="38"/>
      <c r="WM176" s="38"/>
      <c r="WN176" s="38"/>
      <c r="WO176" s="38"/>
      <c r="WP176" s="38"/>
      <c r="WQ176" s="38"/>
      <c r="WR176" s="38"/>
      <c r="WS176" s="38"/>
      <c r="WT176" s="38"/>
      <c r="WU176" s="38"/>
      <c r="WV176" s="38"/>
      <c r="WW176" s="38"/>
      <c r="WX176" s="38"/>
      <c r="WY176" s="38"/>
      <c r="WZ176" s="38"/>
      <c r="XA176" s="38"/>
      <c r="XB176" s="38"/>
      <c r="XC176" s="38"/>
      <c r="XD176" s="38"/>
      <c r="XE176" s="38"/>
      <c r="XF176" s="38"/>
      <c r="XG176" s="38"/>
      <c r="XH176" s="38"/>
      <c r="XI176" s="38"/>
      <c r="XJ176" s="38"/>
      <c r="XK176" s="38"/>
      <c r="XL176" s="38"/>
      <c r="XM176" s="38"/>
      <c r="XN176" s="38"/>
      <c r="XO176" s="38"/>
      <c r="XP176" s="38"/>
      <c r="XQ176" s="38"/>
      <c r="XR176" s="38"/>
      <c r="XS176" s="38"/>
      <c r="XT176" s="38"/>
      <c r="XU176" s="38"/>
      <c r="XV176" s="38"/>
      <c r="XW176" s="38"/>
      <c r="XX176" s="38"/>
      <c r="XY176" s="38"/>
      <c r="XZ176" s="38"/>
      <c r="YA176" s="38"/>
      <c r="YB176" s="38"/>
      <c r="YC176" s="38"/>
      <c r="YD176" s="38"/>
      <c r="YE176" s="38"/>
      <c r="YF176" s="38"/>
      <c r="YG176" s="38"/>
      <c r="YH176" s="38"/>
      <c r="YI176" s="38"/>
      <c r="YJ176" s="38"/>
      <c r="YK176" s="38"/>
      <c r="YL176" s="38"/>
      <c r="YM176" s="38"/>
      <c r="YN176" s="38"/>
      <c r="YO176" s="38"/>
      <c r="YP176" s="38"/>
      <c r="YQ176" s="38"/>
      <c r="YR176" s="38"/>
    </row>
    <row r="177" spans="1:668" s="46" customFormat="1" ht="18" customHeight="1" x14ac:dyDescent="0.25">
      <c r="A177" s="46" t="s">
        <v>182</v>
      </c>
      <c r="B177" s="5" t="s">
        <v>183</v>
      </c>
      <c r="C177" s="19" t="s">
        <v>73</v>
      </c>
      <c r="D177" s="20">
        <v>44621</v>
      </c>
      <c r="E177" s="10" t="s">
        <v>113</v>
      </c>
      <c r="F177" s="154">
        <v>40000</v>
      </c>
      <c r="G177" s="158">
        <v>1148</v>
      </c>
      <c r="H177" s="154">
        <v>0</v>
      </c>
      <c r="I177" s="154">
        <v>1216</v>
      </c>
      <c r="J177" s="154">
        <v>25</v>
      </c>
      <c r="K177" s="154">
        <v>2389</v>
      </c>
      <c r="L177" s="158">
        <v>37611</v>
      </c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38"/>
      <c r="AS177" s="38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50"/>
      <c r="IB177" s="50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  <c r="IV177" s="38"/>
      <c r="IW177" s="38"/>
      <c r="IX177" s="38"/>
      <c r="IY177" s="38"/>
      <c r="IZ177" s="38"/>
      <c r="JA177" s="38"/>
      <c r="JB177" s="38"/>
      <c r="JC177" s="38"/>
      <c r="JD177" s="38"/>
      <c r="JE177" s="38"/>
      <c r="JF177" s="38"/>
      <c r="JG177" s="38"/>
      <c r="JH177" s="38"/>
      <c r="JI177" s="38"/>
      <c r="JJ177" s="38"/>
      <c r="JK177" s="38"/>
      <c r="JL177" s="38"/>
      <c r="JM177" s="38"/>
      <c r="JN177" s="38"/>
      <c r="JO177" s="38"/>
      <c r="JP177" s="38"/>
      <c r="JQ177" s="38"/>
      <c r="JR177" s="38"/>
      <c r="JS177" s="38"/>
      <c r="JT177" s="38"/>
      <c r="JU177" s="38"/>
      <c r="JV177" s="38"/>
      <c r="JW177" s="38"/>
      <c r="JX177" s="38"/>
      <c r="JY177" s="38"/>
      <c r="JZ177" s="38"/>
      <c r="KA177" s="38"/>
      <c r="KB177" s="38"/>
      <c r="KC177" s="38"/>
      <c r="KD177" s="38"/>
      <c r="KE177" s="38"/>
      <c r="KF177" s="38"/>
      <c r="KG177" s="38"/>
      <c r="KH177" s="38"/>
      <c r="KI177" s="38"/>
      <c r="KJ177" s="38"/>
      <c r="KK177" s="38"/>
      <c r="KL177" s="38"/>
      <c r="KM177" s="38"/>
      <c r="KN177" s="38"/>
      <c r="KO177" s="38"/>
      <c r="KP177" s="38"/>
      <c r="KQ177" s="38"/>
      <c r="KR177" s="38"/>
      <c r="KS177" s="38"/>
      <c r="KT177" s="38"/>
      <c r="KU177" s="38"/>
      <c r="KV177" s="38"/>
      <c r="KW177" s="38"/>
      <c r="KX177" s="38"/>
      <c r="KY177" s="38"/>
      <c r="KZ177" s="38"/>
      <c r="LA177" s="38"/>
      <c r="LB177" s="38"/>
      <c r="LC177" s="38"/>
      <c r="LD177" s="38"/>
      <c r="LE177" s="38"/>
      <c r="LF177" s="38"/>
      <c r="LG177" s="38"/>
      <c r="LH177" s="38"/>
      <c r="LI177" s="38"/>
      <c r="LJ177" s="38"/>
      <c r="LK177" s="38"/>
      <c r="LL177" s="38"/>
      <c r="LM177" s="38"/>
      <c r="LN177" s="38"/>
      <c r="LO177" s="38"/>
      <c r="LP177" s="38"/>
      <c r="LQ177" s="38"/>
      <c r="LR177" s="38"/>
      <c r="LS177" s="38"/>
      <c r="LT177" s="38"/>
      <c r="LU177" s="38"/>
      <c r="LV177" s="38"/>
      <c r="LW177" s="38"/>
      <c r="LX177" s="38"/>
      <c r="LY177" s="38"/>
      <c r="LZ177" s="38"/>
      <c r="MA177" s="38"/>
      <c r="MB177" s="38"/>
      <c r="MC177" s="38"/>
      <c r="MD177" s="38"/>
      <c r="ME177" s="38"/>
      <c r="MF177" s="38"/>
      <c r="MG177" s="38"/>
      <c r="MH177" s="38"/>
      <c r="MI177" s="38"/>
      <c r="MJ177" s="38"/>
      <c r="MK177" s="38"/>
      <c r="ML177" s="38"/>
      <c r="MM177" s="38"/>
      <c r="MN177" s="38"/>
      <c r="MO177" s="38"/>
      <c r="MP177" s="38"/>
      <c r="MQ177" s="38"/>
      <c r="MR177" s="38"/>
      <c r="MS177" s="38"/>
      <c r="MT177" s="38"/>
      <c r="MU177" s="38"/>
      <c r="MV177" s="38"/>
      <c r="MW177" s="38"/>
      <c r="MX177" s="38"/>
      <c r="MY177" s="38"/>
      <c r="MZ177" s="38"/>
      <c r="NA177" s="38"/>
      <c r="NB177" s="38"/>
      <c r="NC177" s="38"/>
      <c r="ND177" s="38"/>
      <c r="NE177" s="38"/>
      <c r="NF177" s="38"/>
      <c r="NG177" s="38"/>
      <c r="NH177" s="38"/>
      <c r="NI177" s="38"/>
      <c r="NJ177" s="38"/>
      <c r="NK177" s="38"/>
      <c r="NL177" s="38"/>
      <c r="NM177" s="38"/>
      <c r="NN177" s="38"/>
      <c r="NO177" s="38"/>
      <c r="NP177" s="38"/>
      <c r="NQ177" s="38"/>
      <c r="NR177" s="38"/>
      <c r="NS177" s="38"/>
      <c r="NT177" s="38"/>
      <c r="NU177" s="38"/>
      <c r="NV177" s="38"/>
      <c r="NW177" s="38"/>
      <c r="NX177" s="38"/>
      <c r="NY177" s="38"/>
      <c r="NZ177" s="38"/>
      <c r="OA177" s="38"/>
      <c r="OB177" s="38"/>
      <c r="OC177" s="38"/>
      <c r="OD177" s="38"/>
      <c r="OE177" s="38"/>
      <c r="OF177" s="38"/>
      <c r="OG177" s="38"/>
      <c r="OH177" s="38"/>
      <c r="OI177" s="38"/>
      <c r="OJ177" s="38"/>
      <c r="OK177" s="38"/>
      <c r="OL177" s="38"/>
      <c r="OM177" s="38"/>
      <c r="ON177" s="38"/>
      <c r="OO177" s="38"/>
      <c r="OP177" s="38"/>
      <c r="OQ177" s="38"/>
      <c r="OR177" s="38"/>
      <c r="OS177" s="38"/>
      <c r="OT177" s="38"/>
      <c r="OU177" s="38"/>
      <c r="OV177" s="38"/>
      <c r="OW177" s="38"/>
      <c r="OX177" s="38"/>
      <c r="OY177" s="38"/>
      <c r="OZ177" s="38"/>
      <c r="PA177" s="38"/>
      <c r="PB177" s="38"/>
      <c r="PC177" s="38"/>
      <c r="PD177" s="38"/>
      <c r="PE177" s="38"/>
      <c r="PF177" s="38"/>
      <c r="PG177" s="38"/>
      <c r="PH177" s="38"/>
      <c r="PI177" s="38"/>
      <c r="PJ177" s="38"/>
      <c r="PK177" s="38"/>
      <c r="PL177" s="38"/>
      <c r="PM177" s="38"/>
      <c r="PN177" s="38"/>
      <c r="PO177" s="38"/>
      <c r="PP177" s="38"/>
      <c r="PQ177" s="38"/>
      <c r="PR177" s="38"/>
      <c r="PS177" s="38"/>
      <c r="PT177" s="38"/>
      <c r="PU177" s="38"/>
      <c r="PV177" s="38"/>
      <c r="PW177" s="38"/>
      <c r="PX177" s="38"/>
      <c r="PY177" s="38"/>
      <c r="PZ177" s="38"/>
      <c r="QA177" s="38"/>
      <c r="QB177" s="38"/>
      <c r="QC177" s="38"/>
      <c r="QD177" s="38"/>
      <c r="QE177" s="38"/>
      <c r="QF177" s="38"/>
      <c r="QG177" s="38"/>
      <c r="QH177" s="38"/>
      <c r="QI177" s="38"/>
      <c r="QJ177" s="38"/>
      <c r="QK177" s="38"/>
      <c r="QL177" s="38"/>
      <c r="QM177" s="38"/>
      <c r="QN177" s="38"/>
      <c r="QO177" s="38"/>
      <c r="QP177" s="38"/>
      <c r="QQ177" s="38"/>
      <c r="QR177" s="38"/>
      <c r="QS177" s="38"/>
      <c r="QT177" s="38"/>
      <c r="QU177" s="38"/>
      <c r="QV177" s="38"/>
      <c r="QW177" s="38"/>
      <c r="QX177" s="38"/>
      <c r="QY177" s="38"/>
      <c r="QZ177" s="38"/>
      <c r="RA177" s="38"/>
      <c r="RB177" s="38"/>
      <c r="RC177" s="38"/>
      <c r="RD177" s="38"/>
      <c r="RE177" s="38"/>
      <c r="RF177" s="38"/>
      <c r="RG177" s="38"/>
      <c r="RH177" s="38"/>
      <c r="RI177" s="38"/>
      <c r="RJ177" s="38"/>
      <c r="RK177" s="38"/>
      <c r="RL177" s="38"/>
      <c r="RM177" s="38"/>
      <c r="RN177" s="38"/>
      <c r="RO177" s="38"/>
      <c r="RP177" s="38"/>
      <c r="RQ177" s="38"/>
      <c r="RR177" s="38"/>
      <c r="RS177" s="38"/>
      <c r="RT177" s="38"/>
      <c r="RU177" s="38"/>
      <c r="RV177" s="38"/>
      <c r="RW177" s="38"/>
      <c r="RX177" s="38"/>
      <c r="RY177" s="38"/>
      <c r="RZ177" s="38"/>
      <c r="SA177" s="38"/>
      <c r="SB177" s="38"/>
      <c r="SC177" s="38"/>
      <c r="SD177" s="38"/>
      <c r="SE177" s="38"/>
      <c r="SF177" s="38"/>
      <c r="SG177" s="38"/>
      <c r="SH177" s="38"/>
      <c r="SI177" s="38"/>
      <c r="SJ177" s="38"/>
      <c r="SK177" s="38"/>
      <c r="SL177" s="38"/>
      <c r="SM177" s="38"/>
      <c r="SN177" s="38"/>
      <c r="SO177" s="38"/>
      <c r="SP177" s="38"/>
      <c r="SQ177" s="38"/>
      <c r="SR177" s="38"/>
      <c r="SS177" s="38"/>
      <c r="ST177" s="38"/>
      <c r="SU177" s="38"/>
      <c r="SV177" s="38"/>
      <c r="SW177" s="38"/>
      <c r="SX177" s="38"/>
      <c r="SY177" s="38"/>
      <c r="SZ177" s="38"/>
      <c r="TA177" s="38"/>
      <c r="TB177" s="38"/>
      <c r="TC177" s="38"/>
      <c r="TD177" s="38"/>
      <c r="TE177" s="38"/>
      <c r="TF177" s="38"/>
      <c r="TG177" s="38"/>
      <c r="TH177" s="38"/>
      <c r="TI177" s="38"/>
      <c r="TJ177" s="38"/>
      <c r="TK177" s="38"/>
      <c r="TL177" s="38"/>
      <c r="TM177" s="38"/>
      <c r="TN177" s="38"/>
      <c r="TO177" s="38"/>
      <c r="TP177" s="38"/>
      <c r="TQ177" s="38"/>
      <c r="TR177" s="38"/>
      <c r="TS177" s="38"/>
      <c r="TT177" s="38"/>
      <c r="TU177" s="38"/>
      <c r="TV177" s="38"/>
      <c r="TW177" s="38"/>
      <c r="TX177" s="38"/>
      <c r="TY177" s="38"/>
      <c r="TZ177" s="38"/>
      <c r="UA177" s="38"/>
      <c r="UB177" s="38"/>
      <c r="UC177" s="38"/>
      <c r="UD177" s="38"/>
      <c r="UE177" s="38"/>
      <c r="UF177" s="38"/>
      <c r="UG177" s="38"/>
      <c r="UH177" s="38"/>
      <c r="UI177" s="38"/>
      <c r="UJ177" s="38"/>
      <c r="UK177" s="38"/>
      <c r="UL177" s="38"/>
      <c r="UM177" s="38"/>
      <c r="UN177" s="38"/>
      <c r="UO177" s="38"/>
      <c r="UP177" s="38"/>
      <c r="UQ177" s="38"/>
      <c r="UR177" s="38"/>
      <c r="US177" s="38"/>
      <c r="UT177" s="38"/>
      <c r="UU177" s="38"/>
      <c r="UV177" s="38"/>
      <c r="UW177" s="38"/>
      <c r="UX177" s="38"/>
      <c r="UY177" s="38"/>
      <c r="UZ177" s="38"/>
      <c r="VA177" s="38"/>
      <c r="VB177" s="38"/>
      <c r="VC177" s="38"/>
      <c r="VD177" s="38"/>
      <c r="VE177" s="38"/>
      <c r="VF177" s="38"/>
      <c r="VG177" s="38"/>
      <c r="VH177" s="38"/>
      <c r="VI177" s="38"/>
      <c r="VJ177" s="38"/>
      <c r="VK177" s="38"/>
      <c r="VL177" s="38"/>
      <c r="VM177" s="38"/>
      <c r="VN177" s="38"/>
      <c r="VO177" s="38"/>
      <c r="VP177" s="38"/>
      <c r="VQ177" s="38"/>
      <c r="VR177" s="38"/>
      <c r="VS177" s="38"/>
      <c r="VT177" s="38"/>
      <c r="VU177" s="38"/>
      <c r="VV177" s="38"/>
      <c r="VW177" s="38"/>
      <c r="VX177" s="38"/>
      <c r="VY177" s="38"/>
      <c r="VZ177" s="38"/>
      <c r="WA177" s="38"/>
      <c r="WB177" s="38"/>
      <c r="WC177" s="38"/>
      <c r="WD177" s="38"/>
      <c r="WE177" s="38"/>
      <c r="WF177" s="38"/>
      <c r="WG177" s="38"/>
      <c r="WH177" s="38"/>
      <c r="WI177" s="38"/>
      <c r="WJ177" s="38"/>
      <c r="WK177" s="38"/>
      <c r="WL177" s="38"/>
      <c r="WM177" s="38"/>
      <c r="WN177" s="38"/>
      <c r="WO177" s="38"/>
      <c r="WP177" s="38"/>
      <c r="WQ177" s="38"/>
      <c r="WR177" s="38"/>
      <c r="WS177" s="38"/>
      <c r="WT177" s="38"/>
      <c r="WU177" s="38"/>
      <c r="WV177" s="38"/>
      <c r="WW177" s="38"/>
      <c r="WX177" s="38"/>
      <c r="WY177" s="38"/>
      <c r="WZ177" s="38"/>
      <c r="XA177" s="38"/>
      <c r="XB177" s="38"/>
      <c r="XC177" s="38"/>
      <c r="XD177" s="38"/>
      <c r="XE177" s="38"/>
      <c r="XF177" s="38"/>
      <c r="XG177" s="38"/>
      <c r="XH177" s="38"/>
      <c r="XI177" s="38"/>
      <c r="XJ177" s="38"/>
      <c r="XK177" s="38"/>
      <c r="XL177" s="38"/>
      <c r="XM177" s="38"/>
      <c r="XN177" s="38"/>
      <c r="XO177" s="38"/>
      <c r="XP177" s="38"/>
      <c r="XQ177" s="38"/>
      <c r="XR177" s="38"/>
      <c r="XS177" s="38"/>
      <c r="XT177" s="38"/>
      <c r="XU177" s="38"/>
      <c r="XV177" s="38"/>
      <c r="XW177" s="38"/>
      <c r="XX177" s="38"/>
      <c r="XY177" s="38"/>
      <c r="XZ177" s="38"/>
      <c r="YA177" s="38"/>
      <c r="YB177" s="38"/>
      <c r="YC177" s="38"/>
      <c r="YD177" s="38"/>
      <c r="YE177" s="38"/>
      <c r="YF177" s="38"/>
      <c r="YG177" s="38"/>
      <c r="YH177" s="38"/>
      <c r="YI177" s="38"/>
      <c r="YJ177" s="38"/>
      <c r="YK177" s="38"/>
      <c r="YL177" s="38"/>
      <c r="YM177" s="38"/>
      <c r="YN177" s="38"/>
      <c r="YO177" s="38"/>
      <c r="YP177" s="38"/>
      <c r="YQ177" s="38"/>
      <c r="YR177" s="38"/>
    </row>
    <row r="178" spans="1:668" ht="18" customHeight="1" x14ac:dyDescent="0.25">
      <c r="A178" s="41" t="s">
        <v>14</v>
      </c>
      <c r="B178" s="12">
        <v>1</v>
      </c>
      <c r="C178" s="7"/>
      <c r="D178" s="41"/>
      <c r="E178" s="41"/>
      <c r="F178" s="148">
        <f>+F177</f>
        <v>40000</v>
      </c>
      <c r="G178" s="163">
        <f>G177</f>
        <v>1148</v>
      </c>
      <c r="H178" s="148">
        <f>+H177</f>
        <v>0</v>
      </c>
      <c r="I178" s="148">
        <f>SUM(I177:I177)</f>
        <v>1216</v>
      </c>
      <c r="J178" s="148">
        <f>+J177</f>
        <v>25</v>
      </c>
      <c r="K178" s="148">
        <f>+K177</f>
        <v>2389</v>
      </c>
      <c r="L178" s="163">
        <f>L177</f>
        <v>37611</v>
      </c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50"/>
      <c r="IB178" s="50"/>
    </row>
    <row r="180" spans="1:668" s="45" customFormat="1" ht="15.75" customHeight="1" x14ac:dyDescent="0.25">
      <c r="A180" s="40" t="s">
        <v>86</v>
      </c>
      <c r="B180" s="16"/>
      <c r="C180" s="17"/>
      <c r="D180" s="40"/>
      <c r="E180" s="40"/>
      <c r="F180" s="153"/>
      <c r="G180" s="157"/>
      <c r="H180" s="153"/>
      <c r="I180" s="153"/>
      <c r="J180" s="153"/>
      <c r="K180" s="153"/>
      <c r="L180" s="157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50"/>
      <c r="IB180" s="50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  <c r="IV180" s="38"/>
      <c r="IW180" s="38"/>
      <c r="IX180" s="38"/>
      <c r="IY180" s="38"/>
      <c r="IZ180" s="38"/>
      <c r="JA180" s="38"/>
      <c r="JB180" s="38"/>
      <c r="JC180" s="38"/>
      <c r="JD180" s="38"/>
      <c r="JE180" s="38"/>
      <c r="JF180" s="38"/>
      <c r="JG180" s="38"/>
      <c r="JH180" s="38"/>
      <c r="JI180" s="38"/>
      <c r="JJ180" s="38"/>
      <c r="JK180" s="38"/>
      <c r="JL180" s="38"/>
      <c r="JM180" s="38"/>
      <c r="JN180" s="38"/>
      <c r="JO180" s="38"/>
      <c r="JP180" s="38"/>
      <c r="JQ180" s="38"/>
      <c r="JR180" s="38"/>
      <c r="JS180" s="38"/>
      <c r="JT180" s="38"/>
      <c r="JU180" s="38"/>
      <c r="JV180" s="38"/>
      <c r="JW180" s="38"/>
      <c r="JX180" s="38"/>
      <c r="JY180" s="38"/>
      <c r="JZ180" s="38"/>
      <c r="KA180" s="38"/>
      <c r="KB180" s="38"/>
      <c r="KC180" s="38"/>
      <c r="KD180" s="38"/>
      <c r="KE180" s="38"/>
      <c r="KF180" s="38"/>
      <c r="KG180" s="38"/>
      <c r="KH180" s="38"/>
      <c r="KI180" s="38"/>
      <c r="KJ180" s="38"/>
      <c r="KK180" s="38"/>
      <c r="KL180" s="38"/>
      <c r="KM180" s="38"/>
      <c r="KN180" s="38"/>
      <c r="KO180" s="38"/>
      <c r="KP180" s="38"/>
      <c r="KQ180" s="38"/>
      <c r="KR180" s="38"/>
      <c r="KS180" s="38"/>
      <c r="KT180" s="38"/>
      <c r="KU180" s="38"/>
      <c r="KV180" s="38"/>
      <c r="KW180" s="38"/>
      <c r="KX180" s="38"/>
      <c r="KY180" s="38"/>
      <c r="KZ180" s="38"/>
      <c r="LA180" s="38"/>
      <c r="LB180" s="38"/>
      <c r="LC180" s="38"/>
      <c r="LD180" s="38"/>
      <c r="LE180" s="38"/>
      <c r="LF180" s="38"/>
      <c r="LG180" s="38"/>
      <c r="LH180" s="38"/>
      <c r="LI180" s="38"/>
      <c r="LJ180" s="38"/>
      <c r="LK180" s="38"/>
      <c r="LL180" s="38"/>
      <c r="LM180" s="38"/>
      <c r="LN180" s="38"/>
      <c r="LO180" s="38"/>
      <c r="LP180" s="38"/>
      <c r="LQ180" s="38"/>
      <c r="LR180" s="38"/>
      <c r="LS180" s="38"/>
      <c r="LT180" s="38"/>
      <c r="LU180" s="38"/>
      <c r="LV180" s="38"/>
      <c r="LW180" s="38"/>
      <c r="LX180" s="38"/>
      <c r="LY180" s="38"/>
      <c r="LZ180" s="38"/>
      <c r="MA180" s="38"/>
      <c r="MB180" s="38"/>
      <c r="MC180" s="38"/>
      <c r="MD180" s="38"/>
      <c r="ME180" s="38"/>
      <c r="MF180" s="38"/>
      <c r="MG180" s="38"/>
      <c r="MH180" s="38"/>
      <c r="MI180" s="38"/>
      <c r="MJ180" s="38"/>
      <c r="MK180" s="38"/>
      <c r="ML180" s="38"/>
      <c r="MM180" s="38"/>
      <c r="MN180" s="38"/>
      <c r="MO180" s="38"/>
      <c r="MP180" s="38"/>
      <c r="MQ180" s="38"/>
      <c r="MR180" s="38"/>
      <c r="MS180" s="38"/>
      <c r="MT180" s="38"/>
      <c r="MU180" s="38"/>
      <c r="MV180" s="38"/>
      <c r="MW180" s="38"/>
      <c r="MX180" s="38"/>
      <c r="MY180" s="38"/>
      <c r="MZ180" s="38"/>
      <c r="NA180" s="38"/>
      <c r="NB180" s="38"/>
      <c r="NC180" s="38"/>
      <c r="ND180" s="38"/>
      <c r="NE180" s="38"/>
      <c r="NF180" s="38"/>
      <c r="NG180" s="38"/>
      <c r="NH180" s="38"/>
      <c r="NI180" s="38"/>
      <c r="NJ180" s="38"/>
      <c r="NK180" s="38"/>
      <c r="NL180" s="38"/>
      <c r="NM180" s="38"/>
      <c r="NN180" s="38"/>
      <c r="NO180" s="38"/>
      <c r="NP180" s="38"/>
      <c r="NQ180" s="38"/>
      <c r="NR180" s="38"/>
      <c r="NS180" s="38"/>
      <c r="NT180" s="38"/>
      <c r="NU180" s="38"/>
      <c r="NV180" s="38"/>
      <c r="NW180" s="38"/>
      <c r="NX180" s="38"/>
      <c r="NY180" s="38"/>
      <c r="NZ180" s="38"/>
      <c r="OA180" s="38"/>
      <c r="OB180" s="38"/>
      <c r="OC180" s="38"/>
      <c r="OD180" s="38"/>
      <c r="OE180" s="38"/>
      <c r="OF180" s="38"/>
      <c r="OG180" s="38"/>
      <c r="OH180" s="38"/>
      <c r="OI180" s="38"/>
      <c r="OJ180" s="38"/>
      <c r="OK180" s="38"/>
      <c r="OL180" s="38"/>
      <c r="OM180" s="38"/>
      <c r="ON180" s="38"/>
      <c r="OO180" s="38"/>
      <c r="OP180" s="38"/>
      <c r="OQ180" s="38"/>
      <c r="OR180" s="38"/>
      <c r="OS180" s="38"/>
      <c r="OT180" s="38"/>
      <c r="OU180" s="38"/>
      <c r="OV180" s="38"/>
      <c r="OW180" s="38"/>
      <c r="OX180" s="38"/>
      <c r="OY180" s="38"/>
      <c r="OZ180" s="38"/>
      <c r="PA180" s="38"/>
      <c r="PB180" s="38"/>
      <c r="PC180" s="38"/>
      <c r="PD180" s="38"/>
      <c r="PE180" s="38"/>
      <c r="PF180" s="38"/>
      <c r="PG180" s="38"/>
      <c r="PH180" s="38"/>
      <c r="PI180" s="38"/>
      <c r="PJ180" s="38"/>
      <c r="PK180" s="38"/>
      <c r="PL180" s="38"/>
      <c r="PM180" s="38"/>
      <c r="PN180" s="38"/>
      <c r="PO180" s="38"/>
      <c r="PP180" s="38"/>
      <c r="PQ180" s="38"/>
      <c r="PR180" s="38"/>
      <c r="PS180" s="38"/>
      <c r="PT180" s="38"/>
      <c r="PU180" s="38"/>
      <c r="PV180" s="38"/>
      <c r="PW180" s="38"/>
      <c r="PX180" s="38"/>
      <c r="PY180" s="38"/>
      <c r="PZ180" s="38"/>
      <c r="QA180" s="38"/>
      <c r="QB180" s="38"/>
      <c r="QC180" s="38"/>
      <c r="QD180" s="38"/>
      <c r="QE180" s="38"/>
      <c r="QF180" s="38"/>
      <c r="QG180" s="38"/>
      <c r="QH180" s="38"/>
      <c r="QI180" s="38"/>
      <c r="QJ180" s="38"/>
      <c r="QK180" s="38"/>
      <c r="QL180" s="38"/>
      <c r="QM180" s="38"/>
      <c r="QN180" s="38"/>
      <c r="QO180" s="38"/>
      <c r="QP180" s="38"/>
      <c r="QQ180" s="38"/>
      <c r="QR180" s="38"/>
      <c r="QS180" s="38"/>
      <c r="QT180" s="38"/>
      <c r="QU180" s="38"/>
      <c r="QV180" s="38"/>
      <c r="QW180" s="38"/>
      <c r="QX180" s="38"/>
      <c r="QY180" s="38"/>
      <c r="QZ180" s="38"/>
      <c r="RA180" s="38"/>
      <c r="RB180" s="38"/>
      <c r="RC180" s="38"/>
      <c r="RD180" s="38"/>
      <c r="RE180" s="38"/>
      <c r="RF180" s="38"/>
      <c r="RG180" s="38"/>
      <c r="RH180" s="38"/>
      <c r="RI180" s="38"/>
      <c r="RJ180" s="38"/>
      <c r="RK180" s="38"/>
      <c r="RL180" s="38"/>
      <c r="RM180" s="38"/>
      <c r="RN180" s="38"/>
      <c r="RO180" s="38"/>
      <c r="RP180" s="38"/>
      <c r="RQ180" s="38"/>
      <c r="RR180" s="38"/>
      <c r="RS180" s="38"/>
      <c r="RT180" s="38"/>
      <c r="RU180" s="38"/>
      <c r="RV180" s="38"/>
      <c r="RW180" s="38"/>
      <c r="RX180" s="38"/>
      <c r="RY180" s="38"/>
      <c r="RZ180" s="38"/>
      <c r="SA180" s="38"/>
      <c r="SB180" s="38"/>
      <c r="SC180" s="38"/>
      <c r="SD180" s="38"/>
      <c r="SE180" s="38"/>
      <c r="SF180" s="38"/>
      <c r="SG180" s="38"/>
      <c r="SH180" s="38"/>
      <c r="SI180" s="38"/>
      <c r="SJ180" s="38"/>
      <c r="SK180" s="38"/>
      <c r="SL180" s="38"/>
      <c r="SM180" s="38"/>
      <c r="SN180" s="38"/>
      <c r="SO180" s="38"/>
      <c r="SP180" s="38"/>
      <c r="SQ180" s="38"/>
      <c r="SR180" s="38"/>
      <c r="SS180" s="38"/>
      <c r="ST180" s="38"/>
      <c r="SU180" s="38"/>
      <c r="SV180" s="38"/>
      <c r="SW180" s="38"/>
      <c r="SX180" s="38"/>
      <c r="SY180" s="38"/>
      <c r="SZ180" s="38"/>
      <c r="TA180" s="38"/>
      <c r="TB180" s="38"/>
      <c r="TC180" s="38"/>
      <c r="TD180" s="38"/>
      <c r="TE180" s="38"/>
      <c r="TF180" s="38"/>
      <c r="TG180" s="38"/>
      <c r="TH180" s="38"/>
      <c r="TI180" s="38"/>
      <c r="TJ180" s="38"/>
      <c r="TK180" s="38"/>
      <c r="TL180" s="38"/>
      <c r="TM180" s="38"/>
      <c r="TN180" s="38"/>
      <c r="TO180" s="38"/>
      <c r="TP180" s="38"/>
      <c r="TQ180" s="38"/>
      <c r="TR180" s="38"/>
      <c r="TS180" s="38"/>
      <c r="TT180" s="38"/>
      <c r="TU180" s="38"/>
      <c r="TV180" s="38"/>
      <c r="TW180" s="38"/>
      <c r="TX180" s="38"/>
      <c r="TY180" s="38"/>
      <c r="TZ180" s="38"/>
      <c r="UA180" s="38"/>
      <c r="UB180" s="38"/>
      <c r="UC180" s="38"/>
      <c r="UD180" s="38"/>
      <c r="UE180" s="38"/>
      <c r="UF180" s="38"/>
      <c r="UG180" s="38"/>
      <c r="UH180" s="38"/>
      <c r="UI180" s="38"/>
      <c r="UJ180" s="38"/>
      <c r="UK180" s="38"/>
      <c r="UL180" s="38"/>
      <c r="UM180" s="38"/>
      <c r="UN180" s="38"/>
      <c r="UO180" s="38"/>
      <c r="UP180" s="38"/>
      <c r="UQ180" s="38"/>
      <c r="UR180" s="38"/>
      <c r="US180" s="38"/>
      <c r="UT180" s="38"/>
      <c r="UU180" s="38"/>
      <c r="UV180" s="38"/>
      <c r="UW180" s="38"/>
      <c r="UX180" s="38"/>
      <c r="UY180" s="38"/>
      <c r="UZ180" s="38"/>
      <c r="VA180" s="38"/>
      <c r="VB180" s="38"/>
      <c r="VC180" s="38"/>
      <c r="VD180" s="38"/>
      <c r="VE180" s="38"/>
      <c r="VF180" s="38"/>
      <c r="VG180" s="38"/>
      <c r="VH180" s="38"/>
      <c r="VI180" s="38"/>
      <c r="VJ180" s="38"/>
      <c r="VK180" s="38"/>
      <c r="VL180" s="38"/>
      <c r="VM180" s="38"/>
      <c r="VN180" s="38"/>
      <c r="VO180" s="38"/>
      <c r="VP180" s="38"/>
      <c r="VQ180" s="38"/>
      <c r="VR180" s="38"/>
      <c r="VS180" s="38"/>
      <c r="VT180" s="38"/>
      <c r="VU180" s="38"/>
      <c r="VV180" s="38"/>
      <c r="VW180" s="38"/>
      <c r="VX180" s="38"/>
      <c r="VY180" s="38"/>
      <c r="VZ180" s="38"/>
      <c r="WA180" s="38"/>
      <c r="WB180" s="38"/>
      <c r="WC180" s="38"/>
      <c r="WD180" s="38"/>
      <c r="WE180" s="38"/>
      <c r="WF180" s="38"/>
      <c r="WG180" s="38"/>
      <c r="WH180" s="38"/>
      <c r="WI180" s="38"/>
      <c r="WJ180" s="38"/>
      <c r="WK180" s="38"/>
      <c r="WL180" s="38"/>
      <c r="WM180" s="38"/>
      <c r="WN180" s="38"/>
      <c r="WO180" s="38"/>
      <c r="WP180" s="38"/>
      <c r="WQ180" s="38"/>
      <c r="WR180" s="38"/>
      <c r="WS180" s="38"/>
      <c r="WT180" s="38"/>
      <c r="WU180" s="38"/>
      <c r="WV180" s="38"/>
      <c r="WW180" s="38"/>
      <c r="WX180" s="38"/>
      <c r="WY180" s="38"/>
      <c r="WZ180" s="38"/>
      <c r="XA180" s="38"/>
      <c r="XB180" s="38"/>
      <c r="XC180" s="38"/>
      <c r="XD180" s="38"/>
      <c r="XE180" s="38"/>
      <c r="XF180" s="38"/>
      <c r="XG180" s="38"/>
      <c r="XH180" s="38"/>
      <c r="XI180" s="38"/>
      <c r="XJ180" s="38"/>
      <c r="XK180" s="38"/>
      <c r="XL180" s="38"/>
      <c r="XM180" s="38"/>
      <c r="XN180" s="38"/>
      <c r="XO180" s="38"/>
      <c r="XP180" s="38"/>
      <c r="XQ180" s="38"/>
      <c r="XR180" s="38"/>
      <c r="XS180" s="38"/>
      <c r="XT180" s="38"/>
      <c r="XU180" s="38"/>
      <c r="XV180" s="38"/>
      <c r="XW180" s="38"/>
      <c r="XX180" s="38"/>
      <c r="XY180" s="38"/>
      <c r="XZ180" s="38"/>
      <c r="YA180" s="38"/>
      <c r="YB180" s="38"/>
      <c r="YC180" s="38"/>
      <c r="YD180" s="38"/>
      <c r="YE180" s="38"/>
      <c r="YF180" s="38"/>
      <c r="YG180" s="38"/>
      <c r="YH180" s="38"/>
      <c r="YI180" s="38"/>
      <c r="YJ180" s="38"/>
      <c r="YK180" s="38"/>
      <c r="YL180" s="38"/>
      <c r="YM180" s="38"/>
      <c r="YN180" s="38"/>
      <c r="YO180" s="38"/>
      <c r="YP180" s="38"/>
      <c r="YQ180" s="38"/>
      <c r="YR180" s="38"/>
    </row>
    <row r="181" spans="1:668" s="46" customFormat="1" ht="18" customHeight="1" x14ac:dyDescent="0.25">
      <c r="A181" s="46" t="s">
        <v>123</v>
      </c>
      <c r="B181" s="5" t="s">
        <v>16</v>
      </c>
      <c r="C181" s="19" t="s">
        <v>72</v>
      </c>
      <c r="D181" s="20">
        <v>44197</v>
      </c>
      <c r="E181" s="10" t="s">
        <v>113</v>
      </c>
      <c r="F181" s="154">
        <v>45000</v>
      </c>
      <c r="G181" s="158">
        <v>1291.5</v>
      </c>
      <c r="H181" s="154">
        <v>0</v>
      </c>
      <c r="I181" s="154">
        <v>1368</v>
      </c>
      <c r="J181" s="154">
        <v>3884.75</v>
      </c>
      <c r="K181" s="154">
        <v>6544.25</v>
      </c>
      <c r="L181" s="158">
        <v>38455.75</v>
      </c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38"/>
      <c r="AS181" s="38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50"/>
      <c r="IB181" s="50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  <c r="IV181" s="38"/>
      <c r="IW181" s="38"/>
      <c r="IX181" s="38"/>
      <c r="IY181" s="38"/>
      <c r="IZ181" s="38"/>
      <c r="JA181" s="38"/>
      <c r="JB181" s="38"/>
      <c r="JC181" s="38"/>
      <c r="JD181" s="38"/>
      <c r="JE181" s="38"/>
      <c r="JF181" s="38"/>
      <c r="JG181" s="38"/>
      <c r="JH181" s="38"/>
      <c r="JI181" s="38"/>
      <c r="JJ181" s="38"/>
      <c r="JK181" s="38"/>
      <c r="JL181" s="38"/>
      <c r="JM181" s="38"/>
      <c r="JN181" s="38"/>
      <c r="JO181" s="38"/>
      <c r="JP181" s="38"/>
      <c r="JQ181" s="38"/>
      <c r="JR181" s="38"/>
      <c r="JS181" s="38"/>
      <c r="JT181" s="38"/>
      <c r="JU181" s="38"/>
      <c r="JV181" s="38"/>
      <c r="JW181" s="38"/>
      <c r="JX181" s="38"/>
      <c r="JY181" s="38"/>
      <c r="JZ181" s="38"/>
      <c r="KA181" s="38"/>
      <c r="KB181" s="38"/>
      <c r="KC181" s="38"/>
      <c r="KD181" s="38"/>
      <c r="KE181" s="38"/>
      <c r="KF181" s="38"/>
      <c r="KG181" s="38"/>
      <c r="KH181" s="38"/>
      <c r="KI181" s="38"/>
      <c r="KJ181" s="38"/>
      <c r="KK181" s="38"/>
      <c r="KL181" s="38"/>
      <c r="KM181" s="38"/>
      <c r="KN181" s="38"/>
      <c r="KO181" s="38"/>
      <c r="KP181" s="38"/>
      <c r="KQ181" s="38"/>
      <c r="KR181" s="38"/>
      <c r="KS181" s="38"/>
      <c r="KT181" s="38"/>
      <c r="KU181" s="38"/>
      <c r="KV181" s="38"/>
      <c r="KW181" s="38"/>
      <c r="KX181" s="38"/>
      <c r="KY181" s="38"/>
      <c r="KZ181" s="38"/>
      <c r="LA181" s="38"/>
      <c r="LB181" s="38"/>
      <c r="LC181" s="38"/>
      <c r="LD181" s="38"/>
      <c r="LE181" s="38"/>
      <c r="LF181" s="38"/>
      <c r="LG181" s="38"/>
      <c r="LH181" s="38"/>
      <c r="LI181" s="38"/>
      <c r="LJ181" s="38"/>
      <c r="LK181" s="38"/>
      <c r="LL181" s="38"/>
      <c r="LM181" s="38"/>
      <c r="LN181" s="38"/>
      <c r="LO181" s="38"/>
      <c r="LP181" s="38"/>
      <c r="LQ181" s="38"/>
      <c r="LR181" s="38"/>
      <c r="LS181" s="38"/>
      <c r="LT181" s="38"/>
      <c r="LU181" s="38"/>
      <c r="LV181" s="38"/>
      <c r="LW181" s="38"/>
      <c r="LX181" s="38"/>
      <c r="LY181" s="38"/>
      <c r="LZ181" s="38"/>
      <c r="MA181" s="38"/>
      <c r="MB181" s="38"/>
      <c r="MC181" s="38"/>
      <c r="MD181" s="38"/>
      <c r="ME181" s="38"/>
      <c r="MF181" s="38"/>
      <c r="MG181" s="38"/>
      <c r="MH181" s="38"/>
      <c r="MI181" s="38"/>
      <c r="MJ181" s="38"/>
      <c r="MK181" s="38"/>
      <c r="ML181" s="38"/>
      <c r="MM181" s="38"/>
      <c r="MN181" s="38"/>
      <c r="MO181" s="38"/>
      <c r="MP181" s="38"/>
      <c r="MQ181" s="38"/>
      <c r="MR181" s="38"/>
      <c r="MS181" s="38"/>
      <c r="MT181" s="38"/>
      <c r="MU181" s="38"/>
      <c r="MV181" s="38"/>
      <c r="MW181" s="38"/>
      <c r="MX181" s="38"/>
      <c r="MY181" s="38"/>
      <c r="MZ181" s="38"/>
      <c r="NA181" s="38"/>
      <c r="NB181" s="38"/>
      <c r="NC181" s="38"/>
      <c r="ND181" s="38"/>
      <c r="NE181" s="38"/>
      <c r="NF181" s="38"/>
      <c r="NG181" s="38"/>
      <c r="NH181" s="38"/>
      <c r="NI181" s="38"/>
      <c r="NJ181" s="38"/>
      <c r="NK181" s="38"/>
      <c r="NL181" s="38"/>
      <c r="NM181" s="38"/>
      <c r="NN181" s="38"/>
      <c r="NO181" s="38"/>
      <c r="NP181" s="38"/>
      <c r="NQ181" s="38"/>
      <c r="NR181" s="38"/>
      <c r="NS181" s="38"/>
      <c r="NT181" s="38"/>
      <c r="NU181" s="38"/>
      <c r="NV181" s="38"/>
      <c r="NW181" s="38"/>
      <c r="NX181" s="38"/>
      <c r="NY181" s="38"/>
      <c r="NZ181" s="38"/>
      <c r="OA181" s="38"/>
      <c r="OB181" s="38"/>
      <c r="OC181" s="38"/>
      <c r="OD181" s="38"/>
      <c r="OE181" s="38"/>
      <c r="OF181" s="38"/>
      <c r="OG181" s="38"/>
      <c r="OH181" s="38"/>
      <c r="OI181" s="38"/>
      <c r="OJ181" s="38"/>
      <c r="OK181" s="38"/>
      <c r="OL181" s="38"/>
      <c r="OM181" s="38"/>
      <c r="ON181" s="38"/>
      <c r="OO181" s="38"/>
      <c r="OP181" s="38"/>
      <c r="OQ181" s="38"/>
      <c r="OR181" s="38"/>
      <c r="OS181" s="38"/>
      <c r="OT181" s="38"/>
      <c r="OU181" s="38"/>
      <c r="OV181" s="38"/>
      <c r="OW181" s="38"/>
      <c r="OX181" s="38"/>
      <c r="OY181" s="38"/>
      <c r="OZ181" s="38"/>
      <c r="PA181" s="38"/>
      <c r="PB181" s="38"/>
      <c r="PC181" s="38"/>
      <c r="PD181" s="38"/>
      <c r="PE181" s="38"/>
      <c r="PF181" s="38"/>
      <c r="PG181" s="38"/>
      <c r="PH181" s="38"/>
      <c r="PI181" s="38"/>
      <c r="PJ181" s="38"/>
      <c r="PK181" s="38"/>
      <c r="PL181" s="38"/>
      <c r="PM181" s="38"/>
      <c r="PN181" s="38"/>
      <c r="PO181" s="38"/>
      <c r="PP181" s="38"/>
      <c r="PQ181" s="38"/>
      <c r="PR181" s="38"/>
      <c r="PS181" s="38"/>
      <c r="PT181" s="38"/>
      <c r="PU181" s="38"/>
      <c r="PV181" s="38"/>
      <c r="PW181" s="38"/>
      <c r="PX181" s="38"/>
      <c r="PY181" s="38"/>
      <c r="PZ181" s="38"/>
      <c r="QA181" s="38"/>
      <c r="QB181" s="38"/>
      <c r="QC181" s="38"/>
      <c r="QD181" s="38"/>
      <c r="QE181" s="38"/>
      <c r="QF181" s="38"/>
      <c r="QG181" s="38"/>
      <c r="QH181" s="38"/>
      <c r="QI181" s="38"/>
      <c r="QJ181" s="38"/>
      <c r="QK181" s="38"/>
      <c r="QL181" s="38"/>
      <c r="QM181" s="38"/>
      <c r="QN181" s="38"/>
      <c r="QO181" s="38"/>
      <c r="QP181" s="38"/>
      <c r="QQ181" s="38"/>
      <c r="QR181" s="38"/>
      <c r="QS181" s="38"/>
      <c r="QT181" s="38"/>
      <c r="QU181" s="38"/>
      <c r="QV181" s="38"/>
      <c r="QW181" s="38"/>
      <c r="QX181" s="38"/>
      <c r="QY181" s="38"/>
      <c r="QZ181" s="38"/>
      <c r="RA181" s="38"/>
      <c r="RB181" s="38"/>
      <c r="RC181" s="38"/>
      <c r="RD181" s="38"/>
      <c r="RE181" s="38"/>
      <c r="RF181" s="38"/>
      <c r="RG181" s="38"/>
      <c r="RH181" s="38"/>
      <c r="RI181" s="38"/>
      <c r="RJ181" s="38"/>
      <c r="RK181" s="38"/>
      <c r="RL181" s="38"/>
      <c r="RM181" s="38"/>
      <c r="RN181" s="38"/>
      <c r="RO181" s="38"/>
      <c r="RP181" s="38"/>
      <c r="RQ181" s="38"/>
      <c r="RR181" s="38"/>
      <c r="RS181" s="38"/>
      <c r="RT181" s="38"/>
      <c r="RU181" s="38"/>
      <c r="RV181" s="38"/>
      <c r="RW181" s="38"/>
      <c r="RX181" s="38"/>
      <c r="RY181" s="38"/>
      <c r="RZ181" s="38"/>
      <c r="SA181" s="38"/>
      <c r="SB181" s="38"/>
      <c r="SC181" s="38"/>
      <c r="SD181" s="38"/>
      <c r="SE181" s="38"/>
      <c r="SF181" s="38"/>
      <c r="SG181" s="38"/>
      <c r="SH181" s="38"/>
      <c r="SI181" s="38"/>
      <c r="SJ181" s="38"/>
      <c r="SK181" s="38"/>
      <c r="SL181" s="38"/>
      <c r="SM181" s="38"/>
      <c r="SN181" s="38"/>
      <c r="SO181" s="38"/>
      <c r="SP181" s="38"/>
      <c r="SQ181" s="38"/>
      <c r="SR181" s="38"/>
      <c r="SS181" s="38"/>
      <c r="ST181" s="38"/>
      <c r="SU181" s="38"/>
      <c r="SV181" s="38"/>
      <c r="SW181" s="38"/>
      <c r="SX181" s="38"/>
      <c r="SY181" s="38"/>
      <c r="SZ181" s="38"/>
      <c r="TA181" s="38"/>
      <c r="TB181" s="38"/>
      <c r="TC181" s="38"/>
      <c r="TD181" s="38"/>
      <c r="TE181" s="38"/>
      <c r="TF181" s="38"/>
      <c r="TG181" s="38"/>
      <c r="TH181" s="38"/>
      <c r="TI181" s="38"/>
      <c r="TJ181" s="38"/>
      <c r="TK181" s="38"/>
      <c r="TL181" s="38"/>
      <c r="TM181" s="38"/>
      <c r="TN181" s="38"/>
      <c r="TO181" s="38"/>
      <c r="TP181" s="38"/>
      <c r="TQ181" s="38"/>
      <c r="TR181" s="38"/>
      <c r="TS181" s="38"/>
      <c r="TT181" s="38"/>
      <c r="TU181" s="38"/>
      <c r="TV181" s="38"/>
      <c r="TW181" s="38"/>
      <c r="TX181" s="38"/>
      <c r="TY181" s="38"/>
      <c r="TZ181" s="38"/>
      <c r="UA181" s="38"/>
      <c r="UB181" s="38"/>
      <c r="UC181" s="38"/>
      <c r="UD181" s="38"/>
      <c r="UE181" s="38"/>
      <c r="UF181" s="38"/>
      <c r="UG181" s="38"/>
      <c r="UH181" s="38"/>
      <c r="UI181" s="38"/>
      <c r="UJ181" s="38"/>
      <c r="UK181" s="38"/>
      <c r="UL181" s="38"/>
      <c r="UM181" s="38"/>
      <c r="UN181" s="38"/>
      <c r="UO181" s="38"/>
      <c r="UP181" s="38"/>
      <c r="UQ181" s="38"/>
      <c r="UR181" s="38"/>
      <c r="US181" s="38"/>
      <c r="UT181" s="38"/>
      <c r="UU181" s="38"/>
      <c r="UV181" s="38"/>
      <c r="UW181" s="38"/>
      <c r="UX181" s="38"/>
      <c r="UY181" s="38"/>
      <c r="UZ181" s="38"/>
      <c r="VA181" s="38"/>
      <c r="VB181" s="38"/>
      <c r="VC181" s="38"/>
      <c r="VD181" s="38"/>
      <c r="VE181" s="38"/>
      <c r="VF181" s="38"/>
      <c r="VG181" s="38"/>
      <c r="VH181" s="38"/>
      <c r="VI181" s="38"/>
      <c r="VJ181" s="38"/>
      <c r="VK181" s="38"/>
      <c r="VL181" s="38"/>
      <c r="VM181" s="38"/>
      <c r="VN181" s="38"/>
      <c r="VO181" s="38"/>
      <c r="VP181" s="38"/>
      <c r="VQ181" s="38"/>
      <c r="VR181" s="38"/>
      <c r="VS181" s="38"/>
      <c r="VT181" s="38"/>
      <c r="VU181" s="38"/>
      <c r="VV181" s="38"/>
      <c r="VW181" s="38"/>
      <c r="VX181" s="38"/>
      <c r="VY181" s="38"/>
      <c r="VZ181" s="38"/>
      <c r="WA181" s="38"/>
      <c r="WB181" s="38"/>
      <c r="WC181" s="38"/>
      <c r="WD181" s="38"/>
      <c r="WE181" s="38"/>
      <c r="WF181" s="38"/>
      <c r="WG181" s="38"/>
      <c r="WH181" s="38"/>
      <c r="WI181" s="38"/>
      <c r="WJ181" s="38"/>
      <c r="WK181" s="38"/>
      <c r="WL181" s="38"/>
      <c r="WM181" s="38"/>
      <c r="WN181" s="38"/>
      <c r="WO181" s="38"/>
      <c r="WP181" s="38"/>
      <c r="WQ181" s="38"/>
      <c r="WR181" s="38"/>
      <c r="WS181" s="38"/>
      <c r="WT181" s="38"/>
      <c r="WU181" s="38"/>
      <c r="WV181" s="38"/>
      <c r="WW181" s="38"/>
      <c r="WX181" s="38"/>
      <c r="WY181" s="38"/>
      <c r="WZ181" s="38"/>
      <c r="XA181" s="38"/>
      <c r="XB181" s="38"/>
      <c r="XC181" s="38"/>
      <c r="XD181" s="38"/>
      <c r="XE181" s="38"/>
      <c r="XF181" s="38"/>
      <c r="XG181" s="38"/>
      <c r="XH181" s="38"/>
      <c r="XI181" s="38"/>
      <c r="XJ181" s="38"/>
      <c r="XK181" s="38"/>
      <c r="XL181" s="38"/>
      <c r="XM181" s="38"/>
      <c r="XN181" s="38"/>
      <c r="XO181" s="38"/>
      <c r="XP181" s="38"/>
      <c r="XQ181" s="38"/>
      <c r="XR181" s="38"/>
      <c r="XS181" s="38"/>
      <c r="XT181" s="38"/>
      <c r="XU181" s="38"/>
      <c r="XV181" s="38"/>
      <c r="XW181" s="38"/>
      <c r="XX181" s="38"/>
      <c r="XY181" s="38"/>
      <c r="XZ181" s="38"/>
      <c r="YA181" s="38"/>
      <c r="YB181" s="38"/>
      <c r="YC181" s="38"/>
      <c r="YD181" s="38"/>
      <c r="YE181" s="38"/>
      <c r="YF181" s="38"/>
      <c r="YG181" s="38"/>
      <c r="YH181" s="38"/>
      <c r="YI181" s="38"/>
      <c r="YJ181" s="38"/>
      <c r="YK181" s="38"/>
      <c r="YL181" s="38"/>
      <c r="YM181" s="38"/>
      <c r="YN181" s="38"/>
      <c r="YO181" s="38"/>
      <c r="YP181" s="38"/>
      <c r="YQ181" s="38"/>
      <c r="YR181" s="38"/>
    </row>
    <row r="182" spans="1:668" s="46" customFormat="1" ht="18" customHeight="1" x14ac:dyDescent="0.25">
      <c r="A182" s="46" t="s">
        <v>87</v>
      </c>
      <c r="B182" s="5" t="s">
        <v>90</v>
      </c>
      <c r="C182" s="19" t="s">
        <v>73</v>
      </c>
      <c r="D182" s="20">
        <v>44287</v>
      </c>
      <c r="E182" s="10" t="s">
        <v>113</v>
      </c>
      <c r="F182" s="154">
        <v>86000</v>
      </c>
      <c r="G182" s="158">
        <v>2468.1999999999998</v>
      </c>
      <c r="H182" s="154">
        <v>0</v>
      </c>
      <c r="I182" s="154">
        <v>2614.4</v>
      </c>
      <c r="J182" s="154">
        <v>25</v>
      </c>
      <c r="K182" s="154">
        <v>5107.6000000000004</v>
      </c>
      <c r="L182" s="158">
        <v>80892.399999999994</v>
      </c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38"/>
      <c r="AS182" s="38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50"/>
      <c r="IB182" s="50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  <c r="IV182" s="38"/>
      <c r="IW182" s="38"/>
      <c r="IX182" s="38"/>
      <c r="IY182" s="38"/>
      <c r="IZ182" s="38"/>
      <c r="JA182" s="38"/>
      <c r="JB182" s="38"/>
      <c r="JC182" s="38"/>
      <c r="JD182" s="38"/>
      <c r="JE182" s="38"/>
      <c r="JF182" s="38"/>
      <c r="JG182" s="38"/>
      <c r="JH182" s="38"/>
      <c r="JI182" s="38"/>
      <c r="JJ182" s="38"/>
      <c r="JK182" s="38"/>
      <c r="JL182" s="38"/>
      <c r="JM182" s="38"/>
      <c r="JN182" s="38"/>
      <c r="JO182" s="38"/>
      <c r="JP182" s="38"/>
      <c r="JQ182" s="38"/>
      <c r="JR182" s="38"/>
      <c r="JS182" s="38"/>
      <c r="JT182" s="38"/>
      <c r="JU182" s="38"/>
      <c r="JV182" s="38"/>
      <c r="JW182" s="38"/>
      <c r="JX182" s="38"/>
      <c r="JY182" s="38"/>
      <c r="JZ182" s="38"/>
      <c r="KA182" s="38"/>
      <c r="KB182" s="38"/>
      <c r="KC182" s="38"/>
      <c r="KD182" s="38"/>
      <c r="KE182" s="38"/>
      <c r="KF182" s="38"/>
      <c r="KG182" s="38"/>
      <c r="KH182" s="38"/>
      <c r="KI182" s="38"/>
      <c r="KJ182" s="38"/>
      <c r="KK182" s="38"/>
      <c r="KL182" s="38"/>
      <c r="KM182" s="38"/>
      <c r="KN182" s="38"/>
      <c r="KO182" s="38"/>
      <c r="KP182" s="38"/>
      <c r="KQ182" s="38"/>
      <c r="KR182" s="38"/>
      <c r="KS182" s="38"/>
      <c r="KT182" s="38"/>
      <c r="KU182" s="38"/>
      <c r="KV182" s="38"/>
      <c r="KW182" s="38"/>
      <c r="KX182" s="38"/>
      <c r="KY182" s="38"/>
      <c r="KZ182" s="38"/>
      <c r="LA182" s="38"/>
      <c r="LB182" s="38"/>
      <c r="LC182" s="38"/>
      <c r="LD182" s="38"/>
      <c r="LE182" s="38"/>
      <c r="LF182" s="38"/>
      <c r="LG182" s="38"/>
      <c r="LH182" s="38"/>
      <c r="LI182" s="38"/>
      <c r="LJ182" s="38"/>
      <c r="LK182" s="38"/>
      <c r="LL182" s="38"/>
      <c r="LM182" s="38"/>
      <c r="LN182" s="38"/>
      <c r="LO182" s="38"/>
      <c r="LP182" s="38"/>
      <c r="LQ182" s="38"/>
      <c r="LR182" s="38"/>
      <c r="LS182" s="38"/>
      <c r="LT182" s="38"/>
      <c r="LU182" s="38"/>
      <c r="LV182" s="38"/>
      <c r="LW182" s="38"/>
      <c r="LX182" s="38"/>
      <c r="LY182" s="38"/>
      <c r="LZ182" s="38"/>
      <c r="MA182" s="38"/>
      <c r="MB182" s="38"/>
      <c r="MC182" s="38"/>
      <c r="MD182" s="38"/>
      <c r="ME182" s="38"/>
      <c r="MF182" s="38"/>
      <c r="MG182" s="38"/>
      <c r="MH182" s="38"/>
      <c r="MI182" s="38"/>
      <c r="MJ182" s="38"/>
      <c r="MK182" s="38"/>
      <c r="ML182" s="38"/>
      <c r="MM182" s="38"/>
      <c r="MN182" s="38"/>
      <c r="MO182" s="38"/>
      <c r="MP182" s="38"/>
      <c r="MQ182" s="38"/>
      <c r="MR182" s="38"/>
      <c r="MS182" s="38"/>
      <c r="MT182" s="38"/>
      <c r="MU182" s="38"/>
      <c r="MV182" s="38"/>
      <c r="MW182" s="38"/>
      <c r="MX182" s="38"/>
      <c r="MY182" s="38"/>
      <c r="MZ182" s="38"/>
      <c r="NA182" s="38"/>
      <c r="NB182" s="38"/>
      <c r="NC182" s="38"/>
      <c r="ND182" s="38"/>
      <c r="NE182" s="38"/>
      <c r="NF182" s="38"/>
      <c r="NG182" s="38"/>
      <c r="NH182" s="38"/>
      <c r="NI182" s="38"/>
      <c r="NJ182" s="38"/>
      <c r="NK182" s="38"/>
      <c r="NL182" s="38"/>
      <c r="NM182" s="38"/>
      <c r="NN182" s="38"/>
      <c r="NO182" s="38"/>
      <c r="NP182" s="38"/>
      <c r="NQ182" s="38"/>
      <c r="NR182" s="38"/>
      <c r="NS182" s="38"/>
      <c r="NT182" s="38"/>
      <c r="NU182" s="38"/>
      <c r="NV182" s="38"/>
      <c r="NW182" s="38"/>
      <c r="NX182" s="38"/>
      <c r="NY182" s="38"/>
      <c r="NZ182" s="38"/>
      <c r="OA182" s="38"/>
      <c r="OB182" s="38"/>
      <c r="OC182" s="38"/>
      <c r="OD182" s="38"/>
      <c r="OE182" s="38"/>
      <c r="OF182" s="38"/>
      <c r="OG182" s="38"/>
      <c r="OH182" s="38"/>
      <c r="OI182" s="38"/>
      <c r="OJ182" s="38"/>
      <c r="OK182" s="38"/>
      <c r="OL182" s="38"/>
      <c r="OM182" s="38"/>
      <c r="ON182" s="38"/>
      <c r="OO182" s="38"/>
      <c r="OP182" s="38"/>
      <c r="OQ182" s="38"/>
      <c r="OR182" s="38"/>
      <c r="OS182" s="38"/>
      <c r="OT182" s="38"/>
      <c r="OU182" s="38"/>
      <c r="OV182" s="38"/>
      <c r="OW182" s="38"/>
      <c r="OX182" s="38"/>
      <c r="OY182" s="38"/>
      <c r="OZ182" s="38"/>
      <c r="PA182" s="38"/>
      <c r="PB182" s="38"/>
      <c r="PC182" s="38"/>
      <c r="PD182" s="38"/>
      <c r="PE182" s="38"/>
      <c r="PF182" s="38"/>
      <c r="PG182" s="38"/>
      <c r="PH182" s="38"/>
      <c r="PI182" s="38"/>
      <c r="PJ182" s="38"/>
      <c r="PK182" s="38"/>
      <c r="PL182" s="38"/>
      <c r="PM182" s="38"/>
      <c r="PN182" s="38"/>
      <c r="PO182" s="38"/>
      <c r="PP182" s="38"/>
      <c r="PQ182" s="38"/>
      <c r="PR182" s="38"/>
      <c r="PS182" s="38"/>
      <c r="PT182" s="38"/>
      <c r="PU182" s="38"/>
      <c r="PV182" s="38"/>
      <c r="PW182" s="38"/>
      <c r="PX182" s="38"/>
      <c r="PY182" s="38"/>
      <c r="PZ182" s="38"/>
      <c r="QA182" s="38"/>
      <c r="QB182" s="38"/>
      <c r="QC182" s="38"/>
      <c r="QD182" s="38"/>
      <c r="QE182" s="38"/>
      <c r="QF182" s="38"/>
      <c r="QG182" s="38"/>
      <c r="QH182" s="38"/>
      <c r="QI182" s="38"/>
      <c r="QJ182" s="38"/>
      <c r="QK182" s="38"/>
      <c r="QL182" s="38"/>
      <c r="QM182" s="38"/>
      <c r="QN182" s="38"/>
      <c r="QO182" s="38"/>
      <c r="QP182" s="38"/>
      <c r="QQ182" s="38"/>
      <c r="QR182" s="38"/>
      <c r="QS182" s="38"/>
      <c r="QT182" s="38"/>
      <c r="QU182" s="38"/>
      <c r="QV182" s="38"/>
      <c r="QW182" s="38"/>
      <c r="QX182" s="38"/>
      <c r="QY182" s="38"/>
      <c r="QZ182" s="38"/>
      <c r="RA182" s="38"/>
      <c r="RB182" s="38"/>
      <c r="RC182" s="38"/>
      <c r="RD182" s="38"/>
      <c r="RE182" s="38"/>
      <c r="RF182" s="38"/>
      <c r="RG182" s="38"/>
      <c r="RH182" s="38"/>
      <c r="RI182" s="38"/>
      <c r="RJ182" s="38"/>
      <c r="RK182" s="38"/>
      <c r="RL182" s="38"/>
      <c r="RM182" s="38"/>
      <c r="RN182" s="38"/>
      <c r="RO182" s="38"/>
      <c r="RP182" s="38"/>
      <c r="RQ182" s="38"/>
      <c r="RR182" s="38"/>
      <c r="RS182" s="38"/>
      <c r="RT182" s="38"/>
      <c r="RU182" s="38"/>
      <c r="RV182" s="38"/>
      <c r="RW182" s="38"/>
      <c r="RX182" s="38"/>
      <c r="RY182" s="38"/>
      <c r="RZ182" s="38"/>
      <c r="SA182" s="38"/>
      <c r="SB182" s="38"/>
      <c r="SC182" s="38"/>
      <c r="SD182" s="38"/>
      <c r="SE182" s="38"/>
      <c r="SF182" s="38"/>
      <c r="SG182" s="38"/>
      <c r="SH182" s="38"/>
      <c r="SI182" s="38"/>
      <c r="SJ182" s="38"/>
      <c r="SK182" s="38"/>
      <c r="SL182" s="38"/>
      <c r="SM182" s="38"/>
      <c r="SN182" s="38"/>
      <c r="SO182" s="38"/>
      <c r="SP182" s="38"/>
      <c r="SQ182" s="38"/>
      <c r="SR182" s="38"/>
      <c r="SS182" s="38"/>
      <c r="ST182" s="38"/>
      <c r="SU182" s="38"/>
      <c r="SV182" s="38"/>
      <c r="SW182" s="38"/>
      <c r="SX182" s="38"/>
      <c r="SY182" s="38"/>
      <c r="SZ182" s="38"/>
      <c r="TA182" s="38"/>
      <c r="TB182" s="38"/>
      <c r="TC182" s="38"/>
      <c r="TD182" s="38"/>
      <c r="TE182" s="38"/>
      <c r="TF182" s="38"/>
      <c r="TG182" s="38"/>
      <c r="TH182" s="38"/>
      <c r="TI182" s="38"/>
      <c r="TJ182" s="38"/>
      <c r="TK182" s="38"/>
      <c r="TL182" s="38"/>
      <c r="TM182" s="38"/>
      <c r="TN182" s="38"/>
      <c r="TO182" s="38"/>
      <c r="TP182" s="38"/>
      <c r="TQ182" s="38"/>
      <c r="TR182" s="38"/>
      <c r="TS182" s="38"/>
      <c r="TT182" s="38"/>
      <c r="TU182" s="38"/>
      <c r="TV182" s="38"/>
      <c r="TW182" s="38"/>
      <c r="TX182" s="38"/>
      <c r="TY182" s="38"/>
      <c r="TZ182" s="38"/>
      <c r="UA182" s="38"/>
      <c r="UB182" s="38"/>
      <c r="UC182" s="38"/>
      <c r="UD182" s="38"/>
      <c r="UE182" s="38"/>
      <c r="UF182" s="38"/>
      <c r="UG182" s="38"/>
      <c r="UH182" s="38"/>
      <c r="UI182" s="38"/>
      <c r="UJ182" s="38"/>
      <c r="UK182" s="38"/>
      <c r="UL182" s="38"/>
      <c r="UM182" s="38"/>
      <c r="UN182" s="38"/>
      <c r="UO182" s="38"/>
      <c r="UP182" s="38"/>
      <c r="UQ182" s="38"/>
      <c r="UR182" s="38"/>
      <c r="US182" s="38"/>
      <c r="UT182" s="38"/>
      <c r="UU182" s="38"/>
      <c r="UV182" s="38"/>
      <c r="UW182" s="38"/>
      <c r="UX182" s="38"/>
      <c r="UY182" s="38"/>
      <c r="UZ182" s="38"/>
      <c r="VA182" s="38"/>
      <c r="VB182" s="38"/>
      <c r="VC182" s="38"/>
      <c r="VD182" s="38"/>
      <c r="VE182" s="38"/>
      <c r="VF182" s="38"/>
      <c r="VG182" s="38"/>
      <c r="VH182" s="38"/>
      <c r="VI182" s="38"/>
      <c r="VJ182" s="38"/>
      <c r="VK182" s="38"/>
      <c r="VL182" s="38"/>
      <c r="VM182" s="38"/>
      <c r="VN182" s="38"/>
      <c r="VO182" s="38"/>
      <c r="VP182" s="38"/>
      <c r="VQ182" s="38"/>
      <c r="VR182" s="38"/>
      <c r="VS182" s="38"/>
      <c r="VT182" s="38"/>
      <c r="VU182" s="38"/>
      <c r="VV182" s="38"/>
      <c r="VW182" s="38"/>
      <c r="VX182" s="38"/>
      <c r="VY182" s="38"/>
      <c r="VZ182" s="38"/>
      <c r="WA182" s="38"/>
      <c r="WB182" s="38"/>
      <c r="WC182" s="38"/>
      <c r="WD182" s="38"/>
      <c r="WE182" s="38"/>
      <c r="WF182" s="38"/>
      <c r="WG182" s="38"/>
      <c r="WH182" s="38"/>
      <c r="WI182" s="38"/>
      <c r="WJ182" s="38"/>
      <c r="WK182" s="38"/>
      <c r="WL182" s="38"/>
      <c r="WM182" s="38"/>
      <c r="WN182" s="38"/>
      <c r="WO182" s="38"/>
      <c r="WP182" s="38"/>
      <c r="WQ182" s="38"/>
      <c r="WR182" s="38"/>
      <c r="WS182" s="38"/>
      <c r="WT182" s="38"/>
      <c r="WU182" s="38"/>
      <c r="WV182" s="38"/>
      <c r="WW182" s="38"/>
      <c r="WX182" s="38"/>
      <c r="WY182" s="38"/>
      <c r="WZ182" s="38"/>
      <c r="XA182" s="38"/>
      <c r="XB182" s="38"/>
      <c r="XC182" s="38"/>
      <c r="XD182" s="38"/>
      <c r="XE182" s="38"/>
      <c r="XF182" s="38"/>
      <c r="XG182" s="38"/>
      <c r="XH182" s="38"/>
      <c r="XI182" s="38"/>
      <c r="XJ182" s="38"/>
      <c r="XK182" s="38"/>
      <c r="XL182" s="38"/>
      <c r="XM182" s="38"/>
      <c r="XN182" s="38"/>
      <c r="XO182" s="38"/>
      <c r="XP182" s="38"/>
      <c r="XQ182" s="38"/>
      <c r="XR182" s="38"/>
      <c r="XS182" s="38"/>
      <c r="XT182" s="38"/>
      <c r="XU182" s="38"/>
      <c r="XV182" s="38"/>
      <c r="XW182" s="38"/>
      <c r="XX182" s="38"/>
      <c r="XY182" s="38"/>
      <c r="XZ182" s="38"/>
      <c r="YA182" s="38"/>
      <c r="YB182" s="38"/>
      <c r="YC182" s="38"/>
      <c r="YD182" s="38"/>
      <c r="YE182" s="38"/>
      <c r="YF182" s="38"/>
      <c r="YG182" s="38"/>
      <c r="YH182" s="38"/>
      <c r="YI182" s="38"/>
      <c r="YJ182" s="38"/>
      <c r="YK182" s="38"/>
      <c r="YL182" s="38"/>
      <c r="YM182" s="38"/>
      <c r="YN182" s="38"/>
      <c r="YO182" s="38"/>
      <c r="YP182" s="38"/>
      <c r="YQ182" s="38"/>
      <c r="YR182" s="38"/>
    </row>
    <row r="183" spans="1:668" s="46" customFormat="1" ht="18" customHeight="1" x14ac:dyDescent="0.25">
      <c r="A183" s="46" t="s">
        <v>197</v>
      </c>
      <c r="B183" s="5" t="s">
        <v>212</v>
      </c>
      <c r="C183" s="19" t="s">
        <v>73</v>
      </c>
      <c r="D183" s="20">
        <v>44682</v>
      </c>
      <c r="E183" s="10" t="s">
        <v>113</v>
      </c>
      <c r="F183" s="154">
        <v>76000</v>
      </c>
      <c r="G183" s="158">
        <v>2181.1999999999998</v>
      </c>
      <c r="H183" s="154">
        <v>6497.56</v>
      </c>
      <c r="I183" s="154">
        <v>2310.4</v>
      </c>
      <c r="J183" s="154">
        <v>25</v>
      </c>
      <c r="K183" s="154">
        <v>11014.16</v>
      </c>
      <c r="L183" s="158">
        <v>64985.84</v>
      </c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38"/>
      <c r="AS183" s="38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50"/>
      <c r="IB183" s="50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  <c r="IV183" s="38"/>
      <c r="IW183" s="38"/>
      <c r="IX183" s="38"/>
      <c r="IY183" s="38"/>
      <c r="IZ183" s="38"/>
      <c r="JA183" s="38"/>
      <c r="JB183" s="38"/>
      <c r="JC183" s="38"/>
      <c r="JD183" s="38"/>
      <c r="JE183" s="38"/>
      <c r="JF183" s="38"/>
      <c r="JG183" s="38"/>
      <c r="JH183" s="38"/>
      <c r="JI183" s="38"/>
      <c r="JJ183" s="38"/>
      <c r="JK183" s="38"/>
      <c r="JL183" s="38"/>
      <c r="JM183" s="38"/>
      <c r="JN183" s="38"/>
      <c r="JO183" s="38"/>
      <c r="JP183" s="38"/>
      <c r="JQ183" s="38"/>
      <c r="JR183" s="38"/>
      <c r="JS183" s="38"/>
      <c r="JT183" s="38"/>
      <c r="JU183" s="38"/>
      <c r="JV183" s="38"/>
      <c r="JW183" s="38"/>
      <c r="JX183" s="38"/>
      <c r="JY183" s="38"/>
      <c r="JZ183" s="38"/>
      <c r="KA183" s="38"/>
      <c r="KB183" s="38"/>
      <c r="KC183" s="38"/>
      <c r="KD183" s="38"/>
      <c r="KE183" s="38"/>
      <c r="KF183" s="38"/>
      <c r="KG183" s="38"/>
      <c r="KH183" s="38"/>
      <c r="KI183" s="38"/>
      <c r="KJ183" s="38"/>
      <c r="KK183" s="38"/>
      <c r="KL183" s="38"/>
      <c r="KM183" s="38"/>
      <c r="KN183" s="38"/>
      <c r="KO183" s="38"/>
      <c r="KP183" s="38"/>
      <c r="KQ183" s="38"/>
      <c r="KR183" s="38"/>
      <c r="KS183" s="38"/>
      <c r="KT183" s="38"/>
      <c r="KU183" s="38"/>
      <c r="KV183" s="38"/>
      <c r="KW183" s="38"/>
      <c r="KX183" s="38"/>
      <c r="KY183" s="38"/>
      <c r="KZ183" s="38"/>
      <c r="LA183" s="38"/>
      <c r="LB183" s="38"/>
      <c r="LC183" s="38"/>
      <c r="LD183" s="38"/>
      <c r="LE183" s="38"/>
      <c r="LF183" s="38"/>
      <c r="LG183" s="38"/>
      <c r="LH183" s="38"/>
      <c r="LI183" s="38"/>
      <c r="LJ183" s="38"/>
      <c r="LK183" s="38"/>
      <c r="LL183" s="38"/>
      <c r="LM183" s="38"/>
      <c r="LN183" s="38"/>
      <c r="LO183" s="38"/>
      <c r="LP183" s="38"/>
      <c r="LQ183" s="38"/>
      <c r="LR183" s="38"/>
      <c r="LS183" s="38"/>
      <c r="LT183" s="38"/>
      <c r="LU183" s="38"/>
      <c r="LV183" s="38"/>
      <c r="LW183" s="38"/>
      <c r="LX183" s="38"/>
      <c r="LY183" s="38"/>
      <c r="LZ183" s="38"/>
      <c r="MA183" s="38"/>
      <c r="MB183" s="38"/>
      <c r="MC183" s="38"/>
      <c r="MD183" s="38"/>
      <c r="ME183" s="38"/>
      <c r="MF183" s="38"/>
      <c r="MG183" s="38"/>
      <c r="MH183" s="38"/>
      <c r="MI183" s="38"/>
      <c r="MJ183" s="38"/>
      <c r="MK183" s="38"/>
      <c r="ML183" s="38"/>
      <c r="MM183" s="38"/>
      <c r="MN183" s="38"/>
      <c r="MO183" s="38"/>
      <c r="MP183" s="38"/>
      <c r="MQ183" s="38"/>
      <c r="MR183" s="38"/>
      <c r="MS183" s="38"/>
      <c r="MT183" s="38"/>
      <c r="MU183" s="38"/>
      <c r="MV183" s="38"/>
      <c r="MW183" s="38"/>
      <c r="MX183" s="38"/>
      <c r="MY183" s="38"/>
      <c r="MZ183" s="38"/>
      <c r="NA183" s="38"/>
      <c r="NB183" s="38"/>
      <c r="NC183" s="38"/>
      <c r="ND183" s="38"/>
      <c r="NE183" s="38"/>
      <c r="NF183" s="38"/>
      <c r="NG183" s="38"/>
      <c r="NH183" s="38"/>
      <c r="NI183" s="38"/>
      <c r="NJ183" s="38"/>
      <c r="NK183" s="38"/>
      <c r="NL183" s="38"/>
      <c r="NM183" s="38"/>
      <c r="NN183" s="38"/>
      <c r="NO183" s="38"/>
      <c r="NP183" s="38"/>
      <c r="NQ183" s="38"/>
      <c r="NR183" s="38"/>
      <c r="NS183" s="38"/>
      <c r="NT183" s="38"/>
      <c r="NU183" s="38"/>
      <c r="NV183" s="38"/>
      <c r="NW183" s="38"/>
      <c r="NX183" s="38"/>
      <c r="NY183" s="38"/>
      <c r="NZ183" s="38"/>
      <c r="OA183" s="38"/>
      <c r="OB183" s="38"/>
      <c r="OC183" s="38"/>
      <c r="OD183" s="38"/>
      <c r="OE183" s="38"/>
      <c r="OF183" s="38"/>
      <c r="OG183" s="38"/>
      <c r="OH183" s="38"/>
      <c r="OI183" s="38"/>
      <c r="OJ183" s="38"/>
      <c r="OK183" s="38"/>
      <c r="OL183" s="38"/>
      <c r="OM183" s="38"/>
      <c r="ON183" s="38"/>
      <c r="OO183" s="38"/>
      <c r="OP183" s="38"/>
      <c r="OQ183" s="38"/>
      <c r="OR183" s="38"/>
      <c r="OS183" s="38"/>
      <c r="OT183" s="38"/>
      <c r="OU183" s="38"/>
      <c r="OV183" s="38"/>
      <c r="OW183" s="38"/>
      <c r="OX183" s="38"/>
      <c r="OY183" s="38"/>
      <c r="OZ183" s="38"/>
      <c r="PA183" s="38"/>
      <c r="PB183" s="38"/>
      <c r="PC183" s="38"/>
      <c r="PD183" s="38"/>
      <c r="PE183" s="38"/>
      <c r="PF183" s="38"/>
      <c r="PG183" s="38"/>
      <c r="PH183" s="38"/>
      <c r="PI183" s="38"/>
      <c r="PJ183" s="38"/>
      <c r="PK183" s="38"/>
      <c r="PL183" s="38"/>
      <c r="PM183" s="38"/>
      <c r="PN183" s="38"/>
      <c r="PO183" s="38"/>
      <c r="PP183" s="38"/>
      <c r="PQ183" s="38"/>
      <c r="PR183" s="38"/>
      <c r="PS183" s="38"/>
      <c r="PT183" s="38"/>
      <c r="PU183" s="38"/>
      <c r="PV183" s="38"/>
      <c r="PW183" s="38"/>
      <c r="PX183" s="38"/>
      <c r="PY183" s="38"/>
      <c r="PZ183" s="38"/>
      <c r="QA183" s="38"/>
      <c r="QB183" s="38"/>
      <c r="QC183" s="38"/>
      <c r="QD183" s="38"/>
      <c r="QE183" s="38"/>
      <c r="QF183" s="38"/>
      <c r="QG183" s="38"/>
      <c r="QH183" s="38"/>
      <c r="QI183" s="38"/>
      <c r="QJ183" s="38"/>
      <c r="QK183" s="38"/>
      <c r="QL183" s="38"/>
      <c r="QM183" s="38"/>
      <c r="QN183" s="38"/>
      <c r="QO183" s="38"/>
      <c r="QP183" s="38"/>
      <c r="QQ183" s="38"/>
      <c r="QR183" s="38"/>
      <c r="QS183" s="38"/>
      <c r="QT183" s="38"/>
      <c r="QU183" s="38"/>
      <c r="QV183" s="38"/>
      <c r="QW183" s="38"/>
      <c r="QX183" s="38"/>
      <c r="QY183" s="38"/>
      <c r="QZ183" s="38"/>
      <c r="RA183" s="38"/>
      <c r="RB183" s="38"/>
      <c r="RC183" s="38"/>
      <c r="RD183" s="38"/>
      <c r="RE183" s="38"/>
      <c r="RF183" s="38"/>
      <c r="RG183" s="38"/>
      <c r="RH183" s="38"/>
      <c r="RI183" s="38"/>
      <c r="RJ183" s="38"/>
      <c r="RK183" s="38"/>
      <c r="RL183" s="38"/>
      <c r="RM183" s="38"/>
      <c r="RN183" s="38"/>
      <c r="RO183" s="38"/>
      <c r="RP183" s="38"/>
      <c r="RQ183" s="38"/>
      <c r="RR183" s="38"/>
      <c r="RS183" s="38"/>
      <c r="RT183" s="38"/>
      <c r="RU183" s="38"/>
      <c r="RV183" s="38"/>
      <c r="RW183" s="38"/>
      <c r="RX183" s="38"/>
      <c r="RY183" s="38"/>
      <c r="RZ183" s="38"/>
      <c r="SA183" s="38"/>
      <c r="SB183" s="38"/>
      <c r="SC183" s="38"/>
      <c r="SD183" s="38"/>
      <c r="SE183" s="38"/>
      <c r="SF183" s="38"/>
      <c r="SG183" s="38"/>
      <c r="SH183" s="38"/>
      <c r="SI183" s="38"/>
      <c r="SJ183" s="38"/>
      <c r="SK183" s="38"/>
      <c r="SL183" s="38"/>
      <c r="SM183" s="38"/>
      <c r="SN183" s="38"/>
      <c r="SO183" s="38"/>
      <c r="SP183" s="38"/>
      <c r="SQ183" s="38"/>
      <c r="SR183" s="38"/>
      <c r="SS183" s="38"/>
      <c r="ST183" s="38"/>
      <c r="SU183" s="38"/>
      <c r="SV183" s="38"/>
      <c r="SW183" s="38"/>
      <c r="SX183" s="38"/>
      <c r="SY183" s="38"/>
      <c r="SZ183" s="38"/>
      <c r="TA183" s="38"/>
      <c r="TB183" s="38"/>
      <c r="TC183" s="38"/>
      <c r="TD183" s="38"/>
      <c r="TE183" s="38"/>
      <c r="TF183" s="38"/>
      <c r="TG183" s="38"/>
      <c r="TH183" s="38"/>
      <c r="TI183" s="38"/>
      <c r="TJ183" s="38"/>
      <c r="TK183" s="38"/>
      <c r="TL183" s="38"/>
      <c r="TM183" s="38"/>
      <c r="TN183" s="38"/>
      <c r="TO183" s="38"/>
      <c r="TP183" s="38"/>
      <c r="TQ183" s="38"/>
      <c r="TR183" s="38"/>
      <c r="TS183" s="38"/>
      <c r="TT183" s="38"/>
      <c r="TU183" s="38"/>
      <c r="TV183" s="38"/>
      <c r="TW183" s="38"/>
      <c r="TX183" s="38"/>
      <c r="TY183" s="38"/>
      <c r="TZ183" s="38"/>
      <c r="UA183" s="38"/>
      <c r="UB183" s="38"/>
      <c r="UC183" s="38"/>
      <c r="UD183" s="38"/>
      <c r="UE183" s="38"/>
      <c r="UF183" s="38"/>
      <c r="UG183" s="38"/>
      <c r="UH183" s="38"/>
      <c r="UI183" s="38"/>
      <c r="UJ183" s="38"/>
      <c r="UK183" s="38"/>
      <c r="UL183" s="38"/>
      <c r="UM183" s="38"/>
      <c r="UN183" s="38"/>
      <c r="UO183" s="38"/>
      <c r="UP183" s="38"/>
      <c r="UQ183" s="38"/>
      <c r="UR183" s="38"/>
      <c r="US183" s="38"/>
      <c r="UT183" s="38"/>
      <c r="UU183" s="38"/>
      <c r="UV183" s="38"/>
      <c r="UW183" s="38"/>
      <c r="UX183" s="38"/>
      <c r="UY183" s="38"/>
      <c r="UZ183" s="38"/>
      <c r="VA183" s="38"/>
      <c r="VB183" s="38"/>
      <c r="VC183" s="38"/>
      <c r="VD183" s="38"/>
      <c r="VE183" s="38"/>
      <c r="VF183" s="38"/>
      <c r="VG183" s="38"/>
      <c r="VH183" s="38"/>
      <c r="VI183" s="38"/>
      <c r="VJ183" s="38"/>
      <c r="VK183" s="38"/>
      <c r="VL183" s="38"/>
      <c r="VM183" s="38"/>
      <c r="VN183" s="38"/>
      <c r="VO183" s="38"/>
      <c r="VP183" s="38"/>
      <c r="VQ183" s="38"/>
      <c r="VR183" s="38"/>
      <c r="VS183" s="38"/>
      <c r="VT183" s="38"/>
      <c r="VU183" s="38"/>
      <c r="VV183" s="38"/>
      <c r="VW183" s="38"/>
      <c r="VX183" s="38"/>
      <c r="VY183" s="38"/>
      <c r="VZ183" s="38"/>
      <c r="WA183" s="38"/>
      <c r="WB183" s="38"/>
      <c r="WC183" s="38"/>
      <c r="WD183" s="38"/>
      <c r="WE183" s="38"/>
      <c r="WF183" s="38"/>
      <c r="WG183" s="38"/>
      <c r="WH183" s="38"/>
      <c r="WI183" s="38"/>
      <c r="WJ183" s="38"/>
      <c r="WK183" s="38"/>
      <c r="WL183" s="38"/>
      <c r="WM183" s="38"/>
      <c r="WN183" s="38"/>
      <c r="WO183" s="38"/>
      <c r="WP183" s="38"/>
      <c r="WQ183" s="38"/>
      <c r="WR183" s="38"/>
      <c r="WS183" s="38"/>
      <c r="WT183" s="38"/>
      <c r="WU183" s="38"/>
      <c r="WV183" s="38"/>
      <c r="WW183" s="38"/>
      <c r="WX183" s="38"/>
      <c r="WY183" s="38"/>
      <c r="WZ183" s="38"/>
      <c r="XA183" s="38"/>
      <c r="XB183" s="38"/>
      <c r="XC183" s="38"/>
      <c r="XD183" s="38"/>
      <c r="XE183" s="38"/>
      <c r="XF183" s="38"/>
      <c r="XG183" s="38"/>
      <c r="XH183" s="38"/>
      <c r="XI183" s="38"/>
      <c r="XJ183" s="38"/>
      <c r="XK183" s="38"/>
      <c r="XL183" s="38"/>
      <c r="XM183" s="38"/>
      <c r="XN183" s="38"/>
      <c r="XO183" s="38"/>
      <c r="XP183" s="38"/>
      <c r="XQ183" s="38"/>
      <c r="XR183" s="38"/>
      <c r="XS183" s="38"/>
      <c r="XT183" s="38"/>
      <c r="XU183" s="38"/>
      <c r="XV183" s="38"/>
      <c r="XW183" s="38"/>
      <c r="XX183" s="38"/>
      <c r="XY183" s="38"/>
      <c r="XZ183" s="38"/>
      <c r="YA183" s="38"/>
      <c r="YB183" s="38"/>
      <c r="YC183" s="38"/>
      <c r="YD183" s="38"/>
      <c r="YE183" s="38"/>
      <c r="YF183" s="38"/>
      <c r="YG183" s="38"/>
      <c r="YH183" s="38"/>
      <c r="YI183" s="38"/>
      <c r="YJ183" s="38"/>
      <c r="YK183" s="38"/>
      <c r="YL183" s="38"/>
      <c r="YM183" s="38"/>
      <c r="YN183" s="38"/>
      <c r="YO183" s="38"/>
      <c r="YP183" s="38"/>
      <c r="YQ183" s="38"/>
      <c r="YR183" s="38"/>
    </row>
    <row r="184" spans="1:668" ht="18" customHeight="1" x14ac:dyDescent="0.25">
      <c r="A184" s="41" t="s">
        <v>14</v>
      </c>
      <c r="B184" s="12">
        <v>3</v>
      </c>
      <c r="C184" s="7"/>
      <c r="D184" s="41"/>
      <c r="E184" s="41"/>
      <c r="F184" s="148">
        <f t="shared" ref="F184:L184" si="24">SUM(F182:F183)+F181</f>
        <v>207000</v>
      </c>
      <c r="G184" s="163">
        <f t="shared" si="24"/>
        <v>5940.9</v>
      </c>
      <c r="H184" s="148">
        <f t="shared" si="24"/>
        <v>6497.56</v>
      </c>
      <c r="I184" s="148">
        <f t="shared" si="24"/>
        <v>6292.8</v>
      </c>
      <c r="J184" s="148">
        <f t="shared" si="24"/>
        <v>3934.75</v>
      </c>
      <c r="K184" s="148">
        <f t="shared" si="24"/>
        <v>22666.010000000002</v>
      </c>
      <c r="L184" s="163">
        <f t="shared" si="24"/>
        <v>184333.99</v>
      </c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50"/>
      <c r="IB184" s="50"/>
    </row>
    <row r="185" spans="1:668" x14ac:dyDescent="0.25">
      <c r="A185" s="45"/>
    </row>
    <row r="186" spans="1:668" x14ac:dyDescent="0.25">
      <c r="A186" s="37" t="s">
        <v>66</v>
      </c>
      <c r="B186" s="3"/>
      <c r="C186" s="42"/>
      <c r="D186" s="38"/>
      <c r="E186" s="38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</row>
    <row r="187" spans="1:668" x14ac:dyDescent="0.25">
      <c r="A187" s="4" t="s">
        <v>50</v>
      </c>
      <c r="B187" s="5" t="s">
        <v>131</v>
      </c>
      <c r="C187" s="6" t="s">
        <v>73</v>
      </c>
      <c r="D187" s="10">
        <v>44197</v>
      </c>
      <c r="E187" s="10" t="s">
        <v>113</v>
      </c>
      <c r="F187" s="132">
        <v>86000</v>
      </c>
      <c r="G187" s="176">
        <f t="shared" ref="G187" si="25">F187*0.0287</f>
        <v>2468.1999999999998</v>
      </c>
      <c r="H187" s="183">
        <v>8812.2199999999993</v>
      </c>
      <c r="I187" s="183">
        <f t="shared" ref="I187" si="26">F187*0.0304</f>
        <v>2614.4</v>
      </c>
      <c r="J187" s="183">
        <v>25</v>
      </c>
      <c r="K187" s="183">
        <v>13919.82</v>
      </c>
      <c r="L187" s="176">
        <v>72080.179999999993</v>
      </c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  <c r="IV187" s="45"/>
      <c r="IW187" s="45"/>
      <c r="IX187" s="45"/>
      <c r="IY187" s="45"/>
      <c r="IZ187" s="45"/>
      <c r="JA187" s="45"/>
      <c r="JB187" s="45"/>
      <c r="JC187" s="45"/>
      <c r="JD187" s="45"/>
      <c r="JE187" s="45"/>
      <c r="JF187" s="45"/>
      <c r="JG187" s="45"/>
      <c r="JH187" s="45"/>
      <c r="JI187" s="45"/>
      <c r="JJ187" s="45"/>
      <c r="JK187" s="45"/>
      <c r="JL187" s="45"/>
      <c r="JM187" s="45"/>
      <c r="JN187" s="45"/>
      <c r="JO187" s="45"/>
      <c r="JP187" s="45"/>
      <c r="JQ187" s="45"/>
      <c r="JR187" s="45"/>
      <c r="JS187" s="45"/>
      <c r="JT187" s="45"/>
      <c r="JU187" s="45"/>
      <c r="JV187" s="45"/>
      <c r="JW187" s="45"/>
      <c r="JX187" s="45"/>
      <c r="JY187" s="45"/>
      <c r="JZ187" s="45"/>
      <c r="KA187" s="45"/>
      <c r="KB187" s="45"/>
      <c r="KC187" s="45"/>
      <c r="KD187" s="45"/>
      <c r="KE187" s="45"/>
      <c r="KF187" s="45"/>
      <c r="KG187" s="45"/>
      <c r="KH187" s="45"/>
      <c r="KI187" s="45"/>
      <c r="KJ187" s="45"/>
      <c r="KK187" s="45"/>
      <c r="KL187" s="45"/>
      <c r="KM187" s="45"/>
      <c r="KN187" s="45"/>
      <c r="KO187" s="45"/>
      <c r="KP187" s="45"/>
      <c r="KQ187" s="45"/>
      <c r="KR187" s="45"/>
      <c r="KS187" s="45"/>
      <c r="KT187" s="45"/>
      <c r="KU187" s="45"/>
      <c r="KV187" s="45"/>
      <c r="KW187" s="45"/>
      <c r="KX187" s="45"/>
      <c r="KY187" s="45"/>
      <c r="KZ187" s="45"/>
      <c r="LA187" s="45"/>
      <c r="LB187" s="45"/>
      <c r="LC187" s="45"/>
      <c r="LD187" s="45"/>
      <c r="LE187" s="45"/>
      <c r="LF187" s="45"/>
      <c r="LG187" s="45"/>
      <c r="LH187" s="45"/>
      <c r="LI187" s="45"/>
      <c r="LJ187" s="45"/>
      <c r="LK187" s="45"/>
      <c r="LL187" s="45"/>
      <c r="LM187" s="45"/>
      <c r="LN187" s="45"/>
      <c r="LO187" s="45"/>
      <c r="LP187" s="45"/>
      <c r="LQ187" s="45"/>
      <c r="LR187" s="45"/>
      <c r="LS187" s="45"/>
      <c r="LT187" s="45"/>
      <c r="LU187" s="45"/>
      <c r="LV187" s="45"/>
      <c r="LW187" s="45"/>
      <c r="LX187" s="45"/>
      <c r="LY187" s="45"/>
      <c r="LZ187" s="45"/>
      <c r="MA187" s="45"/>
      <c r="MB187" s="45"/>
      <c r="MC187" s="45"/>
      <c r="MD187" s="45"/>
      <c r="ME187" s="45"/>
      <c r="MF187" s="45"/>
      <c r="MG187" s="45"/>
      <c r="MH187" s="45"/>
      <c r="MI187" s="45"/>
      <c r="MJ187" s="45"/>
      <c r="MK187" s="45"/>
      <c r="ML187" s="45"/>
      <c r="MM187" s="45"/>
      <c r="MN187" s="45"/>
      <c r="MO187" s="45"/>
      <c r="MP187" s="45"/>
      <c r="MQ187" s="45"/>
      <c r="MR187" s="45"/>
      <c r="MS187" s="45"/>
      <c r="MT187" s="45"/>
      <c r="MU187" s="45"/>
      <c r="MV187" s="45"/>
      <c r="MW187" s="45"/>
      <c r="MX187" s="45"/>
      <c r="MY187" s="45"/>
      <c r="MZ187" s="45"/>
      <c r="NA187" s="45"/>
      <c r="NB187" s="45"/>
      <c r="NC187" s="45"/>
      <c r="ND187" s="45"/>
      <c r="NE187" s="45"/>
      <c r="NF187" s="45"/>
      <c r="NG187" s="45"/>
      <c r="NH187" s="45"/>
      <c r="NI187" s="45"/>
      <c r="NJ187" s="45"/>
      <c r="NK187" s="45"/>
      <c r="NL187" s="45"/>
      <c r="NM187" s="45"/>
      <c r="NN187" s="45"/>
      <c r="NO187" s="45"/>
      <c r="NP187" s="45"/>
      <c r="NQ187" s="45"/>
      <c r="NR187" s="45"/>
      <c r="NS187" s="45"/>
      <c r="NT187" s="45"/>
      <c r="NU187" s="45"/>
      <c r="NV187" s="45"/>
      <c r="NW187" s="45"/>
      <c r="NX187" s="45"/>
      <c r="NY187" s="45"/>
      <c r="NZ187" s="45"/>
      <c r="OA187" s="45"/>
      <c r="OB187" s="45"/>
      <c r="OC187" s="45"/>
      <c r="OD187" s="45"/>
      <c r="OE187" s="45"/>
      <c r="OF187" s="45"/>
      <c r="OG187" s="45"/>
      <c r="OH187" s="45"/>
      <c r="OI187" s="45"/>
      <c r="OJ187" s="45"/>
      <c r="OK187" s="45"/>
      <c r="OL187" s="45"/>
      <c r="OM187" s="45"/>
      <c r="ON187" s="45"/>
      <c r="OO187" s="45"/>
      <c r="OP187" s="45"/>
      <c r="OQ187" s="45"/>
      <c r="OR187" s="45"/>
      <c r="OS187" s="45"/>
      <c r="OT187" s="45"/>
      <c r="OU187" s="45"/>
      <c r="OV187" s="45"/>
      <c r="OW187" s="45"/>
      <c r="OX187" s="45"/>
      <c r="OY187" s="45"/>
      <c r="OZ187" s="45"/>
      <c r="PA187" s="45"/>
      <c r="PB187" s="45"/>
      <c r="PC187" s="45"/>
      <c r="PD187" s="45"/>
      <c r="PE187" s="45"/>
      <c r="PF187" s="45"/>
      <c r="PG187" s="45"/>
      <c r="PH187" s="45"/>
      <c r="PI187" s="45"/>
      <c r="PJ187" s="45"/>
      <c r="PK187" s="45"/>
      <c r="PL187" s="45"/>
      <c r="PM187" s="45"/>
      <c r="PN187" s="45"/>
      <c r="PO187" s="45"/>
      <c r="PP187" s="45"/>
      <c r="PQ187" s="45"/>
      <c r="PR187" s="45"/>
      <c r="PS187" s="45"/>
      <c r="PT187" s="45"/>
      <c r="PU187" s="45"/>
      <c r="PV187" s="45"/>
      <c r="PW187" s="45"/>
      <c r="PX187" s="45"/>
      <c r="PY187" s="45"/>
      <c r="PZ187" s="45"/>
      <c r="QA187" s="45"/>
      <c r="QB187" s="45"/>
      <c r="QC187" s="45"/>
      <c r="QD187" s="45"/>
      <c r="QE187" s="45"/>
      <c r="QF187" s="45"/>
      <c r="QG187" s="45"/>
      <c r="QH187" s="45"/>
      <c r="QI187" s="45"/>
      <c r="QJ187" s="45"/>
      <c r="QK187" s="45"/>
      <c r="QL187" s="45"/>
      <c r="QM187" s="45"/>
      <c r="QN187" s="45"/>
      <c r="QO187" s="45"/>
      <c r="QP187" s="45"/>
      <c r="QQ187" s="45"/>
      <c r="QR187" s="45"/>
      <c r="QS187" s="45"/>
      <c r="QT187" s="45"/>
      <c r="QU187" s="45"/>
      <c r="QV187" s="45"/>
      <c r="QW187" s="45"/>
      <c r="QX187" s="45"/>
      <c r="QY187" s="45"/>
      <c r="QZ187" s="45"/>
      <c r="RA187" s="45"/>
      <c r="RB187" s="45"/>
      <c r="RC187" s="45"/>
      <c r="RD187" s="45"/>
      <c r="RE187" s="45"/>
      <c r="RF187" s="45"/>
      <c r="RG187" s="45"/>
      <c r="RH187" s="45"/>
      <c r="RI187" s="45"/>
      <c r="RJ187" s="45"/>
      <c r="RK187" s="45"/>
      <c r="RL187" s="45"/>
      <c r="RM187" s="45"/>
      <c r="RN187" s="45"/>
      <c r="RO187" s="45"/>
      <c r="RP187" s="45"/>
      <c r="RQ187" s="45"/>
      <c r="RR187" s="45"/>
      <c r="RS187" s="45"/>
      <c r="RT187" s="45"/>
      <c r="RU187" s="45"/>
      <c r="RV187" s="45"/>
      <c r="RW187" s="45"/>
      <c r="RX187" s="45"/>
      <c r="RY187" s="45"/>
      <c r="RZ187" s="45"/>
      <c r="SA187" s="45"/>
      <c r="SB187" s="45"/>
      <c r="SC187" s="45"/>
      <c r="SD187" s="45"/>
      <c r="SE187" s="45"/>
      <c r="SF187" s="45"/>
      <c r="SG187" s="45"/>
      <c r="SH187" s="45"/>
      <c r="SI187" s="45"/>
      <c r="SJ187" s="45"/>
      <c r="SK187" s="45"/>
      <c r="SL187" s="45"/>
      <c r="SM187" s="45"/>
      <c r="SN187" s="45"/>
      <c r="SO187" s="45"/>
      <c r="SP187" s="45"/>
      <c r="SQ187" s="45"/>
      <c r="SR187" s="45"/>
      <c r="SS187" s="45"/>
      <c r="ST187" s="45"/>
      <c r="SU187" s="45"/>
      <c r="SV187" s="45"/>
      <c r="SW187" s="45"/>
      <c r="SX187" s="45"/>
      <c r="SY187" s="45"/>
      <c r="SZ187" s="45"/>
      <c r="TA187" s="45"/>
      <c r="TB187" s="45"/>
      <c r="TC187" s="45"/>
      <c r="TD187" s="45"/>
      <c r="TE187" s="45"/>
      <c r="TF187" s="45"/>
      <c r="TG187" s="45"/>
      <c r="TH187" s="45"/>
      <c r="TI187" s="45"/>
      <c r="TJ187" s="45"/>
      <c r="TK187" s="45"/>
      <c r="TL187" s="45"/>
      <c r="TM187" s="45"/>
      <c r="TN187" s="45"/>
      <c r="TO187" s="45"/>
      <c r="TP187" s="45"/>
      <c r="TQ187" s="45"/>
      <c r="TR187" s="45"/>
      <c r="TS187" s="45"/>
      <c r="TT187" s="45"/>
      <c r="TU187" s="45"/>
      <c r="TV187" s="45"/>
      <c r="TW187" s="45"/>
      <c r="TX187" s="45"/>
      <c r="TY187" s="45"/>
      <c r="TZ187" s="45"/>
      <c r="UA187" s="45"/>
      <c r="UB187" s="45"/>
      <c r="UC187" s="45"/>
      <c r="UD187" s="45"/>
      <c r="UE187" s="45"/>
      <c r="UF187" s="45"/>
      <c r="UG187" s="45"/>
      <c r="UH187" s="45"/>
      <c r="UI187" s="45"/>
      <c r="UJ187" s="45"/>
      <c r="UK187" s="45"/>
      <c r="UL187" s="45"/>
      <c r="UM187" s="45"/>
      <c r="UN187" s="45"/>
      <c r="UO187" s="45"/>
      <c r="UP187" s="45"/>
      <c r="UQ187" s="45"/>
      <c r="UR187" s="45"/>
      <c r="US187" s="45"/>
      <c r="UT187" s="45"/>
      <c r="UU187" s="45"/>
      <c r="UV187" s="45"/>
      <c r="UW187" s="45"/>
      <c r="UX187" s="45"/>
      <c r="UY187" s="45"/>
      <c r="UZ187" s="45"/>
      <c r="VA187" s="45"/>
      <c r="VB187" s="45"/>
      <c r="VC187" s="45"/>
      <c r="VD187" s="45"/>
      <c r="VE187" s="45"/>
      <c r="VF187" s="45"/>
      <c r="VG187" s="45"/>
      <c r="VH187" s="45"/>
      <c r="VI187" s="45"/>
      <c r="VJ187" s="45"/>
      <c r="VK187" s="45"/>
      <c r="VL187" s="45"/>
      <c r="VM187" s="45"/>
      <c r="VN187" s="45"/>
      <c r="VO187" s="45"/>
      <c r="VP187" s="45"/>
      <c r="VQ187" s="45"/>
      <c r="VR187" s="45"/>
      <c r="VS187" s="45"/>
      <c r="VT187" s="45"/>
      <c r="VU187" s="45"/>
      <c r="VV187" s="45"/>
      <c r="VW187" s="45"/>
      <c r="VX187" s="45"/>
      <c r="VY187" s="45"/>
      <c r="VZ187" s="45"/>
      <c r="WA187" s="45"/>
      <c r="WB187" s="45"/>
      <c r="WC187" s="45"/>
      <c r="WD187" s="45"/>
      <c r="WE187" s="45"/>
      <c r="WF187" s="45"/>
      <c r="WG187" s="45"/>
      <c r="WH187" s="45"/>
      <c r="WI187" s="45"/>
      <c r="WJ187" s="45"/>
      <c r="WK187" s="45"/>
      <c r="WL187" s="45"/>
      <c r="WM187" s="45"/>
      <c r="WN187" s="45"/>
      <c r="WO187" s="45"/>
      <c r="WP187" s="45"/>
      <c r="WQ187" s="45"/>
      <c r="WR187" s="45"/>
      <c r="WS187" s="45"/>
      <c r="WT187" s="45"/>
      <c r="WU187" s="45"/>
      <c r="WV187" s="45"/>
      <c r="WW187" s="45"/>
      <c r="WX187" s="45"/>
      <c r="WY187" s="45"/>
      <c r="WZ187" s="45"/>
      <c r="XA187" s="45"/>
      <c r="XB187" s="45"/>
      <c r="XC187" s="45"/>
      <c r="XD187" s="45"/>
      <c r="XE187" s="45"/>
      <c r="XF187" s="45"/>
      <c r="XG187" s="45"/>
      <c r="XH187" s="45"/>
      <c r="XI187" s="45"/>
      <c r="XJ187" s="45"/>
      <c r="XK187" s="45"/>
      <c r="XL187" s="45"/>
      <c r="XM187" s="45"/>
      <c r="XN187" s="45"/>
      <c r="XO187" s="45"/>
      <c r="XP187" s="45"/>
      <c r="XQ187" s="45"/>
      <c r="XR187" s="45"/>
      <c r="XS187" s="45"/>
      <c r="XT187" s="45"/>
      <c r="XU187" s="45"/>
      <c r="XV187" s="45"/>
      <c r="XW187" s="45"/>
      <c r="XX187" s="45"/>
      <c r="XY187" s="45"/>
      <c r="XZ187" s="45"/>
      <c r="YA187" s="45"/>
      <c r="YB187" s="45"/>
      <c r="YC187" s="45"/>
      <c r="YD187" s="45"/>
      <c r="YE187" s="45"/>
      <c r="YF187" s="45"/>
      <c r="YG187" s="45"/>
      <c r="YH187" s="45"/>
      <c r="YI187" s="45"/>
      <c r="YJ187" s="45"/>
      <c r="YK187" s="45"/>
      <c r="YL187" s="45"/>
      <c r="YM187" s="45"/>
      <c r="YN187" s="45"/>
      <c r="YO187" s="45"/>
      <c r="YP187" s="45"/>
      <c r="YQ187" s="45"/>
      <c r="YR187" s="45"/>
    </row>
    <row r="188" spans="1:668" x14ac:dyDescent="0.25">
      <c r="A188" s="4" t="s">
        <v>52</v>
      </c>
      <c r="B188" s="5" t="s">
        <v>16</v>
      </c>
      <c r="C188" s="6" t="s">
        <v>72</v>
      </c>
      <c r="D188" s="10">
        <v>44197</v>
      </c>
      <c r="E188" s="10" t="s">
        <v>113</v>
      </c>
      <c r="F188" s="132">
        <v>45000</v>
      </c>
      <c r="G188" s="176">
        <f t="shared" ref="G188:G196" si="27">F188*0.0287</f>
        <v>1291.5</v>
      </c>
      <c r="H188" s="183">
        <v>0</v>
      </c>
      <c r="I188" s="183">
        <f t="shared" ref="I188:I196" si="28">F188*0.0304</f>
        <v>1368</v>
      </c>
      <c r="J188" s="183">
        <v>25</v>
      </c>
      <c r="K188" s="183">
        <v>2684.5</v>
      </c>
      <c r="L188" s="176">
        <f t="shared" ref="L188:L196" si="29">F188-K188</f>
        <v>42315.5</v>
      </c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</row>
    <row r="189" spans="1:668" x14ac:dyDescent="0.25">
      <c r="A189" s="4" t="s">
        <v>51</v>
      </c>
      <c r="B189" s="5" t="s">
        <v>16</v>
      </c>
      <c r="C189" s="6" t="s">
        <v>72</v>
      </c>
      <c r="D189" s="10">
        <v>44197</v>
      </c>
      <c r="E189" s="10" t="s">
        <v>113</v>
      </c>
      <c r="F189" s="132">
        <v>45000</v>
      </c>
      <c r="G189" s="176">
        <f t="shared" si="27"/>
        <v>1291.5</v>
      </c>
      <c r="H189" s="183">
        <v>0</v>
      </c>
      <c r="I189" s="183">
        <f t="shared" si="28"/>
        <v>1368</v>
      </c>
      <c r="J189" s="183">
        <v>25</v>
      </c>
      <c r="K189" s="183">
        <v>4034.62</v>
      </c>
      <c r="L189" s="176">
        <f t="shared" si="29"/>
        <v>40965.379999999997</v>
      </c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</row>
    <row r="190" spans="1:668" x14ac:dyDescent="0.25">
      <c r="A190" s="4" t="s">
        <v>49</v>
      </c>
      <c r="B190" s="5" t="s">
        <v>16</v>
      </c>
      <c r="C190" s="6" t="s">
        <v>73</v>
      </c>
      <c r="D190" s="10">
        <v>44197</v>
      </c>
      <c r="E190" s="10" t="s">
        <v>113</v>
      </c>
      <c r="F190" s="132">
        <v>45000</v>
      </c>
      <c r="G190" s="176">
        <f t="shared" si="27"/>
        <v>1291.5</v>
      </c>
      <c r="H190" s="183">
        <v>0</v>
      </c>
      <c r="I190" s="183">
        <f t="shared" si="28"/>
        <v>1368</v>
      </c>
      <c r="J190" s="183">
        <v>1375.12</v>
      </c>
      <c r="K190" s="183">
        <v>4034.62</v>
      </c>
      <c r="L190" s="176">
        <f t="shared" si="29"/>
        <v>40965.379999999997</v>
      </c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51"/>
      <c r="AS190" s="51"/>
    </row>
    <row r="191" spans="1:668" x14ac:dyDescent="0.25">
      <c r="A191" s="4" t="s">
        <v>128</v>
      </c>
      <c r="B191" s="5" t="s">
        <v>16</v>
      </c>
      <c r="C191" s="6" t="s">
        <v>73</v>
      </c>
      <c r="D191" s="10">
        <v>44197</v>
      </c>
      <c r="E191" s="10" t="s">
        <v>113</v>
      </c>
      <c r="F191" s="132">
        <v>45000</v>
      </c>
      <c r="G191" s="176">
        <f t="shared" si="27"/>
        <v>1291.5</v>
      </c>
      <c r="H191" s="183">
        <v>0</v>
      </c>
      <c r="I191" s="183">
        <f t="shared" si="28"/>
        <v>1368</v>
      </c>
      <c r="J191" s="183">
        <v>25</v>
      </c>
      <c r="K191" s="196">
        <v>2684.5</v>
      </c>
      <c r="L191" s="176">
        <f t="shared" si="29"/>
        <v>42315.5</v>
      </c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</row>
    <row r="192" spans="1:668" x14ac:dyDescent="0.25">
      <c r="A192" s="4" t="s">
        <v>48</v>
      </c>
      <c r="B192" s="5" t="s">
        <v>16</v>
      </c>
      <c r="C192" s="6" t="s">
        <v>72</v>
      </c>
      <c r="D192" s="10">
        <v>44197</v>
      </c>
      <c r="E192" s="10" t="s">
        <v>113</v>
      </c>
      <c r="F192" s="132">
        <v>66000</v>
      </c>
      <c r="G192" s="176">
        <f t="shared" si="27"/>
        <v>1894.2</v>
      </c>
      <c r="H192" s="183">
        <v>3676.16</v>
      </c>
      <c r="I192" s="183">
        <f t="shared" si="28"/>
        <v>2006.4</v>
      </c>
      <c r="J192" s="183">
        <v>1375.12</v>
      </c>
      <c r="K192" s="183">
        <v>7601.76</v>
      </c>
      <c r="L192" s="176">
        <f t="shared" si="29"/>
        <v>58398.239999999998</v>
      </c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</row>
    <row r="193" spans="1:668" x14ac:dyDescent="0.25">
      <c r="A193" s="4" t="s">
        <v>129</v>
      </c>
      <c r="B193" s="5" t="s">
        <v>17</v>
      </c>
      <c r="C193" s="6" t="s">
        <v>72</v>
      </c>
      <c r="D193" s="10">
        <v>44562</v>
      </c>
      <c r="E193" s="10" t="s">
        <v>113</v>
      </c>
      <c r="F193" s="132">
        <v>45000</v>
      </c>
      <c r="G193" s="176">
        <f t="shared" si="27"/>
        <v>1291.5</v>
      </c>
      <c r="H193" s="183">
        <v>1148.33</v>
      </c>
      <c r="I193" s="183">
        <f t="shared" si="28"/>
        <v>1368</v>
      </c>
      <c r="J193" s="183">
        <v>25</v>
      </c>
      <c r="K193" s="183">
        <v>3832.83</v>
      </c>
      <c r="L193" s="176">
        <v>41167.17</v>
      </c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</row>
    <row r="194" spans="1:668" x14ac:dyDescent="0.25">
      <c r="A194" s="4" t="s">
        <v>130</v>
      </c>
      <c r="B194" s="5" t="s">
        <v>17</v>
      </c>
      <c r="C194" s="6" t="s">
        <v>72</v>
      </c>
      <c r="D194" s="10">
        <v>44866</v>
      </c>
      <c r="E194" s="10" t="s">
        <v>113</v>
      </c>
      <c r="F194" s="132">
        <v>45000</v>
      </c>
      <c r="G194" s="176">
        <f t="shared" si="27"/>
        <v>1291.5</v>
      </c>
      <c r="H194" s="183">
        <v>1148.33</v>
      </c>
      <c r="I194" s="183">
        <f t="shared" si="28"/>
        <v>1368</v>
      </c>
      <c r="J194" s="183">
        <v>25</v>
      </c>
      <c r="K194" s="183">
        <v>3832.83</v>
      </c>
      <c r="L194" s="176">
        <f t="shared" si="29"/>
        <v>41167.17</v>
      </c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</row>
    <row r="195" spans="1:668" x14ac:dyDescent="0.25">
      <c r="A195" s="4" t="s">
        <v>198</v>
      </c>
      <c r="B195" s="5" t="s">
        <v>183</v>
      </c>
      <c r="C195" s="6" t="s">
        <v>72</v>
      </c>
      <c r="D195" s="10">
        <v>44682</v>
      </c>
      <c r="E195" s="10" t="s">
        <v>113</v>
      </c>
      <c r="F195" s="132">
        <v>55000</v>
      </c>
      <c r="G195" s="176">
        <f t="shared" si="27"/>
        <v>1578.5</v>
      </c>
      <c r="H195" s="183">
        <v>2559.6799999999998</v>
      </c>
      <c r="I195" s="183">
        <f t="shared" si="28"/>
        <v>1672</v>
      </c>
      <c r="J195" s="183">
        <v>25</v>
      </c>
      <c r="K195" s="183">
        <v>5835.18</v>
      </c>
      <c r="L195" s="176">
        <f t="shared" si="29"/>
        <v>49164.82</v>
      </c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</row>
    <row r="196" spans="1:668" x14ac:dyDescent="0.25">
      <c r="A196" s="4" t="s">
        <v>199</v>
      </c>
      <c r="B196" s="5" t="s">
        <v>200</v>
      </c>
      <c r="C196" s="6" t="s">
        <v>73</v>
      </c>
      <c r="D196" s="10">
        <v>44682</v>
      </c>
      <c r="E196" s="10" t="s">
        <v>113</v>
      </c>
      <c r="F196" s="132">
        <v>60000</v>
      </c>
      <c r="G196" s="176">
        <f t="shared" si="27"/>
        <v>1722</v>
      </c>
      <c r="H196" s="183">
        <v>3486.68</v>
      </c>
      <c r="I196" s="183">
        <f t="shared" si="28"/>
        <v>1824</v>
      </c>
      <c r="J196" s="183">
        <v>25</v>
      </c>
      <c r="K196" s="183">
        <v>7057.68</v>
      </c>
      <c r="L196" s="176">
        <f t="shared" si="29"/>
        <v>52942.32</v>
      </c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</row>
    <row r="197" spans="1:668" x14ac:dyDescent="0.25">
      <c r="A197" s="41" t="s">
        <v>14</v>
      </c>
      <c r="B197" s="12">
        <v>10</v>
      </c>
      <c r="C197" s="7"/>
      <c r="D197" s="41"/>
      <c r="E197" s="41"/>
      <c r="F197" s="148">
        <f>SUM(F187:F187)+F188+F189+F190+F191+F192+F193+F194+F195+F196</f>
        <v>537000</v>
      </c>
      <c r="G197" s="163">
        <f t="shared" ref="G197:L197" si="30">SUM(G187:G196)</f>
        <v>15411.9</v>
      </c>
      <c r="H197" s="148">
        <f t="shared" si="30"/>
        <v>20831.399999999998</v>
      </c>
      <c r="I197" s="148">
        <f t="shared" si="30"/>
        <v>16324.8</v>
      </c>
      <c r="J197" s="148">
        <f t="shared" si="30"/>
        <v>2950.24</v>
      </c>
      <c r="K197" s="148">
        <f>SUM(K187:K196)</f>
        <v>55518.340000000004</v>
      </c>
      <c r="L197" s="148">
        <f t="shared" si="30"/>
        <v>481481.66</v>
      </c>
      <c r="M197" s="47"/>
      <c r="N197" s="47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IC197" s="51"/>
      <c r="ID197" s="51"/>
      <c r="IE197" s="51"/>
      <c r="IF197" s="51"/>
      <c r="IG197" s="51"/>
      <c r="IH197" s="51"/>
      <c r="II197" s="51"/>
      <c r="IJ197" s="51"/>
      <c r="IK197" s="51"/>
      <c r="IL197" s="51"/>
      <c r="IM197" s="51"/>
      <c r="IN197" s="51"/>
      <c r="IO197" s="51"/>
      <c r="IP197" s="51"/>
      <c r="IQ197" s="51"/>
      <c r="IR197" s="51"/>
      <c r="IS197" s="51"/>
      <c r="IT197" s="51"/>
      <c r="IU197" s="51"/>
      <c r="IV197" s="51"/>
      <c r="IW197" s="51"/>
      <c r="IX197" s="51"/>
      <c r="IY197" s="51"/>
      <c r="IZ197" s="51"/>
      <c r="JA197" s="51"/>
      <c r="JB197" s="51"/>
      <c r="JC197" s="51"/>
      <c r="JD197" s="51"/>
      <c r="JE197" s="51"/>
      <c r="JF197" s="51"/>
      <c r="JG197" s="51"/>
      <c r="JH197" s="51"/>
      <c r="JI197" s="51"/>
      <c r="JJ197" s="51"/>
      <c r="JK197" s="51"/>
      <c r="JL197" s="51"/>
      <c r="JM197" s="51"/>
      <c r="JN197" s="51"/>
      <c r="JO197" s="51"/>
      <c r="JP197" s="51"/>
      <c r="JQ197" s="51"/>
      <c r="JR197" s="51"/>
      <c r="JS197" s="51"/>
      <c r="JT197" s="51"/>
      <c r="JU197" s="51"/>
      <c r="JV197" s="51"/>
      <c r="JW197" s="51"/>
      <c r="JX197" s="51"/>
      <c r="JY197" s="51"/>
      <c r="JZ197" s="51"/>
      <c r="KA197" s="51"/>
      <c r="KB197" s="51"/>
      <c r="KC197" s="51"/>
      <c r="KD197" s="51"/>
      <c r="KE197" s="51"/>
      <c r="KF197" s="51"/>
      <c r="KG197" s="51"/>
      <c r="KH197" s="51"/>
      <c r="KI197" s="51"/>
      <c r="KJ197" s="51"/>
      <c r="KK197" s="51"/>
      <c r="KL197" s="51"/>
      <c r="KM197" s="51"/>
      <c r="KN197" s="51"/>
      <c r="KO197" s="51"/>
      <c r="KP197" s="51"/>
      <c r="KQ197" s="51"/>
      <c r="KR197" s="51"/>
      <c r="KS197" s="51"/>
      <c r="KT197" s="51"/>
      <c r="KU197" s="51"/>
      <c r="KV197" s="51"/>
      <c r="KW197" s="51"/>
      <c r="KX197" s="51"/>
      <c r="KY197" s="51"/>
      <c r="KZ197" s="51"/>
      <c r="LA197" s="51"/>
      <c r="LB197" s="51"/>
      <c r="LC197" s="51"/>
      <c r="LD197" s="51"/>
      <c r="LE197" s="51"/>
      <c r="LF197" s="51"/>
      <c r="LG197" s="51"/>
      <c r="LH197" s="51"/>
      <c r="LI197" s="51"/>
      <c r="LJ197" s="51"/>
      <c r="LK197" s="51"/>
      <c r="LL197" s="51"/>
      <c r="LM197" s="51"/>
      <c r="LN197" s="51"/>
      <c r="LO197" s="51"/>
      <c r="LP197" s="51"/>
      <c r="LQ197" s="51"/>
      <c r="LR197" s="51"/>
      <c r="LS197" s="51"/>
      <c r="LT197" s="51"/>
      <c r="LU197" s="51"/>
      <c r="LV197" s="51"/>
      <c r="LW197" s="51"/>
      <c r="LX197" s="51"/>
      <c r="LY197" s="51"/>
      <c r="LZ197" s="51"/>
      <c r="MA197" s="51"/>
      <c r="MB197" s="51"/>
      <c r="MC197" s="51"/>
      <c r="MD197" s="51"/>
      <c r="ME197" s="51"/>
      <c r="MF197" s="51"/>
      <c r="MG197" s="51"/>
      <c r="MH197" s="51"/>
      <c r="MI197" s="51"/>
      <c r="MJ197" s="51"/>
      <c r="MK197" s="51"/>
      <c r="ML197" s="51"/>
      <c r="MM197" s="51"/>
      <c r="MN197" s="51"/>
      <c r="MO197" s="51"/>
      <c r="MP197" s="51"/>
      <c r="MQ197" s="51"/>
      <c r="MR197" s="51"/>
      <c r="MS197" s="51"/>
      <c r="MT197" s="51"/>
      <c r="MU197" s="51"/>
      <c r="MV197" s="51"/>
      <c r="MW197" s="51"/>
      <c r="MX197" s="51"/>
      <c r="MY197" s="51"/>
      <c r="MZ197" s="51"/>
      <c r="NA197" s="51"/>
      <c r="NB197" s="51"/>
      <c r="NC197" s="51"/>
      <c r="ND197" s="51"/>
      <c r="NE197" s="51"/>
      <c r="NF197" s="51"/>
      <c r="NG197" s="51"/>
      <c r="NH197" s="51"/>
      <c r="NI197" s="51"/>
      <c r="NJ197" s="51"/>
      <c r="NK197" s="51"/>
      <c r="NL197" s="51"/>
      <c r="NM197" s="51"/>
      <c r="NN197" s="51"/>
      <c r="NO197" s="51"/>
      <c r="NP197" s="51"/>
      <c r="NQ197" s="51"/>
      <c r="NR197" s="51"/>
      <c r="NS197" s="51"/>
      <c r="NT197" s="51"/>
      <c r="NU197" s="51"/>
      <c r="NV197" s="51"/>
      <c r="NW197" s="51"/>
      <c r="NX197" s="51"/>
      <c r="NY197" s="51"/>
      <c r="NZ197" s="51"/>
      <c r="OA197" s="51"/>
      <c r="OB197" s="51"/>
      <c r="OC197" s="51"/>
      <c r="OD197" s="51"/>
      <c r="OE197" s="51"/>
      <c r="OF197" s="51"/>
      <c r="OG197" s="51"/>
      <c r="OH197" s="51"/>
      <c r="OI197" s="51"/>
      <c r="OJ197" s="51"/>
      <c r="OK197" s="51"/>
      <c r="OL197" s="51"/>
      <c r="OM197" s="51"/>
      <c r="ON197" s="51"/>
      <c r="OO197" s="51"/>
      <c r="OP197" s="51"/>
      <c r="OQ197" s="51"/>
      <c r="OR197" s="51"/>
      <c r="OS197" s="51"/>
      <c r="OT197" s="51"/>
      <c r="OU197" s="51"/>
      <c r="OV197" s="51"/>
      <c r="OW197" s="51"/>
      <c r="OX197" s="51"/>
      <c r="OY197" s="51"/>
      <c r="OZ197" s="51"/>
      <c r="PA197" s="51"/>
      <c r="PB197" s="51"/>
      <c r="PC197" s="51"/>
      <c r="PD197" s="51"/>
      <c r="PE197" s="51"/>
      <c r="PF197" s="51"/>
      <c r="PG197" s="51"/>
      <c r="PH197" s="51"/>
      <c r="PI197" s="51"/>
      <c r="PJ197" s="51"/>
      <c r="PK197" s="51"/>
      <c r="PL197" s="51"/>
      <c r="PM197" s="51"/>
      <c r="PN197" s="51"/>
      <c r="PO197" s="51"/>
      <c r="PP197" s="51"/>
      <c r="PQ197" s="51"/>
      <c r="PR197" s="51"/>
      <c r="PS197" s="51"/>
      <c r="PT197" s="51"/>
      <c r="PU197" s="51"/>
      <c r="PV197" s="51"/>
      <c r="PW197" s="51"/>
      <c r="PX197" s="51"/>
      <c r="PY197" s="51"/>
      <c r="PZ197" s="51"/>
      <c r="QA197" s="51"/>
      <c r="QB197" s="51"/>
      <c r="QC197" s="51"/>
      <c r="QD197" s="51"/>
      <c r="QE197" s="51"/>
      <c r="QF197" s="51"/>
      <c r="QG197" s="51"/>
      <c r="QH197" s="51"/>
      <c r="QI197" s="51"/>
      <c r="QJ197" s="51"/>
      <c r="QK197" s="51"/>
      <c r="QL197" s="51"/>
      <c r="QM197" s="51"/>
      <c r="QN197" s="51"/>
      <c r="QO197" s="51"/>
      <c r="QP197" s="51"/>
      <c r="QQ197" s="51"/>
      <c r="QR197" s="51"/>
      <c r="QS197" s="51"/>
      <c r="QT197" s="51"/>
      <c r="QU197" s="51"/>
      <c r="QV197" s="51"/>
      <c r="QW197" s="51"/>
      <c r="QX197" s="51"/>
      <c r="QY197" s="51"/>
      <c r="QZ197" s="51"/>
      <c r="RA197" s="51"/>
      <c r="RB197" s="51"/>
      <c r="RC197" s="51"/>
      <c r="RD197" s="51"/>
      <c r="RE197" s="51"/>
      <c r="RF197" s="51"/>
      <c r="RG197" s="51"/>
      <c r="RH197" s="51"/>
      <c r="RI197" s="51"/>
      <c r="RJ197" s="51"/>
      <c r="RK197" s="51"/>
      <c r="RL197" s="51"/>
      <c r="RM197" s="51"/>
      <c r="RN197" s="51"/>
      <c r="RO197" s="51"/>
      <c r="RP197" s="51"/>
      <c r="RQ197" s="51"/>
      <c r="RR197" s="51"/>
      <c r="RS197" s="51"/>
      <c r="RT197" s="51"/>
      <c r="RU197" s="51"/>
      <c r="RV197" s="51"/>
      <c r="RW197" s="51"/>
      <c r="RX197" s="51"/>
      <c r="RY197" s="51"/>
      <c r="RZ197" s="51"/>
      <c r="SA197" s="51"/>
      <c r="SB197" s="51"/>
      <c r="SC197" s="51"/>
      <c r="SD197" s="51"/>
      <c r="SE197" s="51"/>
      <c r="SF197" s="51"/>
      <c r="SG197" s="51"/>
      <c r="SH197" s="51"/>
      <c r="SI197" s="51"/>
      <c r="SJ197" s="51"/>
      <c r="SK197" s="51"/>
      <c r="SL197" s="51"/>
      <c r="SM197" s="51"/>
      <c r="SN197" s="51"/>
      <c r="SO197" s="51"/>
      <c r="SP197" s="51"/>
      <c r="SQ197" s="51"/>
      <c r="SR197" s="51"/>
      <c r="SS197" s="51"/>
      <c r="ST197" s="51"/>
      <c r="SU197" s="51"/>
      <c r="SV197" s="51"/>
      <c r="SW197" s="51"/>
      <c r="SX197" s="51"/>
      <c r="SY197" s="51"/>
      <c r="SZ197" s="51"/>
      <c r="TA197" s="51"/>
      <c r="TB197" s="51"/>
      <c r="TC197" s="51"/>
      <c r="TD197" s="51"/>
      <c r="TE197" s="51"/>
      <c r="TF197" s="51"/>
      <c r="TG197" s="51"/>
      <c r="TH197" s="51"/>
      <c r="TI197" s="51"/>
      <c r="TJ197" s="51"/>
      <c r="TK197" s="51"/>
      <c r="TL197" s="51"/>
      <c r="TM197" s="51"/>
      <c r="TN197" s="51"/>
      <c r="TO197" s="51"/>
      <c r="TP197" s="51"/>
      <c r="TQ197" s="51"/>
      <c r="TR197" s="51"/>
      <c r="TS197" s="51"/>
      <c r="TT197" s="51"/>
      <c r="TU197" s="51"/>
      <c r="TV197" s="51"/>
      <c r="TW197" s="51"/>
      <c r="TX197" s="51"/>
      <c r="TY197" s="51"/>
      <c r="TZ197" s="51"/>
      <c r="UA197" s="51"/>
      <c r="UB197" s="51"/>
      <c r="UC197" s="51"/>
      <c r="UD197" s="51"/>
      <c r="UE197" s="51"/>
      <c r="UF197" s="51"/>
      <c r="UG197" s="51"/>
      <c r="UH197" s="51"/>
      <c r="UI197" s="51"/>
      <c r="UJ197" s="51"/>
      <c r="UK197" s="51"/>
      <c r="UL197" s="51"/>
      <c r="UM197" s="51"/>
      <c r="UN197" s="51"/>
      <c r="UO197" s="51"/>
      <c r="UP197" s="51"/>
      <c r="UQ197" s="51"/>
      <c r="UR197" s="51"/>
      <c r="US197" s="51"/>
      <c r="UT197" s="51"/>
      <c r="UU197" s="51"/>
      <c r="UV197" s="51"/>
      <c r="UW197" s="51"/>
      <c r="UX197" s="51"/>
      <c r="UY197" s="51"/>
      <c r="UZ197" s="51"/>
      <c r="VA197" s="51"/>
      <c r="VB197" s="51"/>
      <c r="VC197" s="51"/>
      <c r="VD197" s="51"/>
      <c r="VE197" s="51"/>
      <c r="VF197" s="51"/>
      <c r="VG197" s="51"/>
      <c r="VH197" s="51"/>
      <c r="VI197" s="51"/>
      <c r="VJ197" s="51"/>
      <c r="VK197" s="51"/>
      <c r="VL197" s="51"/>
      <c r="VM197" s="51"/>
      <c r="VN197" s="51"/>
      <c r="VO197" s="51"/>
      <c r="VP197" s="51"/>
      <c r="VQ197" s="51"/>
      <c r="VR197" s="51"/>
      <c r="VS197" s="51"/>
      <c r="VT197" s="51"/>
      <c r="VU197" s="51"/>
      <c r="VV197" s="51"/>
      <c r="VW197" s="51"/>
      <c r="VX197" s="51"/>
      <c r="VY197" s="51"/>
      <c r="VZ197" s="51"/>
      <c r="WA197" s="51"/>
      <c r="WB197" s="51"/>
      <c r="WC197" s="51"/>
      <c r="WD197" s="51"/>
      <c r="WE197" s="51"/>
      <c r="WF197" s="51"/>
      <c r="WG197" s="51"/>
      <c r="WH197" s="51"/>
      <c r="WI197" s="51"/>
      <c r="WJ197" s="51"/>
      <c r="WK197" s="51"/>
      <c r="WL197" s="51"/>
      <c r="WM197" s="51"/>
      <c r="WN197" s="51"/>
      <c r="WO197" s="51"/>
      <c r="WP197" s="51"/>
      <c r="WQ197" s="51"/>
      <c r="WR197" s="51"/>
      <c r="WS197" s="51"/>
      <c r="WT197" s="51"/>
      <c r="WU197" s="51"/>
      <c r="WV197" s="51"/>
      <c r="WW197" s="51"/>
      <c r="WX197" s="51"/>
      <c r="WY197" s="51"/>
      <c r="WZ197" s="51"/>
      <c r="XA197" s="51"/>
      <c r="XB197" s="51"/>
      <c r="XC197" s="51"/>
      <c r="XD197" s="51"/>
      <c r="XE197" s="51"/>
      <c r="XF197" s="51"/>
      <c r="XG197" s="51"/>
      <c r="XH197" s="51"/>
      <c r="XI197" s="51"/>
      <c r="XJ197" s="51"/>
      <c r="XK197" s="51"/>
      <c r="XL197" s="51"/>
      <c r="XM197" s="51"/>
      <c r="XN197" s="51"/>
      <c r="XO197" s="51"/>
      <c r="XP197" s="51"/>
      <c r="XQ197" s="51"/>
      <c r="XR197" s="51"/>
      <c r="XS197" s="51"/>
      <c r="XT197" s="51"/>
      <c r="XU197" s="51"/>
      <c r="XV197" s="51"/>
      <c r="XW197" s="51"/>
      <c r="XX197" s="51"/>
      <c r="XY197" s="51"/>
      <c r="XZ197" s="51"/>
      <c r="YA197" s="51"/>
      <c r="YB197" s="51"/>
      <c r="YC197" s="51"/>
      <c r="YD197" s="51"/>
      <c r="YE197" s="51"/>
      <c r="YF197" s="51"/>
      <c r="YG197" s="51"/>
      <c r="YH197" s="51"/>
      <c r="YI197" s="51"/>
      <c r="YJ197" s="51"/>
      <c r="YK197" s="51"/>
      <c r="YL197" s="51"/>
      <c r="YM197" s="51"/>
      <c r="YN197" s="51"/>
      <c r="YO197" s="51"/>
      <c r="YP197" s="51"/>
      <c r="YQ197" s="51"/>
      <c r="YR197" s="51"/>
    </row>
    <row r="198" spans="1:668" s="45" customFormat="1" x14ac:dyDescent="0.25">
      <c r="A198" s="40"/>
      <c r="B198" s="16"/>
      <c r="C198" s="17"/>
      <c r="D198" s="40"/>
      <c r="E198" s="40"/>
      <c r="F198" s="153"/>
      <c r="G198" s="157"/>
      <c r="H198" s="153"/>
      <c r="I198" s="153"/>
      <c r="J198" s="153"/>
      <c r="K198" s="153"/>
      <c r="L198" s="153"/>
    </row>
    <row r="199" spans="1:668" x14ac:dyDescent="0.25">
      <c r="A199" s="127" t="s">
        <v>201</v>
      </c>
      <c r="B199" s="5"/>
      <c r="C199" s="6"/>
      <c r="D199" s="10"/>
      <c r="E199" s="10"/>
      <c r="G199" s="176"/>
      <c r="H199" s="183"/>
      <c r="I199" s="183"/>
      <c r="J199" s="183"/>
      <c r="K199" s="183"/>
      <c r="L199" s="176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</row>
    <row r="200" spans="1:668" x14ac:dyDescent="0.25">
      <c r="A200" s="4" t="s">
        <v>202</v>
      </c>
      <c r="B200" s="5" t="s">
        <v>16</v>
      </c>
      <c r="C200" s="6" t="s">
        <v>73</v>
      </c>
      <c r="D200" s="10">
        <v>44682</v>
      </c>
      <c r="E200" s="10" t="s">
        <v>113</v>
      </c>
      <c r="F200" s="132">
        <v>60000</v>
      </c>
      <c r="G200" s="176">
        <v>1722</v>
      </c>
      <c r="H200" s="183">
        <v>3486.68</v>
      </c>
      <c r="I200" s="183">
        <v>1824</v>
      </c>
      <c r="J200" s="183">
        <v>25</v>
      </c>
      <c r="K200" s="183">
        <v>7057.68</v>
      </c>
      <c r="L200" s="176">
        <v>52942.32</v>
      </c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</row>
    <row r="201" spans="1:668" s="46" customFormat="1" ht="13.5" customHeight="1" x14ac:dyDescent="0.25">
      <c r="A201" s="46" t="s">
        <v>203</v>
      </c>
      <c r="B201" s="18" t="s">
        <v>200</v>
      </c>
      <c r="C201" s="19" t="s">
        <v>73</v>
      </c>
      <c r="D201" s="113">
        <v>44197</v>
      </c>
      <c r="E201" s="114" t="s">
        <v>113</v>
      </c>
      <c r="F201" s="154">
        <v>65000</v>
      </c>
      <c r="G201" s="158">
        <v>1865.5</v>
      </c>
      <c r="H201" s="154">
        <v>1301.3499999999999</v>
      </c>
      <c r="I201" s="154">
        <v>1976</v>
      </c>
      <c r="J201" s="154">
        <v>25</v>
      </c>
      <c r="K201" s="154">
        <v>5167.8500000000004</v>
      </c>
      <c r="L201" s="158">
        <v>59832.15</v>
      </c>
    </row>
    <row r="202" spans="1:668" s="46" customFormat="1" ht="13.5" customHeight="1" x14ac:dyDescent="0.25">
      <c r="A202" s="46" t="s">
        <v>204</v>
      </c>
      <c r="B202" s="18" t="s">
        <v>183</v>
      </c>
      <c r="C202" s="19" t="s">
        <v>73</v>
      </c>
      <c r="D202" s="113">
        <v>44652</v>
      </c>
      <c r="E202" s="114" t="s">
        <v>113</v>
      </c>
      <c r="F202" s="154">
        <v>65000</v>
      </c>
      <c r="G202" s="158">
        <v>1865.5</v>
      </c>
      <c r="H202" s="154">
        <v>1301.3499999999999</v>
      </c>
      <c r="I202" s="154">
        <v>1976</v>
      </c>
      <c r="J202" s="154">
        <v>25</v>
      </c>
      <c r="K202" s="154">
        <v>5167.8500000000004</v>
      </c>
      <c r="L202" s="158">
        <v>59832.15</v>
      </c>
    </row>
    <row r="203" spans="1:668" s="46" customFormat="1" ht="13.5" customHeight="1" x14ac:dyDescent="0.25">
      <c r="A203" s="46" t="s">
        <v>218</v>
      </c>
      <c r="B203" s="18" t="s">
        <v>16</v>
      </c>
      <c r="C203" s="19"/>
      <c r="D203" s="113">
        <v>44682</v>
      </c>
      <c r="E203" s="114" t="s">
        <v>113</v>
      </c>
      <c r="F203" s="154">
        <v>60000</v>
      </c>
      <c r="G203" s="158">
        <v>1722</v>
      </c>
      <c r="H203" s="154">
        <v>3486.68</v>
      </c>
      <c r="I203" s="154">
        <v>1824</v>
      </c>
      <c r="J203" s="154">
        <v>25</v>
      </c>
      <c r="K203" s="154">
        <v>7057.68</v>
      </c>
      <c r="L203" s="158">
        <v>52942.32</v>
      </c>
    </row>
    <row r="204" spans="1:668" s="68" customFormat="1" x14ac:dyDescent="0.25">
      <c r="A204" s="68" t="s">
        <v>14</v>
      </c>
      <c r="B204" s="93">
        <v>4</v>
      </c>
      <c r="C204" s="74"/>
      <c r="F204" s="152">
        <f>F200+F201+F202+F203</f>
        <v>250000</v>
      </c>
      <c r="G204" s="159">
        <f>SUM(G201:G201)+G202+G200+G203</f>
        <v>7175</v>
      </c>
      <c r="H204" s="152">
        <f>SUM(H201:H201)+H200+H202+H203</f>
        <v>9576.06</v>
      </c>
      <c r="I204" s="152">
        <f>SUM(I201:I201)+I202+I200+I203</f>
        <v>7600</v>
      </c>
      <c r="J204" s="152">
        <f>SUM(J201:J201)+J200+J202+J203</f>
        <v>100</v>
      </c>
      <c r="K204" s="152">
        <f>SUM(K201:K201)+K200+K202+K203</f>
        <v>24451.06</v>
      </c>
      <c r="L204" s="152">
        <f>SUM(L201:L201)+L200+L202+L203</f>
        <v>225548.94</v>
      </c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</row>
    <row r="205" spans="1:668" s="40" customFormat="1" x14ac:dyDescent="0.25">
      <c r="A205" s="40" t="s">
        <v>206</v>
      </c>
      <c r="B205" s="16"/>
      <c r="C205" s="17"/>
      <c r="F205" s="153"/>
      <c r="G205" s="157"/>
      <c r="H205" s="153"/>
      <c r="I205" s="153"/>
      <c r="J205" s="153"/>
      <c r="K205" s="153"/>
      <c r="L205" s="153"/>
    </row>
    <row r="206" spans="1:668" s="128" customFormat="1" x14ac:dyDescent="0.25">
      <c r="A206" s="128" t="s">
        <v>205</v>
      </c>
      <c r="B206" s="114" t="s">
        <v>55</v>
      </c>
      <c r="C206" s="19" t="s">
        <v>73</v>
      </c>
      <c r="D206" s="129">
        <v>44593</v>
      </c>
      <c r="E206" s="130" t="s">
        <v>113</v>
      </c>
      <c r="F206" s="154">
        <v>125000</v>
      </c>
      <c r="G206" s="158">
        <v>3587.5</v>
      </c>
      <c r="H206" s="154">
        <v>17648.46</v>
      </c>
      <c r="I206" s="154">
        <v>3800</v>
      </c>
      <c r="J206" s="154">
        <v>1375.12</v>
      </c>
      <c r="K206" s="154">
        <v>26411.08</v>
      </c>
      <c r="L206" s="154">
        <v>98588.92</v>
      </c>
    </row>
    <row r="207" spans="1:668" x14ac:dyDescent="0.25">
      <c r="A207" s="38" t="s">
        <v>100</v>
      </c>
      <c r="B207" s="14" t="s">
        <v>219</v>
      </c>
      <c r="C207" s="14" t="s">
        <v>72</v>
      </c>
      <c r="D207" s="131">
        <v>44621</v>
      </c>
      <c r="E207" s="134" t="s">
        <v>113</v>
      </c>
      <c r="F207" s="132">
        <v>60000</v>
      </c>
      <c r="G207" s="133">
        <v>1722</v>
      </c>
      <c r="H207" s="132">
        <v>0</v>
      </c>
      <c r="I207" s="132">
        <v>1824</v>
      </c>
      <c r="J207" s="132">
        <v>125</v>
      </c>
      <c r="K207" s="132">
        <v>3671</v>
      </c>
      <c r="L207" s="133">
        <v>56329</v>
      </c>
    </row>
    <row r="208" spans="1:668" s="68" customFormat="1" x14ac:dyDescent="0.25">
      <c r="A208" s="68" t="s">
        <v>14</v>
      </c>
      <c r="B208" s="118">
        <v>2</v>
      </c>
      <c r="C208" s="118"/>
      <c r="D208" s="135"/>
      <c r="E208" s="136"/>
      <c r="F208" s="152">
        <f>F207+F206</f>
        <v>185000</v>
      </c>
      <c r="G208" s="159">
        <f t="shared" ref="G208:L208" si="31">G207+G206</f>
        <v>5309.5</v>
      </c>
      <c r="H208" s="152">
        <f t="shared" si="31"/>
        <v>17648.46</v>
      </c>
      <c r="I208" s="152">
        <f t="shared" si="31"/>
        <v>5624</v>
      </c>
      <c r="J208" s="152">
        <f t="shared" si="31"/>
        <v>1500.12</v>
      </c>
      <c r="K208" s="152">
        <f t="shared" si="31"/>
        <v>30082.080000000002</v>
      </c>
      <c r="L208" s="159">
        <f t="shared" si="31"/>
        <v>154917.91999999998</v>
      </c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</row>
    <row r="209" spans="1:668" s="45" customFormat="1" x14ac:dyDescent="0.25">
      <c r="A209" s="40" t="s">
        <v>184</v>
      </c>
      <c r="B209" s="16"/>
      <c r="C209" s="17"/>
      <c r="D209" s="40"/>
      <c r="E209" s="40"/>
      <c r="F209" s="153"/>
      <c r="G209" s="157"/>
      <c r="H209" s="153"/>
      <c r="I209" s="153"/>
      <c r="J209" s="153"/>
      <c r="K209" s="153"/>
      <c r="L209" s="157"/>
    </row>
    <row r="210" spans="1:668" s="46" customFormat="1" ht="13.5" customHeight="1" x14ac:dyDescent="0.25">
      <c r="A210" s="46" t="s">
        <v>111</v>
      </c>
      <c r="B210" s="18" t="s">
        <v>55</v>
      </c>
      <c r="C210" s="19" t="s">
        <v>72</v>
      </c>
      <c r="D210" s="113">
        <v>44593</v>
      </c>
      <c r="E210" s="114" t="s">
        <v>113</v>
      </c>
      <c r="F210" s="154">
        <v>100000</v>
      </c>
      <c r="G210" s="158">
        <v>2870</v>
      </c>
      <c r="H210" s="154">
        <v>12105.37</v>
      </c>
      <c r="I210" s="154">
        <v>3040</v>
      </c>
      <c r="J210" s="154">
        <v>25</v>
      </c>
      <c r="K210" s="154">
        <v>18040.37</v>
      </c>
      <c r="L210" s="158">
        <v>81959.63</v>
      </c>
    </row>
    <row r="211" spans="1:668" s="46" customFormat="1" x14ac:dyDescent="0.25">
      <c r="A211" s="46" t="s">
        <v>155</v>
      </c>
      <c r="B211" s="18" t="s">
        <v>156</v>
      </c>
      <c r="C211" s="19" t="s">
        <v>73</v>
      </c>
      <c r="D211" s="20">
        <v>44593</v>
      </c>
      <c r="E211" s="18" t="s">
        <v>113</v>
      </c>
      <c r="F211" s="154">
        <v>60000</v>
      </c>
      <c r="G211" s="158">
        <v>1722</v>
      </c>
      <c r="H211" s="154">
        <v>3486.68</v>
      </c>
      <c r="I211" s="154">
        <v>1824</v>
      </c>
      <c r="J211" s="154">
        <v>25</v>
      </c>
      <c r="K211" s="154">
        <v>7057.68</v>
      </c>
      <c r="L211" s="158">
        <v>52942.32</v>
      </c>
    </row>
    <row r="212" spans="1:668" s="68" customFormat="1" x14ac:dyDescent="0.25">
      <c r="A212" s="68" t="s">
        <v>14</v>
      </c>
      <c r="B212" s="93">
        <v>2</v>
      </c>
      <c r="C212" s="74"/>
      <c r="F212" s="152">
        <f>SUM(F210:F211)</f>
        <v>160000</v>
      </c>
      <c r="G212" s="159">
        <f t="shared" ref="G212:L212" si="32">SUM(G210:G211)</f>
        <v>4592</v>
      </c>
      <c r="H212" s="152">
        <f t="shared" si="32"/>
        <v>15592.050000000001</v>
      </c>
      <c r="I212" s="152">
        <f t="shared" si="32"/>
        <v>4864</v>
      </c>
      <c r="J212" s="152">
        <f t="shared" si="32"/>
        <v>50</v>
      </c>
      <c r="K212" s="152">
        <f t="shared" si="32"/>
        <v>25098.05</v>
      </c>
      <c r="L212" s="152">
        <f t="shared" si="32"/>
        <v>134901.95000000001</v>
      </c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</row>
    <row r="214" spans="1:668" s="46" customFormat="1" x14ac:dyDescent="0.25">
      <c r="A214" s="40" t="s">
        <v>157</v>
      </c>
      <c r="B214" s="16"/>
      <c r="C214" s="19"/>
      <c r="D214" s="20"/>
      <c r="E214" s="18"/>
      <c r="F214" s="154"/>
      <c r="G214" s="158"/>
      <c r="H214" s="154"/>
      <c r="I214" s="154"/>
      <c r="J214" s="154"/>
      <c r="K214" s="154"/>
      <c r="L214" s="158"/>
    </row>
    <row r="215" spans="1:668" s="46" customFormat="1" x14ac:dyDescent="0.25">
      <c r="A215" s="46" t="s">
        <v>158</v>
      </c>
      <c r="B215" s="114" t="s">
        <v>131</v>
      </c>
      <c r="C215" s="19" t="s">
        <v>72</v>
      </c>
      <c r="D215" s="20">
        <v>44593</v>
      </c>
      <c r="E215" s="18" t="s">
        <v>113</v>
      </c>
      <c r="F215" s="154">
        <v>80000</v>
      </c>
      <c r="G215" s="158">
        <v>2296</v>
      </c>
      <c r="H215" s="154">
        <v>7400.87</v>
      </c>
      <c r="I215" s="154">
        <v>2432</v>
      </c>
      <c r="J215" s="154">
        <v>25</v>
      </c>
      <c r="K215" s="154">
        <v>12153.87</v>
      </c>
      <c r="L215" s="158">
        <v>67846.13</v>
      </c>
    </row>
    <row r="216" spans="1:668" s="46" customFormat="1" x14ac:dyDescent="0.25">
      <c r="A216" s="46" t="s">
        <v>190</v>
      </c>
      <c r="B216" s="114" t="s">
        <v>16</v>
      </c>
      <c r="C216" s="19" t="s">
        <v>73</v>
      </c>
      <c r="D216" s="20">
        <v>44652</v>
      </c>
      <c r="E216" s="18" t="s">
        <v>113</v>
      </c>
      <c r="F216" s="154">
        <v>60000</v>
      </c>
      <c r="G216" s="158">
        <v>1722</v>
      </c>
      <c r="H216" s="154">
        <v>3486.68</v>
      </c>
      <c r="I216" s="154">
        <v>1824</v>
      </c>
      <c r="J216" s="154">
        <v>25</v>
      </c>
      <c r="K216" s="154">
        <v>7057.68</v>
      </c>
      <c r="L216" s="158">
        <v>52942.32</v>
      </c>
    </row>
    <row r="217" spans="1:668" s="68" customFormat="1" x14ac:dyDescent="0.25">
      <c r="A217" s="68" t="s">
        <v>14</v>
      </c>
      <c r="B217" s="118">
        <v>2</v>
      </c>
      <c r="C217" s="118"/>
      <c r="D217" s="119"/>
      <c r="E217" s="119"/>
      <c r="F217" s="152">
        <f>F215+F216</f>
        <v>140000</v>
      </c>
      <c r="G217" s="159">
        <f t="shared" ref="G217:L217" si="33">G215+G216</f>
        <v>4018</v>
      </c>
      <c r="H217" s="152">
        <f>H215+H216</f>
        <v>10887.55</v>
      </c>
      <c r="I217" s="152">
        <f>I215+I216</f>
        <v>4256</v>
      </c>
      <c r="J217" s="152">
        <f t="shared" si="33"/>
        <v>50</v>
      </c>
      <c r="K217" s="152">
        <f t="shared" si="33"/>
        <v>19211.550000000003</v>
      </c>
      <c r="L217" s="159">
        <f t="shared" si="33"/>
        <v>120788.45000000001</v>
      </c>
      <c r="M217" s="120"/>
      <c r="N217" s="120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</row>
    <row r="219" spans="1:668" s="47" customFormat="1" ht="15.75" x14ac:dyDescent="0.25">
      <c r="A219" s="78" t="s">
        <v>186</v>
      </c>
      <c r="B219" s="126"/>
      <c r="C219" s="55"/>
      <c r="D219" s="55"/>
      <c r="E219" s="55"/>
      <c r="F219" s="143"/>
      <c r="G219" s="143"/>
      <c r="H219" s="143"/>
      <c r="I219" s="143"/>
      <c r="J219" s="143"/>
      <c r="K219" s="143"/>
      <c r="L219" s="190"/>
      <c r="M219" s="45"/>
      <c r="N219" s="45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77"/>
      <c r="AR219" s="77"/>
      <c r="AS219" s="77"/>
    </row>
    <row r="220" spans="1:668" s="15" customFormat="1" ht="15.75" x14ac:dyDescent="0.25">
      <c r="A220" s="100" t="s">
        <v>187</v>
      </c>
      <c r="B220" s="101" t="s">
        <v>183</v>
      </c>
      <c r="C220" s="102" t="s">
        <v>72</v>
      </c>
      <c r="D220" s="103">
        <v>44470</v>
      </c>
      <c r="E220" s="104" t="s">
        <v>113</v>
      </c>
      <c r="F220" s="139">
        <v>60000</v>
      </c>
      <c r="G220" s="139">
        <v>1722</v>
      </c>
      <c r="H220" s="139">
        <v>3314.49</v>
      </c>
      <c r="I220" s="139">
        <v>1824</v>
      </c>
      <c r="J220" s="139">
        <v>25</v>
      </c>
      <c r="K220" s="139">
        <v>6885.49</v>
      </c>
      <c r="L220" s="193">
        <v>53114.51</v>
      </c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5"/>
      <c r="IT220" s="45"/>
      <c r="IU220" s="45"/>
      <c r="IV220" s="45"/>
      <c r="IW220" s="45"/>
      <c r="IX220" s="45"/>
      <c r="IY220" s="45"/>
      <c r="IZ220" s="45"/>
      <c r="JA220" s="45"/>
      <c r="JB220" s="45"/>
      <c r="JC220" s="45"/>
      <c r="JD220" s="45"/>
      <c r="JE220" s="45"/>
      <c r="JF220" s="45"/>
      <c r="JG220" s="45"/>
      <c r="JH220" s="45"/>
      <c r="JI220" s="45"/>
      <c r="JJ220" s="45"/>
      <c r="JK220" s="45"/>
      <c r="JL220" s="45"/>
      <c r="JM220" s="45"/>
      <c r="JN220" s="45"/>
      <c r="JO220" s="45"/>
      <c r="JP220" s="45"/>
      <c r="JQ220" s="45"/>
      <c r="JR220" s="45"/>
      <c r="JS220" s="45"/>
      <c r="JT220" s="45"/>
      <c r="JU220" s="45"/>
      <c r="JV220" s="45"/>
      <c r="JW220" s="45"/>
      <c r="JX220" s="45"/>
      <c r="JY220" s="45"/>
      <c r="JZ220" s="45"/>
      <c r="KA220" s="45"/>
      <c r="KB220" s="45"/>
      <c r="KC220" s="45"/>
      <c r="KD220" s="45"/>
      <c r="KE220" s="45"/>
      <c r="KF220" s="45"/>
      <c r="KG220" s="45"/>
      <c r="KH220" s="45"/>
      <c r="KI220" s="45"/>
      <c r="KJ220" s="45"/>
      <c r="KK220" s="45"/>
      <c r="KL220" s="45"/>
      <c r="KM220" s="45"/>
      <c r="KN220" s="45"/>
      <c r="KO220" s="45"/>
      <c r="KP220" s="45"/>
      <c r="KQ220" s="45"/>
      <c r="KR220" s="45"/>
      <c r="KS220" s="45"/>
      <c r="KT220" s="45"/>
      <c r="KU220" s="45"/>
      <c r="KV220" s="45"/>
      <c r="KW220" s="45"/>
      <c r="KX220" s="45"/>
      <c r="KY220" s="45"/>
      <c r="KZ220" s="45"/>
      <c r="LA220" s="45"/>
      <c r="LB220" s="45"/>
      <c r="LC220" s="45"/>
      <c r="LD220" s="45"/>
      <c r="LE220" s="45"/>
      <c r="LF220" s="45"/>
      <c r="LG220" s="45"/>
      <c r="LH220" s="45"/>
      <c r="LI220" s="45"/>
      <c r="LJ220" s="45"/>
      <c r="LK220" s="45"/>
      <c r="LL220" s="45"/>
      <c r="LM220" s="45"/>
      <c r="LN220" s="45"/>
      <c r="LO220" s="45"/>
      <c r="LP220" s="45"/>
      <c r="LQ220" s="45"/>
      <c r="LR220" s="45"/>
      <c r="LS220" s="45"/>
      <c r="LT220" s="45"/>
      <c r="LU220" s="45"/>
      <c r="LV220" s="45"/>
      <c r="LW220" s="45"/>
      <c r="LX220" s="45"/>
      <c r="LY220" s="45"/>
      <c r="LZ220" s="45"/>
      <c r="MA220" s="45"/>
      <c r="MB220" s="45"/>
      <c r="MC220" s="45"/>
      <c r="MD220" s="45"/>
      <c r="ME220" s="45"/>
      <c r="MF220" s="45"/>
      <c r="MG220" s="45"/>
      <c r="MH220" s="45"/>
      <c r="MI220" s="45"/>
      <c r="MJ220" s="45"/>
      <c r="MK220" s="45"/>
      <c r="ML220" s="45"/>
      <c r="MM220" s="45"/>
      <c r="MN220" s="45"/>
      <c r="MO220" s="45"/>
      <c r="MP220" s="45"/>
      <c r="MQ220" s="45"/>
      <c r="MR220" s="45"/>
      <c r="MS220" s="45"/>
      <c r="MT220" s="45"/>
      <c r="MU220" s="45"/>
      <c r="MV220" s="45"/>
      <c r="MW220" s="45"/>
      <c r="MX220" s="45"/>
      <c r="MY220" s="45"/>
      <c r="MZ220" s="45"/>
      <c r="NA220" s="45"/>
      <c r="NB220" s="45"/>
      <c r="NC220" s="45"/>
      <c r="ND220" s="45"/>
      <c r="NE220" s="45"/>
      <c r="NF220" s="45"/>
      <c r="NG220" s="45"/>
      <c r="NH220" s="45"/>
      <c r="NI220" s="45"/>
      <c r="NJ220" s="45"/>
      <c r="NK220" s="45"/>
      <c r="NL220" s="45"/>
      <c r="NM220" s="45"/>
      <c r="NN220" s="45"/>
      <c r="NO220" s="45"/>
      <c r="NP220" s="45"/>
      <c r="NQ220" s="45"/>
      <c r="NR220" s="45"/>
      <c r="NS220" s="45"/>
      <c r="NT220" s="45"/>
      <c r="NU220" s="45"/>
      <c r="NV220" s="45"/>
      <c r="NW220" s="45"/>
      <c r="NX220" s="45"/>
      <c r="NY220" s="45"/>
      <c r="NZ220" s="45"/>
      <c r="OA220" s="45"/>
      <c r="OB220" s="45"/>
      <c r="OC220" s="45"/>
      <c r="OD220" s="45"/>
      <c r="OE220" s="45"/>
      <c r="OF220" s="45"/>
      <c r="OG220" s="45"/>
      <c r="OH220" s="45"/>
      <c r="OI220" s="45"/>
      <c r="OJ220" s="45"/>
      <c r="OK220" s="45"/>
      <c r="OL220" s="45"/>
      <c r="OM220" s="45"/>
      <c r="ON220" s="45"/>
      <c r="OO220" s="45"/>
      <c r="OP220" s="45"/>
      <c r="OQ220" s="45"/>
      <c r="OR220" s="45"/>
      <c r="OS220" s="45"/>
      <c r="OT220" s="45"/>
      <c r="OU220" s="45"/>
      <c r="OV220" s="45"/>
      <c r="OW220" s="45"/>
      <c r="OX220" s="45"/>
      <c r="OY220" s="45"/>
      <c r="OZ220" s="45"/>
      <c r="PA220" s="45"/>
      <c r="PB220" s="45"/>
      <c r="PC220" s="45"/>
      <c r="PD220" s="45"/>
      <c r="PE220" s="45"/>
      <c r="PF220" s="45"/>
      <c r="PG220" s="45"/>
      <c r="PH220" s="45"/>
      <c r="PI220" s="45"/>
      <c r="PJ220" s="45"/>
      <c r="PK220" s="45"/>
      <c r="PL220" s="45"/>
      <c r="PM220" s="45"/>
      <c r="PN220" s="45"/>
      <c r="PO220" s="45"/>
      <c r="PP220" s="45"/>
      <c r="PQ220" s="45"/>
      <c r="PR220" s="45"/>
      <c r="PS220" s="45"/>
      <c r="PT220" s="45"/>
      <c r="PU220" s="45"/>
      <c r="PV220" s="45"/>
      <c r="PW220" s="45"/>
      <c r="PX220" s="45"/>
      <c r="PY220" s="45"/>
      <c r="PZ220" s="45"/>
      <c r="QA220" s="45"/>
      <c r="QB220" s="45"/>
      <c r="QC220" s="45"/>
      <c r="QD220" s="45"/>
      <c r="QE220" s="45"/>
      <c r="QF220" s="45"/>
      <c r="QG220" s="45"/>
      <c r="QH220" s="45"/>
      <c r="QI220" s="45"/>
      <c r="QJ220" s="45"/>
      <c r="QK220" s="45"/>
      <c r="QL220" s="45"/>
      <c r="QM220" s="45"/>
      <c r="QN220" s="45"/>
      <c r="QO220" s="45"/>
      <c r="QP220" s="45"/>
      <c r="QQ220" s="45"/>
      <c r="QR220" s="45"/>
      <c r="QS220" s="45"/>
      <c r="QT220" s="45"/>
      <c r="QU220" s="45"/>
      <c r="QV220" s="45"/>
      <c r="QW220" s="45"/>
      <c r="QX220" s="45"/>
      <c r="QY220" s="45"/>
      <c r="QZ220" s="45"/>
      <c r="RA220" s="45"/>
      <c r="RB220" s="45"/>
      <c r="RC220" s="45"/>
      <c r="RD220" s="45"/>
      <c r="RE220" s="45"/>
      <c r="RF220" s="45"/>
      <c r="RG220" s="45"/>
      <c r="RH220" s="45"/>
      <c r="RI220" s="45"/>
      <c r="RJ220" s="45"/>
      <c r="RK220" s="45"/>
      <c r="RL220" s="45"/>
      <c r="RM220" s="45"/>
      <c r="RN220" s="45"/>
      <c r="RO220" s="45"/>
      <c r="RP220" s="45"/>
      <c r="RQ220" s="45"/>
      <c r="RR220" s="45"/>
      <c r="RS220" s="45"/>
      <c r="RT220" s="45"/>
      <c r="RU220" s="45"/>
      <c r="RV220" s="45"/>
      <c r="RW220" s="45"/>
      <c r="RX220" s="45"/>
      <c r="RY220" s="45"/>
      <c r="RZ220" s="45"/>
      <c r="SA220" s="45"/>
      <c r="SB220" s="45"/>
      <c r="SC220" s="45"/>
      <c r="SD220" s="45"/>
      <c r="SE220" s="45"/>
      <c r="SF220" s="45"/>
      <c r="SG220" s="45"/>
      <c r="SH220" s="45"/>
      <c r="SI220" s="45"/>
      <c r="SJ220" s="45"/>
      <c r="SK220" s="45"/>
      <c r="SL220" s="45"/>
      <c r="SM220" s="45"/>
      <c r="SN220" s="45"/>
      <c r="SO220" s="45"/>
      <c r="SP220" s="45"/>
      <c r="SQ220" s="45"/>
      <c r="SR220" s="45"/>
      <c r="SS220" s="45"/>
      <c r="ST220" s="45"/>
      <c r="SU220" s="45"/>
      <c r="SV220" s="45"/>
      <c r="SW220" s="45"/>
      <c r="SX220" s="45"/>
      <c r="SY220" s="45"/>
      <c r="SZ220" s="45"/>
      <c r="TA220" s="45"/>
      <c r="TB220" s="45"/>
      <c r="TC220" s="45"/>
      <c r="TD220" s="45"/>
      <c r="TE220" s="45"/>
      <c r="TF220" s="45"/>
      <c r="TG220" s="45"/>
      <c r="TH220" s="45"/>
      <c r="TI220" s="45"/>
      <c r="TJ220" s="45"/>
      <c r="TK220" s="45"/>
      <c r="TL220" s="45"/>
      <c r="TM220" s="45"/>
      <c r="TN220" s="45"/>
      <c r="TO220" s="45"/>
      <c r="TP220" s="45"/>
      <c r="TQ220" s="45"/>
      <c r="TR220" s="45"/>
      <c r="TS220" s="45"/>
      <c r="TT220" s="45"/>
      <c r="TU220" s="45"/>
      <c r="TV220" s="45"/>
      <c r="TW220" s="45"/>
      <c r="TX220" s="45"/>
      <c r="TY220" s="45"/>
      <c r="TZ220" s="45"/>
      <c r="UA220" s="45"/>
      <c r="UB220" s="45"/>
      <c r="UC220" s="45"/>
      <c r="UD220" s="45"/>
      <c r="UE220" s="45"/>
      <c r="UF220" s="45"/>
      <c r="UG220" s="45"/>
      <c r="UH220" s="45"/>
      <c r="UI220" s="45"/>
      <c r="UJ220" s="45"/>
      <c r="UK220" s="45"/>
      <c r="UL220" s="45"/>
      <c r="UM220" s="45"/>
      <c r="UN220" s="45"/>
      <c r="UO220" s="45"/>
      <c r="UP220" s="45"/>
      <c r="UQ220" s="45"/>
      <c r="UR220" s="45"/>
      <c r="US220" s="45"/>
      <c r="UT220" s="45"/>
      <c r="UU220" s="45"/>
      <c r="UV220" s="45"/>
      <c r="UW220" s="45"/>
      <c r="UX220" s="45"/>
      <c r="UY220" s="45"/>
      <c r="UZ220" s="45"/>
      <c r="VA220" s="45"/>
      <c r="VB220" s="45"/>
      <c r="VC220" s="45"/>
      <c r="VD220" s="45"/>
      <c r="VE220" s="45"/>
      <c r="VF220" s="45"/>
      <c r="VG220" s="45"/>
      <c r="VH220" s="45"/>
      <c r="VI220" s="45"/>
      <c r="VJ220" s="45"/>
      <c r="VK220" s="45"/>
      <c r="VL220" s="45"/>
      <c r="VM220" s="45"/>
      <c r="VN220" s="45"/>
      <c r="VO220" s="45"/>
      <c r="VP220" s="45"/>
      <c r="VQ220" s="45"/>
      <c r="VR220" s="45"/>
      <c r="VS220" s="45"/>
      <c r="VT220" s="45"/>
      <c r="VU220" s="45"/>
      <c r="VV220" s="45"/>
      <c r="VW220" s="45"/>
      <c r="VX220" s="45"/>
      <c r="VY220" s="45"/>
      <c r="VZ220" s="45"/>
      <c r="WA220" s="45"/>
      <c r="WB220" s="45"/>
      <c r="WC220" s="45"/>
      <c r="WD220" s="45"/>
      <c r="WE220" s="45"/>
      <c r="WF220" s="45"/>
      <c r="WG220" s="45"/>
      <c r="WH220" s="45"/>
      <c r="WI220" s="45"/>
      <c r="WJ220" s="45"/>
      <c r="WK220" s="45"/>
      <c r="WL220" s="45"/>
      <c r="WM220" s="45"/>
      <c r="WN220" s="45"/>
      <c r="WO220" s="45"/>
      <c r="WP220" s="45"/>
      <c r="WQ220" s="45"/>
      <c r="WR220" s="45"/>
      <c r="WS220" s="45"/>
      <c r="WT220" s="45"/>
      <c r="WU220" s="45"/>
      <c r="WV220" s="45"/>
      <c r="WW220" s="45"/>
      <c r="WX220" s="45"/>
      <c r="WY220" s="45"/>
      <c r="WZ220" s="45"/>
      <c r="XA220" s="45"/>
      <c r="XB220" s="45"/>
      <c r="XC220" s="45"/>
      <c r="XD220" s="45"/>
      <c r="XE220" s="45"/>
      <c r="XF220" s="45"/>
      <c r="XG220" s="45"/>
      <c r="XH220" s="45"/>
      <c r="XI220" s="45"/>
      <c r="XJ220" s="45"/>
      <c r="XK220" s="45"/>
      <c r="XL220" s="45"/>
      <c r="XM220" s="45"/>
      <c r="XN220" s="45"/>
      <c r="XO220" s="45"/>
      <c r="XP220" s="45"/>
      <c r="XQ220" s="45"/>
      <c r="XR220" s="45"/>
      <c r="XS220" s="45"/>
      <c r="XT220" s="45"/>
      <c r="XU220" s="45"/>
      <c r="XV220" s="45"/>
      <c r="XW220" s="45"/>
      <c r="XX220" s="45"/>
      <c r="XY220" s="45"/>
      <c r="XZ220" s="45"/>
      <c r="YA220" s="45"/>
      <c r="YB220" s="45"/>
      <c r="YC220" s="45"/>
      <c r="YD220" s="45"/>
      <c r="YE220" s="45"/>
      <c r="YF220" s="45"/>
      <c r="YG220" s="45"/>
      <c r="YH220" s="45"/>
      <c r="YI220" s="45"/>
      <c r="YJ220" s="45"/>
      <c r="YK220" s="45"/>
      <c r="YL220" s="45"/>
      <c r="YM220" s="45"/>
      <c r="YN220" s="45"/>
      <c r="YO220" s="45"/>
      <c r="YP220" s="45"/>
      <c r="YQ220" s="45"/>
      <c r="YR220" s="45"/>
    </row>
    <row r="221" spans="1:668" s="15" customFormat="1" ht="15.75" x14ac:dyDescent="0.25">
      <c r="A221" s="100" t="s">
        <v>188</v>
      </c>
      <c r="B221" s="101" t="s">
        <v>183</v>
      </c>
      <c r="C221" s="102" t="s">
        <v>73</v>
      </c>
      <c r="D221" s="103">
        <v>44593</v>
      </c>
      <c r="E221" s="104" t="s">
        <v>113</v>
      </c>
      <c r="F221" s="139">
        <v>76000</v>
      </c>
      <c r="G221" s="139">
        <v>2181.1999999999998</v>
      </c>
      <c r="H221" s="139">
        <v>6269.47</v>
      </c>
      <c r="I221" s="139">
        <v>2310.4</v>
      </c>
      <c r="J221" s="139">
        <v>25</v>
      </c>
      <c r="K221" s="139">
        <v>10786.07</v>
      </c>
      <c r="L221" s="193">
        <v>65213.93</v>
      </c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  <c r="IV221" s="45"/>
      <c r="IW221" s="45"/>
      <c r="IX221" s="45"/>
      <c r="IY221" s="45"/>
      <c r="IZ221" s="45"/>
      <c r="JA221" s="45"/>
      <c r="JB221" s="45"/>
      <c r="JC221" s="45"/>
      <c r="JD221" s="45"/>
      <c r="JE221" s="45"/>
      <c r="JF221" s="45"/>
      <c r="JG221" s="45"/>
      <c r="JH221" s="45"/>
      <c r="JI221" s="45"/>
      <c r="JJ221" s="45"/>
      <c r="JK221" s="45"/>
      <c r="JL221" s="45"/>
      <c r="JM221" s="45"/>
      <c r="JN221" s="45"/>
      <c r="JO221" s="45"/>
      <c r="JP221" s="45"/>
      <c r="JQ221" s="45"/>
      <c r="JR221" s="45"/>
      <c r="JS221" s="45"/>
      <c r="JT221" s="45"/>
      <c r="JU221" s="45"/>
      <c r="JV221" s="45"/>
      <c r="JW221" s="45"/>
      <c r="JX221" s="45"/>
      <c r="JY221" s="45"/>
      <c r="JZ221" s="45"/>
      <c r="KA221" s="45"/>
      <c r="KB221" s="45"/>
      <c r="KC221" s="45"/>
      <c r="KD221" s="45"/>
      <c r="KE221" s="45"/>
      <c r="KF221" s="45"/>
      <c r="KG221" s="45"/>
      <c r="KH221" s="45"/>
      <c r="KI221" s="45"/>
      <c r="KJ221" s="45"/>
      <c r="KK221" s="45"/>
      <c r="KL221" s="45"/>
      <c r="KM221" s="45"/>
      <c r="KN221" s="45"/>
      <c r="KO221" s="45"/>
      <c r="KP221" s="45"/>
      <c r="KQ221" s="45"/>
      <c r="KR221" s="45"/>
      <c r="KS221" s="45"/>
      <c r="KT221" s="45"/>
      <c r="KU221" s="45"/>
      <c r="KV221" s="45"/>
      <c r="KW221" s="45"/>
      <c r="KX221" s="45"/>
      <c r="KY221" s="45"/>
      <c r="KZ221" s="45"/>
      <c r="LA221" s="45"/>
      <c r="LB221" s="45"/>
      <c r="LC221" s="45"/>
      <c r="LD221" s="45"/>
      <c r="LE221" s="45"/>
      <c r="LF221" s="45"/>
      <c r="LG221" s="45"/>
      <c r="LH221" s="45"/>
      <c r="LI221" s="45"/>
      <c r="LJ221" s="45"/>
      <c r="LK221" s="45"/>
      <c r="LL221" s="45"/>
      <c r="LM221" s="45"/>
      <c r="LN221" s="45"/>
      <c r="LO221" s="45"/>
      <c r="LP221" s="45"/>
      <c r="LQ221" s="45"/>
      <c r="LR221" s="45"/>
      <c r="LS221" s="45"/>
      <c r="LT221" s="45"/>
      <c r="LU221" s="45"/>
      <c r="LV221" s="45"/>
      <c r="LW221" s="45"/>
      <c r="LX221" s="45"/>
      <c r="LY221" s="45"/>
      <c r="LZ221" s="45"/>
      <c r="MA221" s="45"/>
      <c r="MB221" s="45"/>
      <c r="MC221" s="45"/>
      <c r="MD221" s="45"/>
      <c r="ME221" s="45"/>
      <c r="MF221" s="45"/>
      <c r="MG221" s="45"/>
      <c r="MH221" s="45"/>
      <c r="MI221" s="45"/>
      <c r="MJ221" s="45"/>
      <c r="MK221" s="45"/>
      <c r="ML221" s="45"/>
      <c r="MM221" s="45"/>
      <c r="MN221" s="45"/>
      <c r="MO221" s="45"/>
      <c r="MP221" s="45"/>
      <c r="MQ221" s="45"/>
      <c r="MR221" s="45"/>
      <c r="MS221" s="45"/>
      <c r="MT221" s="45"/>
      <c r="MU221" s="45"/>
      <c r="MV221" s="45"/>
      <c r="MW221" s="45"/>
      <c r="MX221" s="45"/>
      <c r="MY221" s="45"/>
      <c r="MZ221" s="45"/>
      <c r="NA221" s="45"/>
      <c r="NB221" s="45"/>
      <c r="NC221" s="45"/>
      <c r="ND221" s="45"/>
      <c r="NE221" s="45"/>
      <c r="NF221" s="45"/>
      <c r="NG221" s="45"/>
      <c r="NH221" s="45"/>
      <c r="NI221" s="45"/>
      <c r="NJ221" s="45"/>
      <c r="NK221" s="45"/>
      <c r="NL221" s="45"/>
      <c r="NM221" s="45"/>
      <c r="NN221" s="45"/>
      <c r="NO221" s="45"/>
      <c r="NP221" s="45"/>
      <c r="NQ221" s="45"/>
      <c r="NR221" s="45"/>
      <c r="NS221" s="45"/>
      <c r="NT221" s="45"/>
      <c r="NU221" s="45"/>
      <c r="NV221" s="45"/>
      <c r="NW221" s="45"/>
      <c r="NX221" s="45"/>
      <c r="NY221" s="45"/>
      <c r="NZ221" s="45"/>
      <c r="OA221" s="45"/>
      <c r="OB221" s="45"/>
      <c r="OC221" s="45"/>
      <c r="OD221" s="45"/>
      <c r="OE221" s="45"/>
      <c r="OF221" s="45"/>
      <c r="OG221" s="45"/>
      <c r="OH221" s="45"/>
      <c r="OI221" s="45"/>
      <c r="OJ221" s="45"/>
      <c r="OK221" s="45"/>
      <c r="OL221" s="45"/>
      <c r="OM221" s="45"/>
      <c r="ON221" s="45"/>
      <c r="OO221" s="45"/>
      <c r="OP221" s="45"/>
      <c r="OQ221" s="45"/>
      <c r="OR221" s="45"/>
      <c r="OS221" s="45"/>
      <c r="OT221" s="45"/>
      <c r="OU221" s="45"/>
      <c r="OV221" s="45"/>
      <c r="OW221" s="45"/>
      <c r="OX221" s="45"/>
      <c r="OY221" s="45"/>
      <c r="OZ221" s="45"/>
      <c r="PA221" s="45"/>
      <c r="PB221" s="45"/>
      <c r="PC221" s="45"/>
      <c r="PD221" s="45"/>
      <c r="PE221" s="45"/>
      <c r="PF221" s="45"/>
      <c r="PG221" s="45"/>
      <c r="PH221" s="45"/>
      <c r="PI221" s="45"/>
      <c r="PJ221" s="45"/>
      <c r="PK221" s="45"/>
      <c r="PL221" s="45"/>
      <c r="PM221" s="45"/>
      <c r="PN221" s="45"/>
      <c r="PO221" s="45"/>
      <c r="PP221" s="45"/>
      <c r="PQ221" s="45"/>
      <c r="PR221" s="45"/>
      <c r="PS221" s="45"/>
      <c r="PT221" s="45"/>
      <c r="PU221" s="45"/>
      <c r="PV221" s="45"/>
      <c r="PW221" s="45"/>
      <c r="PX221" s="45"/>
      <c r="PY221" s="45"/>
      <c r="PZ221" s="45"/>
      <c r="QA221" s="45"/>
      <c r="QB221" s="45"/>
      <c r="QC221" s="45"/>
      <c r="QD221" s="45"/>
      <c r="QE221" s="45"/>
      <c r="QF221" s="45"/>
      <c r="QG221" s="45"/>
      <c r="QH221" s="45"/>
      <c r="QI221" s="45"/>
      <c r="QJ221" s="45"/>
      <c r="QK221" s="45"/>
      <c r="QL221" s="45"/>
      <c r="QM221" s="45"/>
      <c r="QN221" s="45"/>
      <c r="QO221" s="45"/>
      <c r="QP221" s="45"/>
      <c r="QQ221" s="45"/>
      <c r="QR221" s="45"/>
      <c r="QS221" s="45"/>
      <c r="QT221" s="45"/>
      <c r="QU221" s="45"/>
      <c r="QV221" s="45"/>
      <c r="QW221" s="45"/>
      <c r="QX221" s="45"/>
      <c r="QY221" s="45"/>
      <c r="QZ221" s="45"/>
      <c r="RA221" s="45"/>
      <c r="RB221" s="45"/>
      <c r="RC221" s="45"/>
      <c r="RD221" s="45"/>
      <c r="RE221" s="45"/>
      <c r="RF221" s="45"/>
      <c r="RG221" s="45"/>
      <c r="RH221" s="45"/>
      <c r="RI221" s="45"/>
      <c r="RJ221" s="45"/>
      <c r="RK221" s="45"/>
      <c r="RL221" s="45"/>
      <c r="RM221" s="45"/>
      <c r="RN221" s="45"/>
      <c r="RO221" s="45"/>
      <c r="RP221" s="45"/>
      <c r="RQ221" s="45"/>
      <c r="RR221" s="45"/>
      <c r="RS221" s="45"/>
      <c r="RT221" s="45"/>
      <c r="RU221" s="45"/>
      <c r="RV221" s="45"/>
      <c r="RW221" s="45"/>
      <c r="RX221" s="45"/>
      <c r="RY221" s="45"/>
      <c r="RZ221" s="45"/>
      <c r="SA221" s="45"/>
      <c r="SB221" s="45"/>
      <c r="SC221" s="45"/>
      <c r="SD221" s="45"/>
      <c r="SE221" s="45"/>
      <c r="SF221" s="45"/>
      <c r="SG221" s="45"/>
      <c r="SH221" s="45"/>
      <c r="SI221" s="45"/>
      <c r="SJ221" s="45"/>
      <c r="SK221" s="45"/>
      <c r="SL221" s="45"/>
      <c r="SM221" s="45"/>
      <c r="SN221" s="45"/>
      <c r="SO221" s="45"/>
      <c r="SP221" s="45"/>
      <c r="SQ221" s="45"/>
      <c r="SR221" s="45"/>
      <c r="SS221" s="45"/>
      <c r="ST221" s="45"/>
      <c r="SU221" s="45"/>
      <c r="SV221" s="45"/>
      <c r="SW221" s="45"/>
      <c r="SX221" s="45"/>
      <c r="SY221" s="45"/>
      <c r="SZ221" s="45"/>
      <c r="TA221" s="45"/>
      <c r="TB221" s="45"/>
      <c r="TC221" s="45"/>
      <c r="TD221" s="45"/>
      <c r="TE221" s="45"/>
      <c r="TF221" s="45"/>
      <c r="TG221" s="45"/>
      <c r="TH221" s="45"/>
      <c r="TI221" s="45"/>
      <c r="TJ221" s="45"/>
      <c r="TK221" s="45"/>
      <c r="TL221" s="45"/>
      <c r="TM221" s="45"/>
      <c r="TN221" s="45"/>
      <c r="TO221" s="45"/>
      <c r="TP221" s="45"/>
      <c r="TQ221" s="45"/>
      <c r="TR221" s="45"/>
      <c r="TS221" s="45"/>
      <c r="TT221" s="45"/>
      <c r="TU221" s="45"/>
      <c r="TV221" s="45"/>
      <c r="TW221" s="45"/>
      <c r="TX221" s="45"/>
      <c r="TY221" s="45"/>
      <c r="TZ221" s="45"/>
      <c r="UA221" s="45"/>
      <c r="UB221" s="45"/>
      <c r="UC221" s="45"/>
      <c r="UD221" s="45"/>
      <c r="UE221" s="45"/>
      <c r="UF221" s="45"/>
      <c r="UG221" s="45"/>
      <c r="UH221" s="45"/>
      <c r="UI221" s="45"/>
      <c r="UJ221" s="45"/>
      <c r="UK221" s="45"/>
      <c r="UL221" s="45"/>
      <c r="UM221" s="45"/>
      <c r="UN221" s="45"/>
      <c r="UO221" s="45"/>
      <c r="UP221" s="45"/>
      <c r="UQ221" s="45"/>
      <c r="UR221" s="45"/>
      <c r="US221" s="45"/>
      <c r="UT221" s="45"/>
      <c r="UU221" s="45"/>
      <c r="UV221" s="45"/>
      <c r="UW221" s="45"/>
      <c r="UX221" s="45"/>
      <c r="UY221" s="45"/>
      <c r="UZ221" s="45"/>
      <c r="VA221" s="45"/>
      <c r="VB221" s="45"/>
      <c r="VC221" s="45"/>
      <c r="VD221" s="45"/>
      <c r="VE221" s="45"/>
      <c r="VF221" s="45"/>
      <c r="VG221" s="45"/>
      <c r="VH221" s="45"/>
      <c r="VI221" s="45"/>
      <c r="VJ221" s="45"/>
      <c r="VK221" s="45"/>
      <c r="VL221" s="45"/>
      <c r="VM221" s="45"/>
      <c r="VN221" s="45"/>
      <c r="VO221" s="45"/>
      <c r="VP221" s="45"/>
      <c r="VQ221" s="45"/>
      <c r="VR221" s="45"/>
      <c r="VS221" s="45"/>
      <c r="VT221" s="45"/>
      <c r="VU221" s="45"/>
      <c r="VV221" s="45"/>
      <c r="VW221" s="45"/>
      <c r="VX221" s="45"/>
      <c r="VY221" s="45"/>
      <c r="VZ221" s="45"/>
      <c r="WA221" s="45"/>
      <c r="WB221" s="45"/>
      <c r="WC221" s="45"/>
      <c r="WD221" s="45"/>
      <c r="WE221" s="45"/>
      <c r="WF221" s="45"/>
      <c r="WG221" s="45"/>
      <c r="WH221" s="45"/>
      <c r="WI221" s="45"/>
      <c r="WJ221" s="45"/>
      <c r="WK221" s="45"/>
      <c r="WL221" s="45"/>
      <c r="WM221" s="45"/>
      <c r="WN221" s="45"/>
      <c r="WO221" s="45"/>
      <c r="WP221" s="45"/>
      <c r="WQ221" s="45"/>
      <c r="WR221" s="45"/>
      <c r="WS221" s="45"/>
      <c r="WT221" s="45"/>
      <c r="WU221" s="45"/>
      <c r="WV221" s="45"/>
      <c r="WW221" s="45"/>
      <c r="WX221" s="45"/>
      <c r="WY221" s="45"/>
      <c r="WZ221" s="45"/>
      <c r="XA221" s="45"/>
      <c r="XB221" s="45"/>
      <c r="XC221" s="45"/>
      <c r="XD221" s="45"/>
      <c r="XE221" s="45"/>
      <c r="XF221" s="45"/>
      <c r="XG221" s="45"/>
      <c r="XH221" s="45"/>
      <c r="XI221" s="45"/>
      <c r="XJ221" s="45"/>
      <c r="XK221" s="45"/>
      <c r="XL221" s="45"/>
      <c r="XM221" s="45"/>
      <c r="XN221" s="45"/>
      <c r="XO221" s="45"/>
      <c r="XP221" s="45"/>
      <c r="XQ221" s="45"/>
      <c r="XR221" s="45"/>
      <c r="XS221" s="45"/>
      <c r="XT221" s="45"/>
      <c r="XU221" s="45"/>
      <c r="XV221" s="45"/>
      <c r="XW221" s="45"/>
      <c r="XX221" s="45"/>
      <c r="XY221" s="45"/>
      <c r="XZ221" s="45"/>
      <c r="YA221" s="45"/>
      <c r="YB221" s="45"/>
      <c r="YC221" s="45"/>
      <c r="YD221" s="45"/>
      <c r="YE221" s="45"/>
      <c r="YF221" s="45"/>
      <c r="YG221" s="45"/>
      <c r="YH221" s="45"/>
      <c r="YI221" s="45"/>
      <c r="YJ221" s="45"/>
      <c r="YK221" s="45"/>
      <c r="YL221" s="45"/>
      <c r="YM221" s="45"/>
      <c r="YN221" s="45"/>
      <c r="YO221" s="45"/>
      <c r="YP221" s="45"/>
      <c r="YQ221" s="45"/>
      <c r="YR221" s="45"/>
    </row>
    <row r="222" spans="1:668" s="15" customFormat="1" ht="15.75" x14ac:dyDescent="0.25">
      <c r="A222" s="100" t="s">
        <v>191</v>
      </c>
      <c r="B222" s="101" t="s">
        <v>85</v>
      </c>
      <c r="C222" s="102" t="s">
        <v>72</v>
      </c>
      <c r="D222" s="103">
        <v>44662</v>
      </c>
      <c r="E222" s="104" t="s">
        <v>113</v>
      </c>
      <c r="F222" s="139">
        <v>115000</v>
      </c>
      <c r="G222" s="139">
        <v>3300.5</v>
      </c>
      <c r="H222" s="139">
        <v>15633.74</v>
      </c>
      <c r="I222" s="139">
        <v>3496</v>
      </c>
      <c r="J222" s="139">
        <v>25</v>
      </c>
      <c r="K222" s="139">
        <v>22455.24</v>
      </c>
      <c r="L222" s="193">
        <v>92544.76</v>
      </c>
      <c r="O222" s="87" t="s">
        <v>207</v>
      </c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  <c r="IV222" s="45"/>
      <c r="IW222" s="45"/>
      <c r="IX222" s="45"/>
      <c r="IY222" s="45"/>
      <c r="IZ222" s="45"/>
      <c r="JA222" s="45"/>
      <c r="JB222" s="45"/>
      <c r="JC222" s="45"/>
      <c r="JD222" s="45"/>
      <c r="JE222" s="45"/>
      <c r="JF222" s="45"/>
      <c r="JG222" s="45"/>
      <c r="JH222" s="45"/>
      <c r="JI222" s="45"/>
      <c r="JJ222" s="45"/>
      <c r="JK222" s="45"/>
      <c r="JL222" s="45"/>
      <c r="JM222" s="45"/>
      <c r="JN222" s="45"/>
      <c r="JO222" s="45"/>
      <c r="JP222" s="45"/>
      <c r="JQ222" s="45"/>
      <c r="JR222" s="45"/>
      <c r="JS222" s="45"/>
      <c r="JT222" s="45"/>
      <c r="JU222" s="45"/>
      <c r="JV222" s="45"/>
      <c r="JW222" s="45"/>
      <c r="JX222" s="45"/>
      <c r="JY222" s="45"/>
      <c r="JZ222" s="45"/>
      <c r="KA222" s="45"/>
      <c r="KB222" s="45"/>
      <c r="KC222" s="45"/>
      <c r="KD222" s="45"/>
      <c r="KE222" s="45"/>
      <c r="KF222" s="45"/>
      <c r="KG222" s="45"/>
      <c r="KH222" s="45"/>
      <c r="KI222" s="45"/>
      <c r="KJ222" s="45"/>
      <c r="KK222" s="45"/>
      <c r="KL222" s="45"/>
      <c r="KM222" s="45"/>
      <c r="KN222" s="45"/>
      <c r="KO222" s="45"/>
      <c r="KP222" s="45"/>
      <c r="KQ222" s="45"/>
      <c r="KR222" s="45"/>
      <c r="KS222" s="45"/>
      <c r="KT222" s="45"/>
      <c r="KU222" s="45"/>
      <c r="KV222" s="45"/>
      <c r="KW222" s="45"/>
      <c r="KX222" s="45"/>
      <c r="KY222" s="45"/>
      <c r="KZ222" s="45"/>
      <c r="LA222" s="45"/>
      <c r="LB222" s="45"/>
      <c r="LC222" s="45"/>
      <c r="LD222" s="45"/>
      <c r="LE222" s="45"/>
      <c r="LF222" s="45"/>
      <c r="LG222" s="45"/>
      <c r="LH222" s="45"/>
      <c r="LI222" s="45"/>
      <c r="LJ222" s="45"/>
      <c r="LK222" s="45"/>
      <c r="LL222" s="45"/>
      <c r="LM222" s="45"/>
      <c r="LN222" s="45"/>
      <c r="LO222" s="45"/>
      <c r="LP222" s="45"/>
      <c r="LQ222" s="45"/>
      <c r="LR222" s="45"/>
      <c r="LS222" s="45"/>
      <c r="LT222" s="45"/>
      <c r="LU222" s="45"/>
      <c r="LV222" s="45"/>
      <c r="LW222" s="45"/>
      <c r="LX222" s="45"/>
      <c r="LY222" s="45"/>
      <c r="LZ222" s="45"/>
      <c r="MA222" s="45"/>
      <c r="MB222" s="45"/>
      <c r="MC222" s="45"/>
      <c r="MD222" s="45"/>
      <c r="ME222" s="45"/>
      <c r="MF222" s="45"/>
      <c r="MG222" s="45"/>
      <c r="MH222" s="45"/>
      <c r="MI222" s="45"/>
      <c r="MJ222" s="45"/>
      <c r="MK222" s="45"/>
      <c r="ML222" s="45"/>
      <c r="MM222" s="45"/>
      <c r="MN222" s="45"/>
      <c r="MO222" s="45"/>
      <c r="MP222" s="45"/>
      <c r="MQ222" s="45"/>
      <c r="MR222" s="45"/>
      <c r="MS222" s="45"/>
      <c r="MT222" s="45"/>
      <c r="MU222" s="45"/>
      <c r="MV222" s="45"/>
      <c r="MW222" s="45"/>
      <c r="MX222" s="45"/>
      <c r="MY222" s="45"/>
      <c r="MZ222" s="45"/>
      <c r="NA222" s="45"/>
      <c r="NB222" s="45"/>
      <c r="NC222" s="45"/>
      <c r="ND222" s="45"/>
      <c r="NE222" s="45"/>
      <c r="NF222" s="45"/>
      <c r="NG222" s="45"/>
      <c r="NH222" s="45"/>
      <c r="NI222" s="45"/>
      <c r="NJ222" s="45"/>
      <c r="NK222" s="45"/>
      <c r="NL222" s="45"/>
      <c r="NM222" s="45"/>
      <c r="NN222" s="45"/>
      <c r="NO222" s="45"/>
      <c r="NP222" s="45"/>
      <c r="NQ222" s="45"/>
      <c r="NR222" s="45"/>
      <c r="NS222" s="45"/>
      <c r="NT222" s="45"/>
      <c r="NU222" s="45"/>
      <c r="NV222" s="45"/>
      <c r="NW222" s="45"/>
      <c r="NX222" s="45"/>
      <c r="NY222" s="45"/>
      <c r="NZ222" s="45"/>
      <c r="OA222" s="45"/>
      <c r="OB222" s="45"/>
      <c r="OC222" s="45"/>
      <c r="OD222" s="45"/>
      <c r="OE222" s="45"/>
      <c r="OF222" s="45"/>
      <c r="OG222" s="45"/>
      <c r="OH222" s="45"/>
      <c r="OI222" s="45"/>
      <c r="OJ222" s="45"/>
      <c r="OK222" s="45"/>
      <c r="OL222" s="45"/>
      <c r="OM222" s="45"/>
      <c r="ON222" s="45"/>
      <c r="OO222" s="45"/>
      <c r="OP222" s="45"/>
      <c r="OQ222" s="45"/>
      <c r="OR222" s="45"/>
      <c r="OS222" s="45"/>
      <c r="OT222" s="45"/>
      <c r="OU222" s="45"/>
      <c r="OV222" s="45"/>
      <c r="OW222" s="45"/>
      <c r="OX222" s="45"/>
      <c r="OY222" s="45"/>
      <c r="OZ222" s="45"/>
      <c r="PA222" s="45"/>
      <c r="PB222" s="45"/>
      <c r="PC222" s="45"/>
      <c r="PD222" s="45"/>
      <c r="PE222" s="45"/>
      <c r="PF222" s="45"/>
      <c r="PG222" s="45"/>
      <c r="PH222" s="45"/>
      <c r="PI222" s="45"/>
      <c r="PJ222" s="45"/>
      <c r="PK222" s="45"/>
      <c r="PL222" s="45"/>
      <c r="PM222" s="45"/>
      <c r="PN222" s="45"/>
      <c r="PO222" s="45"/>
      <c r="PP222" s="45"/>
      <c r="PQ222" s="45"/>
      <c r="PR222" s="45"/>
      <c r="PS222" s="45"/>
      <c r="PT222" s="45"/>
      <c r="PU222" s="45"/>
      <c r="PV222" s="45"/>
      <c r="PW222" s="45"/>
      <c r="PX222" s="45"/>
      <c r="PY222" s="45"/>
      <c r="PZ222" s="45"/>
      <c r="QA222" s="45"/>
      <c r="QB222" s="45"/>
      <c r="QC222" s="45"/>
      <c r="QD222" s="45"/>
      <c r="QE222" s="45"/>
      <c r="QF222" s="45"/>
      <c r="QG222" s="45"/>
      <c r="QH222" s="45"/>
      <c r="QI222" s="45"/>
      <c r="QJ222" s="45"/>
      <c r="QK222" s="45"/>
      <c r="QL222" s="45"/>
      <c r="QM222" s="45"/>
      <c r="QN222" s="45"/>
      <c r="QO222" s="45"/>
      <c r="QP222" s="45"/>
      <c r="QQ222" s="45"/>
      <c r="QR222" s="45"/>
      <c r="QS222" s="45"/>
      <c r="QT222" s="45"/>
      <c r="QU222" s="45"/>
      <c r="QV222" s="45"/>
      <c r="QW222" s="45"/>
      <c r="QX222" s="45"/>
      <c r="QY222" s="45"/>
      <c r="QZ222" s="45"/>
      <c r="RA222" s="45"/>
      <c r="RB222" s="45"/>
      <c r="RC222" s="45"/>
      <c r="RD222" s="45"/>
      <c r="RE222" s="45"/>
      <c r="RF222" s="45"/>
      <c r="RG222" s="45"/>
      <c r="RH222" s="45"/>
      <c r="RI222" s="45"/>
      <c r="RJ222" s="45"/>
      <c r="RK222" s="45"/>
      <c r="RL222" s="45"/>
      <c r="RM222" s="45"/>
      <c r="RN222" s="45"/>
      <c r="RO222" s="45"/>
      <c r="RP222" s="45"/>
      <c r="RQ222" s="45"/>
      <c r="RR222" s="45"/>
      <c r="RS222" s="45"/>
      <c r="RT222" s="45"/>
      <c r="RU222" s="45"/>
      <c r="RV222" s="45"/>
      <c r="RW222" s="45"/>
      <c r="RX222" s="45"/>
      <c r="RY222" s="45"/>
      <c r="RZ222" s="45"/>
      <c r="SA222" s="45"/>
      <c r="SB222" s="45"/>
      <c r="SC222" s="45"/>
      <c r="SD222" s="45"/>
      <c r="SE222" s="45"/>
      <c r="SF222" s="45"/>
      <c r="SG222" s="45"/>
      <c r="SH222" s="45"/>
      <c r="SI222" s="45"/>
      <c r="SJ222" s="45"/>
      <c r="SK222" s="45"/>
      <c r="SL222" s="45"/>
      <c r="SM222" s="45"/>
      <c r="SN222" s="45"/>
      <c r="SO222" s="45"/>
      <c r="SP222" s="45"/>
      <c r="SQ222" s="45"/>
      <c r="SR222" s="45"/>
      <c r="SS222" s="45"/>
      <c r="ST222" s="45"/>
      <c r="SU222" s="45"/>
      <c r="SV222" s="45"/>
      <c r="SW222" s="45"/>
      <c r="SX222" s="45"/>
      <c r="SY222" s="45"/>
      <c r="SZ222" s="45"/>
      <c r="TA222" s="45"/>
      <c r="TB222" s="45"/>
      <c r="TC222" s="45"/>
      <c r="TD222" s="45"/>
      <c r="TE222" s="45"/>
      <c r="TF222" s="45"/>
      <c r="TG222" s="45"/>
      <c r="TH222" s="45"/>
      <c r="TI222" s="45"/>
      <c r="TJ222" s="45"/>
      <c r="TK222" s="45"/>
      <c r="TL222" s="45"/>
      <c r="TM222" s="45"/>
      <c r="TN222" s="45"/>
      <c r="TO222" s="45"/>
      <c r="TP222" s="45"/>
      <c r="TQ222" s="45"/>
      <c r="TR222" s="45"/>
      <c r="TS222" s="45"/>
      <c r="TT222" s="45"/>
      <c r="TU222" s="45"/>
      <c r="TV222" s="45"/>
      <c r="TW222" s="45"/>
      <c r="TX222" s="45"/>
      <c r="TY222" s="45"/>
      <c r="TZ222" s="45"/>
      <c r="UA222" s="45"/>
      <c r="UB222" s="45"/>
      <c r="UC222" s="45"/>
      <c r="UD222" s="45"/>
      <c r="UE222" s="45"/>
      <c r="UF222" s="45"/>
      <c r="UG222" s="45"/>
      <c r="UH222" s="45"/>
      <c r="UI222" s="45"/>
      <c r="UJ222" s="45"/>
      <c r="UK222" s="45"/>
      <c r="UL222" s="45"/>
      <c r="UM222" s="45"/>
      <c r="UN222" s="45"/>
      <c r="UO222" s="45"/>
      <c r="UP222" s="45"/>
      <c r="UQ222" s="45"/>
      <c r="UR222" s="45"/>
      <c r="US222" s="45"/>
      <c r="UT222" s="45"/>
      <c r="UU222" s="45"/>
      <c r="UV222" s="45"/>
      <c r="UW222" s="45"/>
      <c r="UX222" s="45"/>
      <c r="UY222" s="45"/>
      <c r="UZ222" s="45"/>
      <c r="VA222" s="45"/>
      <c r="VB222" s="45"/>
      <c r="VC222" s="45"/>
      <c r="VD222" s="45"/>
      <c r="VE222" s="45"/>
      <c r="VF222" s="45"/>
      <c r="VG222" s="45"/>
      <c r="VH222" s="45"/>
      <c r="VI222" s="45"/>
      <c r="VJ222" s="45"/>
      <c r="VK222" s="45"/>
      <c r="VL222" s="45"/>
      <c r="VM222" s="45"/>
      <c r="VN222" s="45"/>
      <c r="VO222" s="45"/>
      <c r="VP222" s="45"/>
      <c r="VQ222" s="45"/>
      <c r="VR222" s="45"/>
      <c r="VS222" s="45"/>
      <c r="VT222" s="45"/>
      <c r="VU222" s="45"/>
      <c r="VV222" s="45"/>
      <c r="VW222" s="45"/>
      <c r="VX222" s="45"/>
      <c r="VY222" s="45"/>
      <c r="VZ222" s="45"/>
      <c r="WA222" s="45"/>
      <c r="WB222" s="45"/>
      <c r="WC222" s="45"/>
      <c r="WD222" s="45"/>
      <c r="WE222" s="45"/>
      <c r="WF222" s="45"/>
      <c r="WG222" s="45"/>
      <c r="WH222" s="45"/>
      <c r="WI222" s="45"/>
      <c r="WJ222" s="45"/>
      <c r="WK222" s="45"/>
      <c r="WL222" s="45"/>
      <c r="WM222" s="45"/>
      <c r="WN222" s="45"/>
      <c r="WO222" s="45"/>
      <c r="WP222" s="45"/>
      <c r="WQ222" s="45"/>
      <c r="WR222" s="45"/>
      <c r="WS222" s="45"/>
      <c r="WT222" s="45"/>
      <c r="WU222" s="45"/>
      <c r="WV222" s="45"/>
      <c r="WW222" s="45"/>
      <c r="WX222" s="45"/>
      <c r="WY222" s="45"/>
      <c r="WZ222" s="45"/>
      <c r="XA222" s="45"/>
      <c r="XB222" s="45"/>
      <c r="XC222" s="45"/>
      <c r="XD222" s="45"/>
      <c r="XE222" s="45"/>
      <c r="XF222" s="45"/>
      <c r="XG222" s="45"/>
      <c r="XH222" s="45"/>
      <c r="XI222" s="45"/>
      <c r="XJ222" s="45"/>
      <c r="XK222" s="45"/>
      <c r="XL222" s="45"/>
      <c r="XM222" s="45"/>
      <c r="XN222" s="45"/>
      <c r="XO222" s="45"/>
      <c r="XP222" s="45"/>
      <c r="XQ222" s="45"/>
      <c r="XR222" s="45"/>
      <c r="XS222" s="45"/>
      <c r="XT222" s="45"/>
      <c r="XU222" s="45"/>
      <c r="XV222" s="45"/>
      <c r="XW222" s="45"/>
      <c r="XX222" s="45"/>
      <c r="XY222" s="45"/>
      <c r="XZ222" s="45"/>
      <c r="YA222" s="45"/>
      <c r="YB222" s="45"/>
      <c r="YC222" s="45"/>
      <c r="YD222" s="45"/>
      <c r="YE222" s="45"/>
      <c r="YF222" s="45"/>
      <c r="YG222" s="45"/>
      <c r="YH222" s="45"/>
      <c r="YI222" s="45"/>
      <c r="YJ222" s="45"/>
      <c r="YK222" s="45"/>
      <c r="YL222" s="45"/>
      <c r="YM222" s="45"/>
      <c r="YN222" s="45"/>
      <c r="YO222" s="45"/>
      <c r="YP222" s="45"/>
      <c r="YQ222" s="45"/>
      <c r="YR222" s="45"/>
    </row>
    <row r="223" spans="1:668" s="80" customFormat="1" ht="15.75" x14ac:dyDescent="0.25">
      <c r="A223" s="98" t="s">
        <v>14</v>
      </c>
      <c r="B223" s="36">
        <v>3</v>
      </c>
      <c r="C223" s="64"/>
      <c r="D223" s="64"/>
      <c r="E223" s="99"/>
      <c r="F223" s="168">
        <f>SUM(F220:F222)</f>
        <v>251000</v>
      </c>
      <c r="G223" s="168">
        <f t="shared" ref="G223:L223" si="34">SUM(G220:G222)</f>
        <v>7203.7</v>
      </c>
      <c r="H223" s="168">
        <f t="shared" si="34"/>
        <v>25217.699999999997</v>
      </c>
      <c r="I223" s="168">
        <f t="shared" si="34"/>
        <v>7630.4</v>
      </c>
      <c r="J223" s="168">
        <f t="shared" si="34"/>
        <v>75</v>
      </c>
      <c r="K223" s="168">
        <f t="shared" si="34"/>
        <v>40126.800000000003</v>
      </c>
      <c r="L223" s="194">
        <f t="shared" si="34"/>
        <v>210873.2</v>
      </c>
      <c r="M223" s="15"/>
      <c r="N223" s="15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1"/>
      <c r="AR223" s="81"/>
      <c r="AS223" s="81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  <c r="GN223" s="73"/>
      <c r="GO223" s="73"/>
      <c r="GP223" s="73"/>
      <c r="GQ223" s="73"/>
      <c r="GR223" s="73"/>
      <c r="GS223" s="73"/>
      <c r="GT223" s="73"/>
      <c r="GU223" s="73"/>
      <c r="GV223" s="73"/>
      <c r="GW223" s="73"/>
      <c r="GX223" s="73"/>
      <c r="GY223" s="73"/>
      <c r="GZ223" s="73"/>
      <c r="HA223" s="73"/>
      <c r="HB223" s="73"/>
      <c r="HC223" s="73"/>
      <c r="HD223" s="73"/>
      <c r="HE223" s="73"/>
      <c r="HF223" s="73"/>
      <c r="HG223" s="73"/>
      <c r="HH223" s="73"/>
      <c r="HI223" s="73"/>
      <c r="HJ223" s="73"/>
      <c r="HK223" s="73"/>
      <c r="HL223" s="73"/>
      <c r="HM223" s="73"/>
      <c r="HN223" s="73"/>
      <c r="HO223" s="73"/>
      <c r="HP223" s="73"/>
      <c r="HQ223" s="73"/>
      <c r="HR223" s="73"/>
      <c r="HS223" s="73"/>
      <c r="HT223" s="73"/>
      <c r="HU223" s="73"/>
      <c r="HV223" s="73"/>
      <c r="HW223" s="73"/>
      <c r="HX223" s="73"/>
      <c r="HY223" s="73"/>
      <c r="HZ223" s="73"/>
      <c r="IA223" s="73"/>
      <c r="IB223" s="73"/>
      <c r="IC223" s="73"/>
      <c r="ID223" s="73"/>
      <c r="IE223" s="73"/>
      <c r="IF223" s="73"/>
      <c r="IG223" s="73"/>
      <c r="IH223" s="73"/>
      <c r="II223" s="73"/>
      <c r="IJ223" s="73"/>
      <c r="IK223" s="73"/>
      <c r="IL223" s="73"/>
      <c r="IM223" s="73"/>
      <c r="IN223" s="73"/>
      <c r="IO223" s="73"/>
      <c r="IP223" s="73"/>
      <c r="IQ223" s="73"/>
      <c r="IR223" s="73"/>
      <c r="IS223" s="73"/>
      <c r="IT223" s="73"/>
      <c r="IU223" s="73"/>
      <c r="IV223" s="73"/>
      <c r="IW223" s="73"/>
      <c r="IX223" s="73"/>
      <c r="IY223" s="73"/>
      <c r="IZ223" s="73"/>
      <c r="JA223" s="73"/>
      <c r="JB223" s="73"/>
      <c r="JC223" s="73"/>
      <c r="JD223" s="73"/>
      <c r="JE223" s="73"/>
      <c r="JF223" s="73"/>
      <c r="JG223" s="73"/>
      <c r="JH223" s="73"/>
      <c r="JI223" s="73"/>
      <c r="JJ223" s="73"/>
      <c r="JK223" s="73"/>
      <c r="JL223" s="73"/>
      <c r="JM223" s="73"/>
      <c r="JN223" s="73"/>
      <c r="JO223" s="73"/>
      <c r="JP223" s="73"/>
      <c r="JQ223" s="73"/>
      <c r="JR223" s="73"/>
      <c r="JS223" s="73"/>
      <c r="JT223" s="73"/>
      <c r="JU223" s="73"/>
      <c r="JV223" s="73"/>
      <c r="JW223" s="73"/>
      <c r="JX223" s="73"/>
      <c r="JY223" s="73"/>
      <c r="JZ223" s="73"/>
      <c r="KA223" s="73"/>
      <c r="KB223" s="73"/>
      <c r="KC223" s="73"/>
      <c r="KD223" s="73"/>
      <c r="KE223" s="73"/>
      <c r="KF223" s="73"/>
      <c r="KG223" s="73"/>
      <c r="KH223" s="73"/>
      <c r="KI223" s="73"/>
      <c r="KJ223" s="73"/>
      <c r="KK223" s="73"/>
      <c r="KL223" s="73"/>
      <c r="KM223" s="73"/>
      <c r="KN223" s="73"/>
      <c r="KO223" s="73"/>
      <c r="KP223" s="73"/>
      <c r="KQ223" s="73"/>
      <c r="KR223" s="73"/>
      <c r="KS223" s="73"/>
      <c r="KT223" s="73"/>
      <c r="KU223" s="73"/>
      <c r="KV223" s="73"/>
      <c r="KW223" s="73"/>
      <c r="KX223" s="73"/>
      <c r="KY223" s="73"/>
      <c r="KZ223" s="73"/>
      <c r="LA223" s="73"/>
      <c r="LB223" s="73"/>
      <c r="LC223" s="73"/>
      <c r="LD223" s="73"/>
      <c r="LE223" s="73"/>
      <c r="LF223" s="73"/>
      <c r="LG223" s="73"/>
      <c r="LH223" s="73"/>
      <c r="LI223" s="73"/>
      <c r="LJ223" s="73"/>
      <c r="LK223" s="73"/>
      <c r="LL223" s="73"/>
      <c r="LM223" s="73"/>
      <c r="LN223" s="73"/>
      <c r="LO223" s="73"/>
      <c r="LP223" s="73"/>
      <c r="LQ223" s="73"/>
      <c r="LR223" s="73"/>
      <c r="LS223" s="73"/>
      <c r="LT223" s="73"/>
      <c r="LU223" s="73"/>
      <c r="LV223" s="73"/>
      <c r="LW223" s="73"/>
      <c r="LX223" s="73"/>
      <c r="LY223" s="73"/>
      <c r="LZ223" s="73"/>
      <c r="MA223" s="73"/>
      <c r="MB223" s="73"/>
      <c r="MC223" s="73"/>
      <c r="MD223" s="73"/>
      <c r="ME223" s="73"/>
      <c r="MF223" s="73"/>
      <c r="MG223" s="73"/>
      <c r="MH223" s="73"/>
      <c r="MI223" s="73"/>
      <c r="MJ223" s="73"/>
      <c r="MK223" s="73"/>
      <c r="ML223" s="73"/>
      <c r="MM223" s="73"/>
      <c r="MN223" s="73"/>
      <c r="MO223" s="73"/>
      <c r="MP223" s="73"/>
      <c r="MQ223" s="73"/>
      <c r="MR223" s="73"/>
      <c r="MS223" s="73"/>
      <c r="MT223" s="73"/>
      <c r="MU223" s="73"/>
      <c r="MV223" s="73"/>
      <c r="MW223" s="73"/>
      <c r="MX223" s="73"/>
      <c r="MY223" s="73"/>
      <c r="MZ223" s="73"/>
      <c r="NA223" s="73"/>
      <c r="NB223" s="73"/>
      <c r="NC223" s="73"/>
      <c r="ND223" s="73"/>
      <c r="NE223" s="73"/>
      <c r="NF223" s="73"/>
      <c r="NG223" s="73"/>
      <c r="NH223" s="73"/>
      <c r="NI223" s="73"/>
      <c r="NJ223" s="73"/>
      <c r="NK223" s="73"/>
      <c r="NL223" s="73"/>
      <c r="NM223" s="73"/>
      <c r="NN223" s="73"/>
      <c r="NO223" s="73"/>
      <c r="NP223" s="73"/>
      <c r="NQ223" s="73"/>
      <c r="NR223" s="73"/>
      <c r="NS223" s="73"/>
      <c r="NT223" s="73"/>
      <c r="NU223" s="73"/>
      <c r="NV223" s="73"/>
      <c r="NW223" s="73"/>
      <c r="NX223" s="73"/>
      <c r="NY223" s="73"/>
      <c r="NZ223" s="73"/>
      <c r="OA223" s="73"/>
      <c r="OB223" s="73"/>
      <c r="OC223" s="73"/>
      <c r="OD223" s="73"/>
      <c r="OE223" s="73"/>
      <c r="OF223" s="73"/>
      <c r="OG223" s="73"/>
      <c r="OH223" s="73"/>
      <c r="OI223" s="73"/>
      <c r="OJ223" s="73"/>
      <c r="OK223" s="73"/>
      <c r="OL223" s="73"/>
      <c r="OM223" s="73"/>
      <c r="ON223" s="73"/>
      <c r="OO223" s="73"/>
      <c r="OP223" s="73"/>
      <c r="OQ223" s="73"/>
      <c r="OR223" s="73"/>
      <c r="OS223" s="73"/>
      <c r="OT223" s="73"/>
      <c r="OU223" s="73"/>
      <c r="OV223" s="73"/>
      <c r="OW223" s="73"/>
      <c r="OX223" s="73"/>
      <c r="OY223" s="73"/>
      <c r="OZ223" s="73"/>
      <c r="PA223" s="73"/>
      <c r="PB223" s="73"/>
      <c r="PC223" s="73"/>
      <c r="PD223" s="73"/>
      <c r="PE223" s="73"/>
      <c r="PF223" s="73"/>
      <c r="PG223" s="73"/>
      <c r="PH223" s="73"/>
      <c r="PI223" s="73"/>
      <c r="PJ223" s="73"/>
      <c r="PK223" s="73"/>
      <c r="PL223" s="73"/>
      <c r="PM223" s="73"/>
      <c r="PN223" s="73"/>
      <c r="PO223" s="73"/>
      <c r="PP223" s="73"/>
      <c r="PQ223" s="73"/>
      <c r="PR223" s="73"/>
      <c r="PS223" s="73"/>
      <c r="PT223" s="73"/>
      <c r="PU223" s="73"/>
      <c r="PV223" s="73"/>
      <c r="PW223" s="73"/>
      <c r="PX223" s="73"/>
      <c r="PY223" s="73"/>
      <c r="PZ223" s="73"/>
      <c r="QA223" s="73"/>
      <c r="QB223" s="73"/>
      <c r="QC223" s="73"/>
      <c r="QD223" s="73"/>
      <c r="QE223" s="73"/>
      <c r="QF223" s="73"/>
      <c r="QG223" s="73"/>
      <c r="QH223" s="73"/>
      <c r="QI223" s="73"/>
      <c r="QJ223" s="73"/>
      <c r="QK223" s="73"/>
      <c r="QL223" s="73"/>
      <c r="QM223" s="73"/>
      <c r="QN223" s="73"/>
      <c r="QO223" s="73"/>
      <c r="QP223" s="73"/>
      <c r="QQ223" s="73"/>
      <c r="QR223" s="73"/>
      <c r="QS223" s="73"/>
      <c r="QT223" s="73"/>
      <c r="QU223" s="73"/>
      <c r="QV223" s="73"/>
      <c r="QW223" s="73"/>
      <c r="QX223" s="73"/>
      <c r="QY223" s="73"/>
      <c r="QZ223" s="73"/>
      <c r="RA223" s="73"/>
      <c r="RB223" s="73"/>
      <c r="RC223" s="73"/>
      <c r="RD223" s="73"/>
      <c r="RE223" s="73"/>
      <c r="RF223" s="73"/>
      <c r="RG223" s="73"/>
      <c r="RH223" s="73"/>
      <c r="RI223" s="73"/>
      <c r="RJ223" s="73"/>
      <c r="RK223" s="73"/>
      <c r="RL223" s="73"/>
      <c r="RM223" s="73"/>
      <c r="RN223" s="73"/>
      <c r="RO223" s="73"/>
      <c r="RP223" s="73"/>
      <c r="RQ223" s="73"/>
      <c r="RR223" s="73"/>
      <c r="RS223" s="73"/>
      <c r="RT223" s="73"/>
      <c r="RU223" s="73"/>
      <c r="RV223" s="73"/>
      <c r="RW223" s="73"/>
      <c r="RX223" s="73"/>
      <c r="RY223" s="73"/>
      <c r="RZ223" s="73"/>
      <c r="SA223" s="73"/>
      <c r="SB223" s="73"/>
      <c r="SC223" s="73"/>
      <c r="SD223" s="73"/>
      <c r="SE223" s="73"/>
      <c r="SF223" s="73"/>
      <c r="SG223" s="73"/>
      <c r="SH223" s="73"/>
      <c r="SI223" s="73"/>
      <c r="SJ223" s="73"/>
      <c r="SK223" s="73"/>
      <c r="SL223" s="73"/>
      <c r="SM223" s="73"/>
      <c r="SN223" s="73"/>
      <c r="SO223" s="73"/>
      <c r="SP223" s="73"/>
      <c r="SQ223" s="73"/>
      <c r="SR223" s="73"/>
      <c r="SS223" s="73"/>
      <c r="ST223" s="73"/>
      <c r="SU223" s="73"/>
      <c r="SV223" s="73"/>
      <c r="SW223" s="73"/>
      <c r="SX223" s="73"/>
      <c r="SY223" s="73"/>
      <c r="SZ223" s="73"/>
      <c r="TA223" s="73"/>
      <c r="TB223" s="73"/>
      <c r="TC223" s="73"/>
      <c r="TD223" s="73"/>
      <c r="TE223" s="73"/>
      <c r="TF223" s="73"/>
      <c r="TG223" s="73"/>
      <c r="TH223" s="73"/>
      <c r="TI223" s="73"/>
      <c r="TJ223" s="73"/>
      <c r="TK223" s="73"/>
      <c r="TL223" s="73"/>
      <c r="TM223" s="73"/>
      <c r="TN223" s="73"/>
      <c r="TO223" s="73"/>
      <c r="TP223" s="73"/>
      <c r="TQ223" s="73"/>
      <c r="TR223" s="73"/>
      <c r="TS223" s="73"/>
      <c r="TT223" s="73"/>
      <c r="TU223" s="73"/>
      <c r="TV223" s="73"/>
      <c r="TW223" s="73"/>
      <c r="TX223" s="73"/>
      <c r="TY223" s="73"/>
      <c r="TZ223" s="73"/>
      <c r="UA223" s="73"/>
      <c r="UB223" s="73"/>
      <c r="UC223" s="73"/>
      <c r="UD223" s="73"/>
      <c r="UE223" s="73"/>
      <c r="UF223" s="73"/>
      <c r="UG223" s="73"/>
      <c r="UH223" s="73"/>
      <c r="UI223" s="73"/>
      <c r="UJ223" s="73"/>
      <c r="UK223" s="73"/>
      <c r="UL223" s="73"/>
      <c r="UM223" s="73"/>
      <c r="UN223" s="73"/>
      <c r="UO223" s="73"/>
      <c r="UP223" s="73"/>
      <c r="UQ223" s="73"/>
      <c r="UR223" s="73"/>
      <c r="US223" s="73"/>
      <c r="UT223" s="73"/>
      <c r="UU223" s="73"/>
      <c r="UV223" s="73"/>
      <c r="UW223" s="73"/>
      <c r="UX223" s="73"/>
      <c r="UY223" s="73"/>
      <c r="UZ223" s="73"/>
      <c r="VA223" s="73"/>
      <c r="VB223" s="73"/>
      <c r="VC223" s="73"/>
      <c r="VD223" s="73"/>
      <c r="VE223" s="73"/>
      <c r="VF223" s="73"/>
      <c r="VG223" s="73"/>
      <c r="VH223" s="73"/>
      <c r="VI223" s="73"/>
      <c r="VJ223" s="73"/>
      <c r="VK223" s="73"/>
      <c r="VL223" s="73"/>
      <c r="VM223" s="73"/>
      <c r="VN223" s="73"/>
      <c r="VO223" s="73"/>
      <c r="VP223" s="73"/>
      <c r="VQ223" s="73"/>
      <c r="VR223" s="73"/>
      <c r="VS223" s="73"/>
      <c r="VT223" s="73"/>
      <c r="VU223" s="73"/>
      <c r="VV223" s="73"/>
      <c r="VW223" s="73"/>
      <c r="VX223" s="73"/>
      <c r="VY223" s="73"/>
      <c r="VZ223" s="73"/>
      <c r="WA223" s="73"/>
      <c r="WB223" s="73"/>
      <c r="WC223" s="73"/>
      <c r="WD223" s="73"/>
      <c r="WE223" s="73"/>
      <c r="WF223" s="73"/>
      <c r="WG223" s="73"/>
      <c r="WH223" s="73"/>
      <c r="WI223" s="73"/>
      <c r="WJ223" s="73"/>
      <c r="WK223" s="73"/>
      <c r="WL223" s="73"/>
      <c r="WM223" s="73"/>
      <c r="WN223" s="73"/>
      <c r="WO223" s="73"/>
      <c r="WP223" s="73"/>
      <c r="WQ223" s="73"/>
      <c r="WR223" s="73"/>
      <c r="WS223" s="73"/>
      <c r="WT223" s="73"/>
      <c r="WU223" s="73"/>
      <c r="WV223" s="73"/>
      <c r="WW223" s="73"/>
      <c r="WX223" s="73"/>
      <c r="WY223" s="73"/>
      <c r="WZ223" s="73"/>
      <c r="XA223" s="73"/>
      <c r="XB223" s="73"/>
      <c r="XC223" s="73"/>
      <c r="XD223" s="73"/>
      <c r="XE223" s="73"/>
      <c r="XF223" s="73"/>
      <c r="XG223" s="73"/>
      <c r="XH223" s="73"/>
      <c r="XI223" s="73"/>
      <c r="XJ223" s="73"/>
      <c r="XK223" s="73"/>
      <c r="XL223" s="73"/>
      <c r="XM223" s="73"/>
      <c r="XN223" s="73"/>
      <c r="XO223" s="73"/>
      <c r="XP223" s="73"/>
      <c r="XQ223" s="73"/>
      <c r="XR223" s="73"/>
      <c r="XS223" s="73"/>
      <c r="XT223" s="73"/>
      <c r="XU223" s="73"/>
      <c r="XV223" s="73"/>
      <c r="XW223" s="73"/>
      <c r="XX223" s="73"/>
      <c r="XY223" s="73"/>
      <c r="XZ223" s="73"/>
      <c r="YA223" s="73"/>
      <c r="YB223" s="73"/>
      <c r="YC223" s="73"/>
      <c r="YD223" s="73"/>
      <c r="YE223" s="73"/>
      <c r="YF223" s="73"/>
      <c r="YG223" s="73"/>
      <c r="YH223" s="73"/>
      <c r="YI223" s="73"/>
      <c r="YJ223" s="73"/>
      <c r="YK223" s="73"/>
      <c r="YL223" s="73"/>
      <c r="YM223" s="73"/>
      <c r="YN223" s="73"/>
      <c r="YO223" s="73"/>
      <c r="YP223" s="73"/>
      <c r="YQ223" s="73"/>
      <c r="YR223" s="73"/>
    </row>
    <row r="225" spans="1:668" s="8" customFormat="1" ht="15.75" x14ac:dyDescent="0.25">
      <c r="A225" s="78" t="s">
        <v>185</v>
      </c>
      <c r="B225" s="75"/>
      <c r="C225" s="76"/>
      <c r="D225" s="76"/>
      <c r="E225" s="55"/>
      <c r="F225" s="143"/>
      <c r="G225" s="143"/>
      <c r="H225" s="143"/>
      <c r="I225" s="143"/>
      <c r="J225" s="143"/>
      <c r="K225" s="143"/>
      <c r="L225" s="143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77"/>
      <c r="AE225" s="77"/>
      <c r="AF225" s="77"/>
      <c r="AG225" s="77"/>
      <c r="AH225" s="77"/>
      <c r="AI225" s="77"/>
      <c r="AJ225" s="77"/>
      <c r="AK225" s="77"/>
      <c r="AL225" s="77"/>
      <c r="AM225" s="77"/>
      <c r="AN225" s="77"/>
      <c r="AO225" s="77"/>
      <c r="AP225" s="77"/>
      <c r="AQ225" s="77"/>
      <c r="AR225" s="77"/>
      <c r="AS225" s="7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  <c r="IT225" s="47"/>
      <c r="IU225" s="47"/>
      <c r="IV225" s="47"/>
      <c r="IW225" s="47"/>
      <c r="IX225" s="47"/>
      <c r="IY225" s="47"/>
      <c r="IZ225" s="47"/>
      <c r="JA225" s="47"/>
      <c r="JB225" s="47"/>
      <c r="JC225" s="47"/>
      <c r="JD225" s="47"/>
      <c r="JE225" s="47"/>
      <c r="JF225" s="47"/>
      <c r="JG225" s="47"/>
      <c r="JH225" s="47"/>
      <c r="JI225" s="47"/>
      <c r="JJ225" s="47"/>
      <c r="JK225" s="47"/>
      <c r="JL225" s="47"/>
      <c r="JM225" s="47"/>
      <c r="JN225" s="47"/>
      <c r="JO225" s="47"/>
      <c r="JP225" s="47"/>
      <c r="JQ225" s="47"/>
      <c r="JR225" s="47"/>
      <c r="JS225" s="47"/>
      <c r="JT225" s="47"/>
      <c r="JU225" s="47"/>
      <c r="JV225" s="47"/>
      <c r="JW225" s="47"/>
      <c r="JX225" s="47"/>
      <c r="JY225" s="47"/>
      <c r="JZ225" s="47"/>
      <c r="KA225" s="47"/>
      <c r="KB225" s="47"/>
      <c r="KC225" s="47"/>
      <c r="KD225" s="47"/>
      <c r="KE225" s="47"/>
      <c r="KF225" s="47"/>
      <c r="KG225" s="47"/>
      <c r="KH225" s="47"/>
      <c r="KI225" s="47"/>
      <c r="KJ225" s="47"/>
      <c r="KK225" s="47"/>
      <c r="KL225" s="47"/>
      <c r="KM225" s="47"/>
      <c r="KN225" s="47"/>
      <c r="KO225" s="47"/>
      <c r="KP225" s="47"/>
      <c r="KQ225" s="47"/>
      <c r="KR225" s="47"/>
      <c r="KS225" s="47"/>
      <c r="KT225" s="47"/>
      <c r="KU225" s="47"/>
      <c r="KV225" s="47"/>
      <c r="KW225" s="47"/>
      <c r="KX225" s="47"/>
      <c r="KY225" s="47"/>
      <c r="KZ225" s="47"/>
      <c r="LA225" s="47"/>
      <c r="LB225" s="47"/>
      <c r="LC225" s="47"/>
      <c r="LD225" s="47"/>
      <c r="LE225" s="47"/>
      <c r="LF225" s="47"/>
      <c r="LG225" s="47"/>
      <c r="LH225" s="47"/>
      <c r="LI225" s="47"/>
      <c r="LJ225" s="47"/>
      <c r="LK225" s="47"/>
      <c r="LL225" s="47"/>
      <c r="LM225" s="47"/>
      <c r="LN225" s="47"/>
      <c r="LO225" s="47"/>
      <c r="LP225" s="47"/>
      <c r="LQ225" s="47"/>
      <c r="LR225" s="47"/>
      <c r="LS225" s="47"/>
      <c r="LT225" s="47"/>
      <c r="LU225" s="47"/>
      <c r="LV225" s="47"/>
      <c r="LW225" s="47"/>
      <c r="LX225" s="47"/>
      <c r="LY225" s="47"/>
      <c r="LZ225" s="47"/>
      <c r="MA225" s="47"/>
      <c r="MB225" s="47"/>
      <c r="MC225" s="47"/>
      <c r="MD225" s="47"/>
      <c r="ME225" s="47"/>
      <c r="MF225" s="47"/>
      <c r="MG225" s="47"/>
      <c r="MH225" s="47"/>
      <c r="MI225" s="47"/>
      <c r="MJ225" s="47"/>
      <c r="MK225" s="47"/>
      <c r="ML225" s="47"/>
      <c r="MM225" s="47"/>
      <c r="MN225" s="47"/>
      <c r="MO225" s="47"/>
      <c r="MP225" s="47"/>
      <c r="MQ225" s="47"/>
      <c r="MR225" s="47"/>
      <c r="MS225" s="47"/>
      <c r="MT225" s="47"/>
      <c r="MU225" s="47"/>
      <c r="MV225" s="47"/>
      <c r="MW225" s="47"/>
      <c r="MX225" s="47"/>
      <c r="MY225" s="47"/>
      <c r="MZ225" s="47"/>
      <c r="NA225" s="47"/>
      <c r="NB225" s="47"/>
      <c r="NC225" s="47"/>
      <c r="ND225" s="47"/>
      <c r="NE225" s="47"/>
      <c r="NF225" s="47"/>
      <c r="NG225" s="47"/>
      <c r="NH225" s="47"/>
      <c r="NI225" s="47"/>
      <c r="NJ225" s="47"/>
      <c r="NK225" s="47"/>
      <c r="NL225" s="47"/>
      <c r="NM225" s="47"/>
      <c r="NN225" s="47"/>
      <c r="NO225" s="47"/>
      <c r="NP225" s="47"/>
      <c r="NQ225" s="47"/>
      <c r="NR225" s="47"/>
      <c r="NS225" s="47"/>
      <c r="NT225" s="47"/>
      <c r="NU225" s="47"/>
      <c r="NV225" s="47"/>
      <c r="NW225" s="47"/>
      <c r="NX225" s="47"/>
      <c r="NY225" s="47"/>
      <c r="NZ225" s="47"/>
      <c r="OA225" s="47"/>
      <c r="OB225" s="47"/>
      <c r="OC225" s="47"/>
      <c r="OD225" s="47"/>
      <c r="OE225" s="47"/>
      <c r="OF225" s="47"/>
      <c r="OG225" s="47"/>
      <c r="OH225" s="47"/>
      <c r="OI225" s="47"/>
      <c r="OJ225" s="47"/>
      <c r="OK225" s="47"/>
      <c r="OL225" s="47"/>
      <c r="OM225" s="47"/>
      <c r="ON225" s="47"/>
      <c r="OO225" s="47"/>
      <c r="OP225" s="47"/>
      <c r="OQ225" s="47"/>
      <c r="OR225" s="47"/>
      <c r="OS225" s="47"/>
      <c r="OT225" s="47"/>
      <c r="OU225" s="47"/>
      <c r="OV225" s="47"/>
      <c r="OW225" s="47"/>
      <c r="OX225" s="47"/>
      <c r="OY225" s="47"/>
      <c r="OZ225" s="47"/>
      <c r="PA225" s="47"/>
      <c r="PB225" s="47"/>
      <c r="PC225" s="47"/>
      <c r="PD225" s="47"/>
      <c r="PE225" s="47"/>
      <c r="PF225" s="47"/>
      <c r="PG225" s="47"/>
      <c r="PH225" s="47"/>
      <c r="PI225" s="47"/>
      <c r="PJ225" s="47"/>
      <c r="PK225" s="47"/>
      <c r="PL225" s="47"/>
      <c r="PM225" s="47"/>
      <c r="PN225" s="47"/>
      <c r="PO225" s="47"/>
      <c r="PP225" s="47"/>
      <c r="PQ225" s="47"/>
      <c r="PR225" s="47"/>
      <c r="PS225" s="47"/>
      <c r="PT225" s="47"/>
      <c r="PU225" s="47"/>
      <c r="PV225" s="47"/>
      <c r="PW225" s="47"/>
      <c r="PX225" s="47"/>
      <c r="PY225" s="47"/>
      <c r="PZ225" s="47"/>
      <c r="QA225" s="47"/>
      <c r="QB225" s="47"/>
      <c r="QC225" s="47"/>
      <c r="QD225" s="47"/>
      <c r="QE225" s="47"/>
      <c r="QF225" s="47"/>
      <c r="QG225" s="47"/>
      <c r="QH225" s="47"/>
      <c r="QI225" s="47"/>
      <c r="QJ225" s="47"/>
      <c r="QK225" s="47"/>
      <c r="QL225" s="47"/>
      <c r="QM225" s="47"/>
      <c r="QN225" s="47"/>
      <c r="QO225" s="47"/>
      <c r="QP225" s="47"/>
      <c r="QQ225" s="47"/>
      <c r="QR225" s="47"/>
      <c r="QS225" s="47"/>
      <c r="QT225" s="47"/>
      <c r="QU225" s="47"/>
      <c r="QV225" s="47"/>
      <c r="QW225" s="47"/>
      <c r="QX225" s="47"/>
      <c r="QY225" s="47"/>
      <c r="QZ225" s="47"/>
      <c r="RA225" s="47"/>
      <c r="RB225" s="47"/>
      <c r="RC225" s="47"/>
      <c r="RD225" s="47"/>
      <c r="RE225" s="47"/>
      <c r="RF225" s="47"/>
      <c r="RG225" s="47"/>
      <c r="RH225" s="47"/>
      <c r="RI225" s="47"/>
      <c r="RJ225" s="47"/>
      <c r="RK225" s="47"/>
      <c r="RL225" s="47"/>
      <c r="RM225" s="47"/>
      <c r="RN225" s="47"/>
      <c r="RO225" s="47"/>
      <c r="RP225" s="47"/>
      <c r="RQ225" s="47"/>
      <c r="RR225" s="47"/>
      <c r="RS225" s="47"/>
      <c r="RT225" s="47"/>
      <c r="RU225" s="47"/>
      <c r="RV225" s="47"/>
      <c r="RW225" s="47"/>
      <c r="RX225" s="47"/>
      <c r="RY225" s="47"/>
      <c r="RZ225" s="47"/>
      <c r="SA225" s="47"/>
      <c r="SB225" s="47"/>
      <c r="SC225" s="47"/>
      <c r="SD225" s="47"/>
      <c r="SE225" s="47"/>
      <c r="SF225" s="47"/>
      <c r="SG225" s="47"/>
      <c r="SH225" s="47"/>
      <c r="SI225" s="47"/>
      <c r="SJ225" s="47"/>
      <c r="SK225" s="47"/>
      <c r="SL225" s="47"/>
      <c r="SM225" s="47"/>
      <c r="SN225" s="47"/>
      <c r="SO225" s="47"/>
      <c r="SP225" s="47"/>
      <c r="SQ225" s="47"/>
      <c r="SR225" s="47"/>
      <c r="SS225" s="47"/>
      <c r="ST225" s="47"/>
      <c r="SU225" s="47"/>
      <c r="SV225" s="47"/>
      <c r="SW225" s="47"/>
      <c r="SX225" s="47"/>
      <c r="SY225" s="47"/>
      <c r="SZ225" s="47"/>
      <c r="TA225" s="47"/>
      <c r="TB225" s="47"/>
      <c r="TC225" s="47"/>
      <c r="TD225" s="47"/>
      <c r="TE225" s="47"/>
      <c r="TF225" s="47"/>
      <c r="TG225" s="47"/>
      <c r="TH225" s="47"/>
      <c r="TI225" s="47"/>
      <c r="TJ225" s="47"/>
      <c r="TK225" s="47"/>
      <c r="TL225" s="47"/>
      <c r="TM225" s="47"/>
      <c r="TN225" s="47"/>
      <c r="TO225" s="47"/>
      <c r="TP225" s="47"/>
      <c r="TQ225" s="47"/>
      <c r="TR225" s="47"/>
      <c r="TS225" s="47"/>
      <c r="TT225" s="47"/>
      <c r="TU225" s="47"/>
      <c r="TV225" s="47"/>
      <c r="TW225" s="47"/>
      <c r="TX225" s="47"/>
      <c r="TY225" s="47"/>
      <c r="TZ225" s="47"/>
      <c r="UA225" s="47"/>
      <c r="UB225" s="47"/>
      <c r="UC225" s="47"/>
      <c r="UD225" s="47"/>
      <c r="UE225" s="47"/>
      <c r="UF225" s="47"/>
      <c r="UG225" s="47"/>
      <c r="UH225" s="47"/>
      <c r="UI225" s="47"/>
      <c r="UJ225" s="47"/>
      <c r="UK225" s="47"/>
      <c r="UL225" s="47"/>
      <c r="UM225" s="47"/>
      <c r="UN225" s="47"/>
      <c r="UO225" s="47"/>
      <c r="UP225" s="47"/>
      <c r="UQ225" s="47"/>
      <c r="UR225" s="47"/>
      <c r="US225" s="47"/>
      <c r="UT225" s="47"/>
      <c r="UU225" s="47"/>
      <c r="UV225" s="47"/>
      <c r="UW225" s="47"/>
      <c r="UX225" s="47"/>
      <c r="UY225" s="47"/>
      <c r="UZ225" s="47"/>
      <c r="VA225" s="47"/>
      <c r="VB225" s="47"/>
      <c r="VC225" s="47"/>
      <c r="VD225" s="47"/>
      <c r="VE225" s="47"/>
      <c r="VF225" s="47"/>
      <c r="VG225" s="47"/>
      <c r="VH225" s="47"/>
      <c r="VI225" s="47"/>
      <c r="VJ225" s="47"/>
      <c r="VK225" s="47"/>
      <c r="VL225" s="47"/>
      <c r="VM225" s="47"/>
      <c r="VN225" s="47"/>
      <c r="VO225" s="47"/>
      <c r="VP225" s="47"/>
      <c r="VQ225" s="47"/>
      <c r="VR225" s="47"/>
      <c r="VS225" s="47"/>
      <c r="VT225" s="47"/>
      <c r="VU225" s="47"/>
      <c r="VV225" s="47"/>
      <c r="VW225" s="47"/>
      <c r="VX225" s="47"/>
      <c r="VY225" s="47"/>
      <c r="VZ225" s="47"/>
      <c r="WA225" s="47"/>
      <c r="WB225" s="47"/>
      <c r="WC225" s="47"/>
      <c r="WD225" s="47"/>
      <c r="WE225" s="47"/>
      <c r="WF225" s="47"/>
      <c r="WG225" s="47"/>
      <c r="WH225" s="47"/>
      <c r="WI225" s="47"/>
      <c r="WJ225" s="47"/>
      <c r="WK225" s="47"/>
      <c r="WL225" s="47"/>
      <c r="WM225" s="47"/>
      <c r="WN225" s="47"/>
      <c r="WO225" s="47"/>
      <c r="WP225" s="47"/>
      <c r="WQ225" s="47"/>
      <c r="WR225" s="47"/>
      <c r="WS225" s="47"/>
      <c r="WT225" s="47"/>
      <c r="WU225" s="47"/>
      <c r="WV225" s="47"/>
      <c r="WW225" s="47"/>
      <c r="WX225" s="47"/>
      <c r="WY225" s="47"/>
      <c r="WZ225" s="47"/>
      <c r="XA225" s="47"/>
      <c r="XB225" s="47"/>
      <c r="XC225" s="47"/>
      <c r="XD225" s="47"/>
      <c r="XE225" s="47"/>
      <c r="XF225" s="47"/>
      <c r="XG225" s="47"/>
      <c r="XH225" s="47"/>
      <c r="XI225" s="47"/>
      <c r="XJ225" s="47"/>
      <c r="XK225" s="47"/>
      <c r="XL225" s="47"/>
      <c r="XM225" s="47"/>
      <c r="XN225" s="47"/>
      <c r="XO225" s="47"/>
      <c r="XP225" s="47"/>
      <c r="XQ225" s="47"/>
      <c r="XR225" s="47"/>
      <c r="XS225" s="47"/>
      <c r="XT225" s="47"/>
      <c r="XU225" s="47"/>
      <c r="XV225" s="47"/>
      <c r="XW225" s="47"/>
      <c r="XX225" s="47"/>
      <c r="XY225" s="47"/>
      <c r="XZ225" s="47"/>
      <c r="YA225" s="47"/>
      <c r="YB225" s="47"/>
      <c r="YC225" s="47"/>
      <c r="YD225" s="47"/>
      <c r="YE225" s="47"/>
      <c r="YF225" s="47"/>
      <c r="YG225" s="47"/>
      <c r="YH225" s="47"/>
      <c r="YI225" s="47"/>
      <c r="YJ225" s="47"/>
      <c r="YK225" s="47"/>
      <c r="YL225" s="47"/>
      <c r="YM225" s="47"/>
      <c r="YN225" s="47"/>
      <c r="YO225" s="47"/>
      <c r="YP225" s="47"/>
      <c r="YQ225" s="47"/>
      <c r="YR225" s="47"/>
    </row>
    <row r="226" spans="1:668" s="8" customFormat="1" ht="15.75" x14ac:dyDescent="0.25">
      <c r="A226" s="30" t="s">
        <v>110</v>
      </c>
      <c r="B226" s="75" t="s">
        <v>85</v>
      </c>
      <c r="C226" s="76" t="s">
        <v>73</v>
      </c>
      <c r="D226" s="79">
        <v>44470</v>
      </c>
      <c r="E226" s="10" t="s">
        <v>113</v>
      </c>
      <c r="F226" s="137">
        <v>89500</v>
      </c>
      <c r="G226" s="137">
        <v>2568.65</v>
      </c>
      <c r="H226" s="137">
        <v>0</v>
      </c>
      <c r="I226" s="137">
        <v>2720.8</v>
      </c>
      <c r="J226" s="137">
        <v>25</v>
      </c>
      <c r="K226" s="137">
        <v>5314.45</v>
      </c>
      <c r="L226" s="138">
        <v>84185.55</v>
      </c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  <c r="IT226" s="47"/>
      <c r="IU226" s="47"/>
      <c r="IV226" s="47"/>
      <c r="IW226" s="47"/>
      <c r="IX226" s="47"/>
      <c r="IY226" s="47"/>
      <c r="IZ226" s="47"/>
      <c r="JA226" s="47"/>
      <c r="JB226" s="47"/>
      <c r="JC226" s="47"/>
      <c r="JD226" s="47"/>
      <c r="JE226" s="47"/>
      <c r="JF226" s="47"/>
      <c r="JG226" s="47"/>
      <c r="JH226" s="47"/>
      <c r="JI226" s="47"/>
      <c r="JJ226" s="47"/>
      <c r="JK226" s="47"/>
      <c r="JL226" s="47"/>
      <c r="JM226" s="47"/>
      <c r="JN226" s="47"/>
      <c r="JO226" s="47"/>
      <c r="JP226" s="47"/>
      <c r="JQ226" s="47"/>
      <c r="JR226" s="47"/>
      <c r="JS226" s="47"/>
      <c r="JT226" s="47"/>
      <c r="JU226" s="47"/>
      <c r="JV226" s="47"/>
      <c r="JW226" s="47"/>
      <c r="JX226" s="47"/>
      <c r="JY226" s="47"/>
      <c r="JZ226" s="47"/>
      <c r="KA226" s="47"/>
      <c r="KB226" s="47"/>
      <c r="KC226" s="47"/>
      <c r="KD226" s="47"/>
      <c r="KE226" s="47"/>
      <c r="KF226" s="47"/>
      <c r="KG226" s="47"/>
      <c r="KH226" s="47"/>
      <c r="KI226" s="47"/>
      <c r="KJ226" s="47"/>
      <c r="KK226" s="47"/>
      <c r="KL226" s="47"/>
      <c r="KM226" s="47"/>
      <c r="KN226" s="47"/>
      <c r="KO226" s="47"/>
      <c r="KP226" s="47"/>
      <c r="KQ226" s="47"/>
      <c r="KR226" s="47"/>
      <c r="KS226" s="47"/>
      <c r="KT226" s="47"/>
      <c r="KU226" s="47"/>
      <c r="KV226" s="47"/>
      <c r="KW226" s="47"/>
      <c r="KX226" s="47"/>
      <c r="KY226" s="47"/>
      <c r="KZ226" s="47"/>
      <c r="LA226" s="47"/>
      <c r="LB226" s="47"/>
      <c r="LC226" s="47"/>
      <c r="LD226" s="47"/>
      <c r="LE226" s="47"/>
      <c r="LF226" s="47"/>
      <c r="LG226" s="47"/>
      <c r="LH226" s="47"/>
      <c r="LI226" s="47"/>
      <c r="LJ226" s="47"/>
      <c r="LK226" s="47"/>
      <c r="LL226" s="47"/>
      <c r="LM226" s="47"/>
      <c r="LN226" s="47"/>
      <c r="LO226" s="47"/>
      <c r="LP226" s="47"/>
      <c r="LQ226" s="47"/>
      <c r="LR226" s="47"/>
      <c r="LS226" s="47"/>
      <c r="LT226" s="47"/>
      <c r="LU226" s="47"/>
      <c r="LV226" s="47"/>
      <c r="LW226" s="47"/>
      <c r="LX226" s="47"/>
      <c r="LY226" s="47"/>
      <c r="LZ226" s="47"/>
      <c r="MA226" s="47"/>
      <c r="MB226" s="47"/>
      <c r="MC226" s="47"/>
      <c r="MD226" s="47"/>
      <c r="ME226" s="47"/>
      <c r="MF226" s="47"/>
      <c r="MG226" s="47"/>
      <c r="MH226" s="47"/>
      <c r="MI226" s="47"/>
      <c r="MJ226" s="47"/>
      <c r="MK226" s="47"/>
      <c r="ML226" s="47"/>
      <c r="MM226" s="47"/>
      <c r="MN226" s="47"/>
      <c r="MO226" s="47"/>
      <c r="MP226" s="47"/>
      <c r="MQ226" s="47"/>
      <c r="MR226" s="47"/>
      <c r="MS226" s="47"/>
      <c r="MT226" s="47"/>
      <c r="MU226" s="47"/>
      <c r="MV226" s="47"/>
      <c r="MW226" s="47"/>
      <c r="MX226" s="47"/>
      <c r="MY226" s="47"/>
      <c r="MZ226" s="47"/>
      <c r="NA226" s="47"/>
      <c r="NB226" s="47"/>
      <c r="NC226" s="47"/>
      <c r="ND226" s="47"/>
      <c r="NE226" s="47"/>
      <c r="NF226" s="47"/>
      <c r="NG226" s="47"/>
      <c r="NH226" s="47"/>
      <c r="NI226" s="47"/>
      <c r="NJ226" s="47"/>
      <c r="NK226" s="47"/>
      <c r="NL226" s="47"/>
      <c r="NM226" s="47"/>
      <c r="NN226" s="47"/>
      <c r="NO226" s="47"/>
      <c r="NP226" s="47"/>
      <c r="NQ226" s="47"/>
      <c r="NR226" s="47"/>
      <c r="NS226" s="47"/>
      <c r="NT226" s="47"/>
      <c r="NU226" s="47"/>
      <c r="NV226" s="47"/>
      <c r="NW226" s="47"/>
      <c r="NX226" s="47"/>
      <c r="NY226" s="47"/>
      <c r="NZ226" s="47"/>
      <c r="OA226" s="47"/>
      <c r="OB226" s="47"/>
      <c r="OC226" s="47"/>
      <c r="OD226" s="47"/>
      <c r="OE226" s="47"/>
      <c r="OF226" s="47"/>
      <c r="OG226" s="47"/>
      <c r="OH226" s="47"/>
      <c r="OI226" s="47"/>
      <c r="OJ226" s="47"/>
      <c r="OK226" s="47"/>
      <c r="OL226" s="47"/>
      <c r="OM226" s="47"/>
      <c r="ON226" s="47"/>
      <c r="OO226" s="47"/>
      <c r="OP226" s="47"/>
      <c r="OQ226" s="47"/>
      <c r="OR226" s="47"/>
      <c r="OS226" s="47"/>
      <c r="OT226" s="47"/>
      <c r="OU226" s="47"/>
      <c r="OV226" s="47"/>
      <c r="OW226" s="47"/>
      <c r="OX226" s="47"/>
      <c r="OY226" s="47"/>
      <c r="OZ226" s="47"/>
      <c r="PA226" s="47"/>
      <c r="PB226" s="47"/>
      <c r="PC226" s="47"/>
      <c r="PD226" s="47"/>
      <c r="PE226" s="47"/>
      <c r="PF226" s="47"/>
      <c r="PG226" s="47"/>
      <c r="PH226" s="47"/>
      <c r="PI226" s="47"/>
      <c r="PJ226" s="47"/>
      <c r="PK226" s="47"/>
      <c r="PL226" s="47"/>
      <c r="PM226" s="47"/>
      <c r="PN226" s="47"/>
      <c r="PO226" s="47"/>
      <c r="PP226" s="47"/>
      <c r="PQ226" s="47"/>
      <c r="PR226" s="47"/>
      <c r="PS226" s="47"/>
      <c r="PT226" s="47"/>
      <c r="PU226" s="47"/>
      <c r="PV226" s="47"/>
      <c r="PW226" s="47"/>
      <c r="PX226" s="47"/>
      <c r="PY226" s="47"/>
      <c r="PZ226" s="47"/>
      <c r="QA226" s="47"/>
      <c r="QB226" s="47"/>
      <c r="QC226" s="47"/>
      <c r="QD226" s="47"/>
      <c r="QE226" s="47"/>
      <c r="QF226" s="47"/>
      <c r="QG226" s="47"/>
      <c r="QH226" s="47"/>
      <c r="QI226" s="47"/>
      <c r="QJ226" s="47"/>
      <c r="QK226" s="47"/>
      <c r="QL226" s="47"/>
      <c r="QM226" s="47"/>
      <c r="QN226" s="47"/>
      <c r="QO226" s="47"/>
      <c r="QP226" s="47"/>
      <c r="QQ226" s="47"/>
      <c r="QR226" s="47"/>
      <c r="QS226" s="47"/>
      <c r="QT226" s="47"/>
      <c r="QU226" s="47"/>
      <c r="QV226" s="47"/>
      <c r="QW226" s="47"/>
      <c r="QX226" s="47"/>
      <c r="QY226" s="47"/>
      <c r="QZ226" s="47"/>
      <c r="RA226" s="47"/>
      <c r="RB226" s="47"/>
      <c r="RC226" s="47"/>
      <c r="RD226" s="47"/>
      <c r="RE226" s="47"/>
      <c r="RF226" s="47"/>
      <c r="RG226" s="47"/>
      <c r="RH226" s="47"/>
      <c r="RI226" s="47"/>
      <c r="RJ226" s="47"/>
      <c r="RK226" s="47"/>
      <c r="RL226" s="47"/>
      <c r="RM226" s="47"/>
      <c r="RN226" s="47"/>
      <c r="RO226" s="47"/>
      <c r="RP226" s="47"/>
      <c r="RQ226" s="47"/>
      <c r="RR226" s="47"/>
      <c r="RS226" s="47"/>
      <c r="RT226" s="47"/>
      <c r="RU226" s="47"/>
      <c r="RV226" s="47"/>
      <c r="RW226" s="47"/>
      <c r="RX226" s="47"/>
      <c r="RY226" s="47"/>
      <c r="RZ226" s="47"/>
      <c r="SA226" s="47"/>
      <c r="SB226" s="47"/>
      <c r="SC226" s="47"/>
      <c r="SD226" s="47"/>
      <c r="SE226" s="47"/>
      <c r="SF226" s="47"/>
      <c r="SG226" s="47"/>
      <c r="SH226" s="47"/>
      <c r="SI226" s="47"/>
      <c r="SJ226" s="47"/>
      <c r="SK226" s="47"/>
      <c r="SL226" s="47"/>
      <c r="SM226" s="47"/>
      <c r="SN226" s="47"/>
      <c r="SO226" s="47"/>
      <c r="SP226" s="47"/>
      <c r="SQ226" s="47"/>
      <c r="SR226" s="47"/>
      <c r="SS226" s="47"/>
      <c r="ST226" s="47"/>
      <c r="SU226" s="47"/>
      <c r="SV226" s="47"/>
      <c r="SW226" s="47"/>
      <c r="SX226" s="47"/>
      <c r="SY226" s="47"/>
      <c r="SZ226" s="47"/>
      <c r="TA226" s="47"/>
      <c r="TB226" s="47"/>
      <c r="TC226" s="47"/>
      <c r="TD226" s="47"/>
      <c r="TE226" s="47"/>
      <c r="TF226" s="47"/>
      <c r="TG226" s="47"/>
      <c r="TH226" s="47"/>
      <c r="TI226" s="47"/>
      <c r="TJ226" s="47"/>
      <c r="TK226" s="47"/>
      <c r="TL226" s="47"/>
      <c r="TM226" s="47"/>
      <c r="TN226" s="47"/>
      <c r="TO226" s="47"/>
      <c r="TP226" s="47"/>
      <c r="TQ226" s="47"/>
      <c r="TR226" s="47"/>
      <c r="TS226" s="47"/>
      <c r="TT226" s="47"/>
      <c r="TU226" s="47"/>
      <c r="TV226" s="47"/>
      <c r="TW226" s="47"/>
      <c r="TX226" s="47"/>
      <c r="TY226" s="47"/>
      <c r="TZ226" s="47"/>
      <c r="UA226" s="47"/>
      <c r="UB226" s="47"/>
      <c r="UC226" s="47"/>
      <c r="UD226" s="47"/>
      <c r="UE226" s="47"/>
      <c r="UF226" s="47"/>
      <c r="UG226" s="47"/>
      <c r="UH226" s="47"/>
      <c r="UI226" s="47"/>
      <c r="UJ226" s="47"/>
      <c r="UK226" s="47"/>
      <c r="UL226" s="47"/>
      <c r="UM226" s="47"/>
      <c r="UN226" s="47"/>
      <c r="UO226" s="47"/>
      <c r="UP226" s="47"/>
      <c r="UQ226" s="47"/>
      <c r="UR226" s="47"/>
      <c r="US226" s="47"/>
      <c r="UT226" s="47"/>
      <c r="UU226" s="47"/>
      <c r="UV226" s="47"/>
      <c r="UW226" s="47"/>
      <c r="UX226" s="47"/>
      <c r="UY226" s="47"/>
      <c r="UZ226" s="47"/>
      <c r="VA226" s="47"/>
      <c r="VB226" s="47"/>
      <c r="VC226" s="47"/>
      <c r="VD226" s="47"/>
      <c r="VE226" s="47"/>
      <c r="VF226" s="47"/>
      <c r="VG226" s="47"/>
      <c r="VH226" s="47"/>
      <c r="VI226" s="47"/>
      <c r="VJ226" s="47"/>
      <c r="VK226" s="47"/>
      <c r="VL226" s="47"/>
      <c r="VM226" s="47"/>
      <c r="VN226" s="47"/>
      <c r="VO226" s="47"/>
      <c r="VP226" s="47"/>
      <c r="VQ226" s="47"/>
      <c r="VR226" s="47"/>
      <c r="VS226" s="47"/>
      <c r="VT226" s="47"/>
      <c r="VU226" s="47"/>
      <c r="VV226" s="47"/>
      <c r="VW226" s="47"/>
      <c r="VX226" s="47"/>
      <c r="VY226" s="47"/>
      <c r="VZ226" s="47"/>
      <c r="WA226" s="47"/>
      <c r="WB226" s="47"/>
      <c r="WC226" s="47"/>
      <c r="WD226" s="47"/>
      <c r="WE226" s="47"/>
      <c r="WF226" s="47"/>
      <c r="WG226" s="47"/>
      <c r="WH226" s="47"/>
      <c r="WI226" s="47"/>
      <c r="WJ226" s="47"/>
      <c r="WK226" s="47"/>
      <c r="WL226" s="47"/>
      <c r="WM226" s="47"/>
      <c r="WN226" s="47"/>
      <c r="WO226" s="47"/>
      <c r="WP226" s="47"/>
      <c r="WQ226" s="47"/>
      <c r="WR226" s="47"/>
      <c r="WS226" s="47"/>
      <c r="WT226" s="47"/>
      <c r="WU226" s="47"/>
      <c r="WV226" s="47"/>
      <c r="WW226" s="47"/>
      <c r="WX226" s="47"/>
      <c r="WY226" s="47"/>
      <c r="WZ226" s="47"/>
      <c r="XA226" s="47"/>
      <c r="XB226" s="47"/>
      <c r="XC226" s="47"/>
      <c r="XD226" s="47"/>
      <c r="XE226" s="47"/>
      <c r="XF226" s="47"/>
      <c r="XG226" s="47"/>
      <c r="XH226" s="47"/>
      <c r="XI226" s="47"/>
      <c r="XJ226" s="47"/>
      <c r="XK226" s="47"/>
      <c r="XL226" s="47"/>
      <c r="XM226" s="47"/>
      <c r="XN226" s="47"/>
      <c r="XO226" s="47"/>
      <c r="XP226" s="47"/>
      <c r="XQ226" s="47"/>
      <c r="XR226" s="47"/>
      <c r="XS226" s="47"/>
      <c r="XT226" s="47"/>
      <c r="XU226" s="47"/>
      <c r="XV226" s="47"/>
      <c r="XW226" s="47"/>
      <c r="XX226" s="47"/>
      <c r="XY226" s="47"/>
      <c r="XZ226" s="47"/>
      <c r="YA226" s="47"/>
      <c r="YB226" s="47"/>
      <c r="YC226" s="47"/>
      <c r="YD226" s="47"/>
      <c r="YE226" s="47"/>
      <c r="YF226" s="47"/>
      <c r="YG226" s="47"/>
      <c r="YH226" s="47"/>
      <c r="YI226" s="47"/>
      <c r="YJ226" s="47"/>
      <c r="YK226" s="47"/>
      <c r="YL226" s="47"/>
      <c r="YM226" s="47"/>
      <c r="YN226" s="47"/>
      <c r="YO226" s="47"/>
      <c r="YP226" s="47"/>
      <c r="YQ226" s="47"/>
      <c r="YR226" s="47"/>
    </row>
    <row r="227" spans="1:668" s="8" customFormat="1" ht="15.75" x14ac:dyDescent="0.25">
      <c r="A227" s="30" t="s">
        <v>159</v>
      </c>
      <c r="B227" s="75" t="s">
        <v>160</v>
      </c>
      <c r="C227" s="76" t="s">
        <v>73</v>
      </c>
      <c r="D227" s="79">
        <v>44593</v>
      </c>
      <c r="E227" s="10" t="s">
        <v>113</v>
      </c>
      <c r="F227" s="137">
        <v>35000</v>
      </c>
      <c r="G227" s="137">
        <v>1004.5</v>
      </c>
      <c r="H227" s="137">
        <v>0</v>
      </c>
      <c r="I227" s="137">
        <v>1064</v>
      </c>
      <c r="J227" s="137">
        <v>25</v>
      </c>
      <c r="K227" s="137">
        <v>2093.5</v>
      </c>
      <c r="L227" s="138">
        <v>32906.5</v>
      </c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  <c r="IT227" s="47"/>
      <c r="IU227" s="47"/>
      <c r="IV227" s="47"/>
      <c r="IW227" s="47"/>
      <c r="IX227" s="47"/>
      <c r="IY227" s="47"/>
      <c r="IZ227" s="47"/>
      <c r="JA227" s="47"/>
      <c r="JB227" s="47"/>
      <c r="JC227" s="47"/>
      <c r="JD227" s="47"/>
      <c r="JE227" s="47"/>
      <c r="JF227" s="47"/>
      <c r="JG227" s="47"/>
      <c r="JH227" s="47"/>
      <c r="JI227" s="47"/>
      <c r="JJ227" s="47"/>
      <c r="JK227" s="47"/>
      <c r="JL227" s="47"/>
      <c r="JM227" s="47"/>
      <c r="JN227" s="47"/>
      <c r="JO227" s="47"/>
      <c r="JP227" s="47"/>
      <c r="JQ227" s="47"/>
      <c r="JR227" s="47"/>
      <c r="JS227" s="47"/>
      <c r="JT227" s="47"/>
      <c r="JU227" s="47"/>
      <c r="JV227" s="47"/>
      <c r="JW227" s="47"/>
      <c r="JX227" s="47"/>
      <c r="JY227" s="47"/>
      <c r="JZ227" s="47"/>
      <c r="KA227" s="47"/>
      <c r="KB227" s="47"/>
      <c r="KC227" s="47"/>
      <c r="KD227" s="47"/>
      <c r="KE227" s="47"/>
      <c r="KF227" s="47"/>
      <c r="KG227" s="47"/>
      <c r="KH227" s="47"/>
      <c r="KI227" s="47"/>
      <c r="KJ227" s="47"/>
      <c r="KK227" s="47"/>
      <c r="KL227" s="47"/>
      <c r="KM227" s="47"/>
      <c r="KN227" s="47"/>
      <c r="KO227" s="47"/>
      <c r="KP227" s="47"/>
      <c r="KQ227" s="47"/>
      <c r="KR227" s="47"/>
      <c r="KS227" s="47"/>
      <c r="KT227" s="47"/>
      <c r="KU227" s="47"/>
      <c r="KV227" s="47"/>
      <c r="KW227" s="47"/>
      <c r="KX227" s="47"/>
      <c r="KY227" s="47"/>
      <c r="KZ227" s="47"/>
      <c r="LA227" s="47"/>
      <c r="LB227" s="47"/>
      <c r="LC227" s="47"/>
      <c r="LD227" s="47"/>
      <c r="LE227" s="47"/>
      <c r="LF227" s="47"/>
      <c r="LG227" s="47"/>
      <c r="LH227" s="47"/>
      <c r="LI227" s="47"/>
      <c r="LJ227" s="47"/>
      <c r="LK227" s="47"/>
      <c r="LL227" s="47"/>
      <c r="LM227" s="47"/>
      <c r="LN227" s="47"/>
      <c r="LO227" s="47"/>
      <c r="LP227" s="47"/>
      <c r="LQ227" s="47"/>
      <c r="LR227" s="47"/>
      <c r="LS227" s="47"/>
      <c r="LT227" s="47"/>
      <c r="LU227" s="47"/>
      <c r="LV227" s="47"/>
      <c r="LW227" s="47"/>
      <c r="LX227" s="47"/>
      <c r="LY227" s="47"/>
      <c r="LZ227" s="47"/>
      <c r="MA227" s="47"/>
      <c r="MB227" s="47"/>
      <c r="MC227" s="47"/>
      <c r="MD227" s="47"/>
      <c r="ME227" s="47"/>
      <c r="MF227" s="47"/>
      <c r="MG227" s="47"/>
      <c r="MH227" s="47"/>
      <c r="MI227" s="47"/>
      <c r="MJ227" s="47"/>
      <c r="MK227" s="47"/>
      <c r="ML227" s="47"/>
      <c r="MM227" s="47"/>
      <c r="MN227" s="47"/>
      <c r="MO227" s="47"/>
      <c r="MP227" s="47"/>
      <c r="MQ227" s="47"/>
      <c r="MR227" s="47"/>
      <c r="MS227" s="47"/>
      <c r="MT227" s="47"/>
      <c r="MU227" s="47"/>
      <c r="MV227" s="47"/>
      <c r="MW227" s="47"/>
      <c r="MX227" s="47"/>
      <c r="MY227" s="47"/>
      <c r="MZ227" s="47"/>
      <c r="NA227" s="47"/>
      <c r="NB227" s="47"/>
      <c r="NC227" s="47"/>
      <c r="ND227" s="47"/>
      <c r="NE227" s="47"/>
      <c r="NF227" s="47"/>
      <c r="NG227" s="47"/>
      <c r="NH227" s="47"/>
      <c r="NI227" s="47"/>
      <c r="NJ227" s="47"/>
      <c r="NK227" s="47"/>
      <c r="NL227" s="47"/>
      <c r="NM227" s="47"/>
      <c r="NN227" s="47"/>
      <c r="NO227" s="47"/>
      <c r="NP227" s="47"/>
      <c r="NQ227" s="47"/>
      <c r="NR227" s="47"/>
      <c r="NS227" s="47"/>
      <c r="NT227" s="47"/>
      <c r="NU227" s="47"/>
      <c r="NV227" s="47"/>
      <c r="NW227" s="47"/>
      <c r="NX227" s="47"/>
      <c r="NY227" s="47"/>
      <c r="NZ227" s="47"/>
      <c r="OA227" s="47"/>
      <c r="OB227" s="47"/>
      <c r="OC227" s="47"/>
      <c r="OD227" s="47"/>
      <c r="OE227" s="47"/>
      <c r="OF227" s="47"/>
      <c r="OG227" s="47"/>
      <c r="OH227" s="47"/>
      <c r="OI227" s="47"/>
      <c r="OJ227" s="47"/>
      <c r="OK227" s="47"/>
      <c r="OL227" s="47"/>
      <c r="OM227" s="47"/>
      <c r="ON227" s="47"/>
      <c r="OO227" s="47"/>
      <c r="OP227" s="47"/>
      <c r="OQ227" s="47"/>
      <c r="OR227" s="47"/>
      <c r="OS227" s="47"/>
      <c r="OT227" s="47"/>
      <c r="OU227" s="47"/>
      <c r="OV227" s="47"/>
      <c r="OW227" s="47"/>
      <c r="OX227" s="47"/>
      <c r="OY227" s="47"/>
      <c r="OZ227" s="47"/>
      <c r="PA227" s="47"/>
      <c r="PB227" s="47"/>
      <c r="PC227" s="47"/>
      <c r="PD227" s="47"/>
      <c r="PE227" s="47"/>
      <c r="PF227" s="47"/>
      <c r="PG227" s="47"/>
      <c r="PH227" s="47"/>
      <c r="PI227" s="47"/>
      <c r="PJ227" s="47"/>
      <c r="PK227" s="47"/>
      <c r="PL227" s="47"/>
      <c r="PM227" s="47"/>
      <c r="PN227" s="47"/>
      <c r="PO227" s="47"/>
      <c r="PP227" s="47"/>
      <c r="PQ227" s="47"/>
      <c r="PR227" s="47"/>
      <c r="PS227" s="47"/>
      <c r="PT227" s="47"/>
      <c r="PU227" s="47"/>
      <c r="PV227" s="47"/>
      <c r="PW227" s="47"/>
      <c r="PX227" s="47"/>
      <c r="PY227" s="47"/>
      <c r="PZ227" s="47"/>
      <c r="QA227" s="47"/>
      <c r="QB227" s="47"/>
      <c r="QC227" s="47"/>
      <c r="QD227" s="47"/>
      <c r="QE227" s="47"/>
      <c r="QF227" s="47"/>
      <c r="QG227" s="47"/>
      <c r="QH227" s="47"/>
      <c r="QI227" s="47"/>
      <c r="QJ227" s="47"/>
      <c r="QK227" s="47"/>
      <c r="QL227" s="47"/>
      <c r="QM227" s="47"/>
      <c r="QN227" s="47"/>
      <c r="QO227" s="47"/>
      <c r="QP227" s="47"/>
      <c r="QQ227" s="47"/>
      <c r="QR227" s="47"/>
      <c r="QS227" s="47"/>
      <c r="QT227" s="47"/>
      <c r="QU227" s="47"/>
      <c r="QV227" s="47"/>
      <c r="QW227" s="47"/>
      <c r="QX227" s="47"/>
      <c r="QY227" s="47"/>
      <c r="QZ227" s="47"/>
      <c r="RA227" s="47"/>
      <c r="RB227" s="47"/>
      <c r="RC227" s="47"/>
      <c r="RD227" s="47"/>
      <c r="RE227" s="47"/>
      <c r="RF227" s="47"/>
      <c r="RG227" s="47"/>
      <c r="RH227" s="47"/>
      <c r="RI227" s="47"/>
      <c r="RJ227" s="47"/>
      <c r="RK227" s="47"/>
      <c r="RL227" s="47"/>
      <c r="RM227" s="47"/>
      <c r="RN227" s="47"/>
      <c r="RO227" s="47"/>
      <c r="RP227" s="47"/>
      <c r="RQ227" s="47"/>
      <c r="RR227" s="47"/>
      <c r="RS227" s="47"/>
      <c r="RT227" s="47"/>
      <c r="RU227" s="47"/>
      <c r="RV227" s="47"/>
      <c r="RW227" s="47"/>
      <c r="RX227" s="47"/>
      <c r="RY227" s="47"/>
      <c r="RZ227" s="47"/>
      <c r="SA227" s="47"/>
      <c r="SB227" s="47"/>
      <c r="SC227" s="47"/>
      <c r="SD227" s="47"/>
      <c r="SE227" s="47"/>
      <c r="SF227" s="47"/>
      <c r="SG227" s="47"/>
      <c r="SH227" s="47"/>
      <c r="SI227" s="47"/>
      <c r="SJ227" s="47"/>
      <c r="SK227" s="47"/>
      <c r="SL227" s="47"/>
      <c r="SM227" s="47"/>
      <c r="SN227" s="47"/>
      <c r="SO227" s="47"/>
      <c r="SP227" s="47"/>
      <c r="SQ227" s="47"/>
      <c r="SR227" s="47"/>
      <c r="SS227" s="47"/>
      <c r="ST227" s="47"/>
      <c r="SU227" s="47"/>
      <c r="SV227" s="47"/>
      <c r="SW227" s="47"/>
      <c r="SX227" s="47"/>
      <c r="SY227" s="47"/>
      <c r="SZ227" s="47"/>
      <c r="TA227" s="47"/>
      <c r="TB227" s="47"/>
      <c r="TC227" s="47"/>
      <c r="TD227" s="47"/>
      <c r="TE227" s="47"/>
      <c r="TF227" s="47"/>
      <c r="TG227" s="47"/>
      <c r="TH227" s="47"/>
      <c r="TI227" s="47"/>
      <c r="TJ227" s="47"/>
      <c r="TK227" s="47"/>
      <c r="TL227" s="47"/>
      <c r="TM227" s="47"/>
      <c r="TN227" s="47"/>
      <c r="TO227" s="47"/>
      <c r="TP227" s="47"/>
      <c r="TQ227" s="47"/>
      <c r="TR227" s="47"/>
      <c r="TS227" s="47"/>
      <c r="TT227" s="47"/>
      <c r="TU227" s="47"/>
      <c r="TV227" s="47"/>
      <c r="TW227" s="47"/>
      <c r="TX227" s="47"/>
      <c r="TY227" s="47"/>
      <c r="TZ227" s="47"/>
      <c r="UA227" s="47"/>
      <c r="UB227" s="47"/>
      <c r="UC227" s="47"/>
      <c r="UD227" s="47"/>
      <c r="UE227" s="47"/>
      <c r="UF227" s="47"/>
      <c r="UG227" s="47"/>
      <c r="UH227" s="47"/>
      <c r="UI227" s="47"/>
      <c r="UJ227" s="47"/>
      <c r="UK227" s="47"/>
      <c r="UL227" s="47"/>
      <c r="UM227" s="47"/>
      <c r="UN227" s="47"/>
      <c r="UO227" s="47"/>
      <c r="UP227" s="47"/>
      <c r="UQ227" s="47"/>
      <c r="UR227" s="47"/>
      <c r="US227" s="47"/>
      <c r="UT227" s="47"/>
      <c r="UU227" s="47"/>
      <c r="UV227" s="47"/>
      <c r="UW227" s="47"/>
      <c r="UX227" s="47"/>
      <c r="UY227" s="47"/>
      <c r="UZ227" s="47"/>
      <c r="VA227" s="47"/>
      <c r="VB227" s="47"/>
      <c r="VC227" s="47"/>
      <c r="VD227" s="47"/>
      <c r="VE227" s="47"/>
      <c r="VF227" s="47"/>
      <c r="VG227" s="47"/>
      <c r="VH227" s="47"/>
      <c r="VI227" s="47"/>
      <c r="VJ227" s="47"/>
      <c r="VK227" s="47"/>
      <c r="VL227" s="47"/>
      <c r="VM227" s="47"/>
      <c r="VN227" s="47"/>
      <c r="VO227" s="47"/>
      <c r="VP227" s="47"/>
      <c r="VQ227" s="47"/>
      <c r="VR227" s="47"/>
      <c r="VS227" s="47"/>
      <c r="VT227" s="47"/>
      <c r="VU227" s="47"/>
      <c r="VV227" s="47"/>
      <c r="VW227" s="47"/>
      <c r="VX227" s="47"/>
      <c r="VY227" s="47"/>
      <c r="VZ227" s="47"/>
      <c r="WA227" s="47"/>
      <c r="WB227" s="47"/>
      <c r="WC227" s="47"/>
      <c r="WD227" s="47"/>
      <c r="WE227" s="47"/>
      <c r="WF227" s="47"/>
      <c r="WG227" s="47"/>
      <c r="WH227" s="47"/>
      <c r="WI227" s="47"/>
      <c r="WJ227" s="47"/>
      <c r="WK227" s="47"/>
      <c r="WL227" s="47"/>
      <c r="WM227" s="47"/>
      <c r="WN227" s="47"/>
      <c r="WO227" s="47"/>
      <c r="WP227" s="47"/>
      <c r="WQ227" s="47"/>
      <c r="WR227" s="47"/>
      <c r="WS227" s="47"/>
      <c r="WT227" s="47"/>
      <c r="WU227" s="47"/>
      <c r="WV227" s="47"/>
      <c r="WW227" s="47"/>
      <c r="WX227" s="47"/>
      <c r="WY227" s="47"/>
      <c r="WZ227" s="47"/>
      <c r="XA227" s="47"/>
      <c r="XB227" s="47"/>
      <c r="XC227" s="47"/>
      <c r="XD227" s="47"/>
      <c r="XE227" s="47"/>
      <c r="XF227" s="47"/>
      <c r="XG227" s="47"/>
      <c r="XH227" s="47"/>
      <c r="XI227" s="47"/>
      <c r="XJ227" s="47"/>
      <c r="XK227" s="47"/>
      <c r="XL227" s="47"/>
      <c r="XM227" s="47"/>
      <c r="XN227" s="47"/>
      <c r="XO227" s="47"/>
      <c r="XP227" s="47"/>
      <c r="XQ227" s="47"/>
      <c r="XR227" s="47"/>
      <c r="XS227" s="47"/>
      <c r="XT227" s="47"/>
      <c r="XU227" s="47"/>
      <c r="XV227" s="47"/>
      <c r="XW227" s="47"/>
      <c r="XX227" s="47"/>
      <c r="XY227" s="47"/>
      <c r="XZ227" s="47"/>
      <c r="YA227" s="47"/>
      <c r="YB227" s="47"/>
      <c r="YC227" s="47"/>
      <c r="YD227" s="47"/>
      <c r="YE227" s="47"/>
      <c r="YF227" s="47"/>
      <c r="YG227" s="47"/>
      <c r="YH227" s="47"/>
      <c r="YI227" s="47"/>
      <c r="YJ227" s="47"/>
      <c r="YK227" s="47"/>
      <c r="YL227" s="47"/>
      <c r="YM227" s="47"/>
      <c r="YN227" s="47"/>
      <c r="YO227" s="47"/>
      <c r="YP227" s="47"/>
      <c r="YQ227" s="47"/>
      <c r="YR227" s="47"/>
    </row>
    <row r="228" spans="1:668" s="8" customFormat="1" ht="15.75" x14ac:dyDescent="0.25">
      <c r="A228" s="30" t="s">
        <v>161</v>
      </c>
      <c r="B228" s="75" t="s">
        <v>17</v>
      </c>
      <c r="C228" s="76" t="s">
        <v>72</v>
      </c>
      <c r="D228" s="79">
        <v>44593</v>
      </c>
      <c r="E228" s="10" t="s">
        <v>113</v>
      </c>
      <c r="F228" s="137">
        <v>35000</v>
      </c>
      <c r="G228" s="137">
        <v>1004.5</v>
      </c>
      <c r="H228" s="137">
        <v>0</v>
      </c>
      <c r="I228" s="137">
        <v>1064</v>
      </c>
      <c r="J228" s="137">
        <v>25</v>
      </c>
      <c r="K228" s="137">
        <v>2093.5</v>
      </c>
      <c r="L228" s="138">
        <v>32906.5</v>
      </c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  <c r="AB228" s="77"/>
      <c r="AC228" s="77"/>
      <c r="AD228" s="77"/>
      <c r="AE228" s="77"/>
      <c r="AF228" s="77"/>
      <c r="AG228" s="77"/>
      <c r="AH228" s="77"/>
      <c r="AI228" s="77"/>
      <c r="AJ228" s="77"/>
      <c r="AK228" s="77"/>
      <c r="AL228" s="77"/>
      <c r="AM228" s="77"/>
      <c r="AN228" s="77"/>
      <c r="AO228" s="77"/>
      <c r="AP228" s="77"/>
      <c r="AQ228" s="77"/>
      <c r="AR228" s="77"/>
      <c r="AS228" s="7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</row>
    <row r="229" spans="1:668" s="8" customFormat="1" ht="15.75" x14ac:dyDescent="0.25">
      <c r="A229" s="30" t="s">
        <v>162</v>
      </c>
      <c r="B229" s="75" t="s">
        <v>16</v>
      </c>
      <c r="C229" s="76" t="s">
        <v>72</v>
      </c>
      <c r="D229" s="79">
        <v>44593</v>
      </c>
      <c r="E229" s="10" t="s">
        <v>113</v>
      </c>
      <c r="F229" s="137">
        <v>50000</v>
      </c>
      <c r="G229" s="137">
        <v>1435</v>
      </c>
      <c r="H229" s="137">
        <v>1854</v>
      </c>
      <c r="I229" s="137">
        <v>1520</v>
      </c>
      <c r="J229" s="137">
        <v>25</v>
      </c>
      <c r="K229" s="137">
        <v>4834</v>
      </c>
      <c r="L229" s="138">
        <v>45166</v>
      </c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77"/>
      <c r="AE229" s="77"/>
      <c r="AF229" s="77"/>
      <c r="AG229" s="77"/>
      <c r="AH229" s="77"/>
      <c r="AI229" s="77"/>
      <c r="AJ229" s="77"/>
      <c r="AK229" s="77"/>
      <c r="AL229" s="77"/>
      <c r="AM229" s="77"/>
      <c r="AN229" s="77"/>
      <c r="AO229" s="77"/>
      <c r="AP229" s="77"/>
      <c r="AQ229" s="77"/>
      <c r="AR229" s="77"/>
      <c r="AS229" s="7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  <c r="IT229" s="47"/>
      <c r="IU229" s="47"/>
      <c r="IV229" s="47"/>
      <c r="IW229" s="47"/>
      <c r="IX229" s="47"/>
      <c r="IY229" s="47"/>
      <c r="IZ229" s="47"/>
      <c r="JA229" s="47"/>
      <c r="JB229" s="47"/>
      <c r="JC229" s="47"/>
      <c r="JD229" s="47"/>
      <c r="JE229" s="47"/>
      <c r="JF229" s="47"/>
      <c r="JG229" s="47"/>
      <c r="JH229" s="47"/>
      <c r="JI229" s="47"/>
      <c r="JJ229" s="47"/>
      <c r="JK229" s="47"/>
      <c r="JL229" s="47"/>
      <c r="JM229" s="47"/>
      <c r="JN229" s="47"/>
      <c r="JO229" s="47"/>
      <c r="JP229" s="47"/>
      <c r="JQ229" s="47"/>
      <c r="JR229" s="47"/>
      <c r="JS229" s="47"/>
      <c r="JT229" s="47"/>
      <c r="JU229" s="47"/>
      <c r="JV229" s="47"/>
      <c r="JW229" s="47"/>
      <c r="JX229" s="47"/>
      <c r="JY229" s="47"/>
      <c r="JZ229" s="47"/>
      <c r="KA229" s="47"/>
      <c r="KB229" s="47"/>
      <c r="KC229" s="47"/>
      <c r="KD229" s="47"/>
      <c r="KE229" s="47"/>
      <c r="KF229" s="47"/>
      <c r="KG229" s="47"/>
      <c r="KH229" s="47"/>
      <c r="KI229" s="47"/>
      <c r="KJ229" s="47"/>
      <c r="KK229" s="47"/>
      <c r="KL229" s="47"/>
      <c r="KM229" s="47"/>
      <c r="KN229" s="47"/>
      <c r="KO229" s="47"/>
      <c r="KP229" s="47"/>
      <c r="KQ229" s="47"/>
      <c r="KR229" s="47"/>
      <c r="KS229" s="47"/>
      <c r="KT229" s="47"/>
      <c r="KU229" s="47"/>
      <c r="KV229" s="47"/>
      <c r="KW229" s="47"/>
      <c r="KX229" s="47"/>
      <c r="KY229" s="47"/>
      <c r="KZ229" s="47"/>
      <c r="LA229" s="47"/>
      <c r="LB229" s="47"/>
      <c r="LC229" s="47"/>
      <c r="LD229" s="47"/>
      <c r="LE229" s="47"/>
      <c r="LF229" s="47"/>
      <c r="LG229" s="47"/>
      <c r="LH229" s="47"/>
      <c r="LI229" s="47"/>
      <c r="LJ229" s="47"/>
      <c r="LK229" s="47"/>
      <c r="LL229" s="47"/>
      <c r="LM229" s="47"/>
      <c r="LN229" s="47"/>
      <c r="LO229" s="47"/>
      <c r="LP229" s="47"/>
      <c r="LQ229" s="47"/>
      <c r="LR229" s="47"/>
      <c r="LS229" s="47"/>
      <c r="LT229" s="47"/>
      <c r="LU229" s="47"/>
      <c r="LV229" s="47"/>
      <c r="LW229" s="47"/>
      <c r="LX229" s="47"/>
      <c r="LY229" s="47"/>
      <c r="LZ229" s="47"/>
      <c r="MA229" s="47"/>
      <c r="MB229" s="47"/>
      <c r="MC229" s="47"/>
      <c r="MD229" s="47"/>
      <c r="ME229" s="47"/>
      <c r="MF229" s="47"/>
      <c r="MG229" s="47"/>
      <c r="MH229" s="47"/>
      <c r="MI229" s="47"/>
      <c r="MJ229" s="47"/>
      <c r="MK229" s="47"/>
      <c r="ML229" s="47"/>
      <c r="MM229" s="47"/>
      <c r="MN229" s="47"/>
      <c r="MO229" s="47"/>
      <c r="MP229" s="47"/>
      <c r="MQ229" s="47"/>
      <c r="MR229" s="47"/>
      <c r="MS229" s="47"/>
      <c r="MT229" s="47"/>
      <c r="MU229" s="47"/>
      <c r="MV229" s="47"/>
      <c r="MW229" s="47"/>
      <c r="MX229" s="47"/>
      <c r="MY229" s="47"/>
      <c r="MZ229" s="47"/>
      <c r="NA229" s="47"/>
      <c r="NB229" s="47"/>
      <c r="NC229" s="47"/>
      <c r="ND229" s="47"/>
      <c r="NE229" s="47"/>
      <c r="NF229" s="47"/>
      <c r="NG229" s="47"/>
      <c r="NH229" s="47"/>
      <c r="NI229" s="47"/>
      <c r="NJ229" s="47"/>
      <c r="NK229" s="47"/>
      <c r="NL229" s="47"/>
      <c r="NM229" s="47"/>
      <c r="NN229" s="47"/>
      <c r="NO229" s="47"/>
      <c r="NP229" s="47"/>
      <c r="NQ229" s="47"/>
      <c r="NR229" s="47"/>
      <c r="NS229" s="47"/>
      <c r="NT229" s="47"/>
      <c r="NU229" s="47"/>
      <c r="NV229" s="47"/>
      <c r="NW229" s="47"/>
      <c r="NX229" s="47"/>
      <c r="NY229" s="47"/>
      <c r="NZ229" s="47"/>
      <c r="OA229" s="47"/>
      <c r="OB229" s="47"/>
      <c r="OC229" s="47"/>
      <c r="OD229" s="47"/>
      <c r="OE229" s="47"/>
      <c r="OF229" s="47"/>
      <c r="OG229" s="47"/>
      <c r="OH229" s="47"/>
      <c r="OI229" s="47"/>
      <c r="OJ229" s="47"/>
      <c r="OK229" s="47"/>
      <c r="OL229" s="47"/>
      <c r="OM229" s="47"/>
      <c r="ON229" s="47"/>
      <c r="OO229" s="47"/>
      <c r="OP229" s="47"/>
      <c r="OQ229" s="47"/>
      <c r="OR229" s="47"/>
      <c r="OS229" s="47"/>
      <c r="OT229" s="47"/>
      <c r="OU229" s="47"/>
      <c r="OV229" s="47"/>
      <c r="OW229" s="47"/>
      <c r="OX229" s="47"/>
      <c r="OY229" s="47"/>
      <c r="OZ229" s="47"/>
      <c r="PA229" s="47"/>
      <c r="PB229" s="47"/>
      <c r="PC229" s="47"/>
      <c r="PD229" s="47"/>
      <c r="PE229" s="47"/>
      <c r="PF229" s="47"/>
      <c r="PG229" s="47"/>
      <c r="PH229" s="47"/>
      <c r="PI229" s="47"/>
      <c r="PJ229" s="47"/>
      <c r="PK229" s="47"/>
      <c r="PL229" s="47"/>
      <c r="PM229" s="47"/>
      <c r="PN229" s="47"/>
      <c r="PO229" s="47"/>
      <c r="PP229" s="47"/>
      <c r="PQ229" s="47"/>
      <c r="PR229" s="47"/>
      <c r="PS229" s="47"/>
      <c r="PT229" s="47"/>
      <c r="PU229" s="47"/>
      <c r="PV229" s="47"/>
      <c r="PW229" s="47"/>
      <c r="PX229" s="47"/>
      <c r="PY229" s="47"/>
      <c r="PZ229" s="47"/>
      <c r="QA229" s="47"/>
      <c r="QB229" s="47"/>
      <c r="QC229" s="47"/>
      <c r="QD229" s="47"/>
      <c r="QE229" s="47"/>
      <c r="QF229" s="47"/>
      <c r="QG229" s="47"/>
      <c r="QH229" s="47"/>
      <c r="QI229" s="47"/>
      <c r="QJ229" s="47"/>
      <c r="QK229" s="47"/>
      <c r="QL229" s="47"/>
      <c r="QM229" s="47"/>
      <c r="QN229" s="47"/>
      <c r="QO229" s="47"/>
      <c r="QP229" s="47"/>
      <c r="QQ229" s="47"/>
      <c r="QR229" s="47"/>
      <c r="QS229" s="47"/>
      <c r="QT229" s="47"/>
      <c r="QU229" s="47"/>
      <c r="QV229" s="47"/>
      <c r="QW229" s="47"/>
      <c r="QX229" s="47"/>
      <c r="QY229" s="47"/>
      <c r="QZ229" s="47"/>
      <c r="RA229" s="47"/>
      <c r="RB229" s="47"/>
      <c r="RC229" s="47"/>
      <c r="RD229" s="47"/>
      <c r="RE229" s="47"/>
      <c r="RF229" s="47"/>
      <c r="RG229" s="47"/>
      <c r="RH229" s="47"/>
      <c r="RI229" s="47"/>
      <c r="RJ229" s="47"/>
      <c r="RK229" s="47"/>
      <c r="RL229" s="47"/>
      <c r="RM229" s="47"/>
      <c r="RN229" s="47"/>
      <c r="RO229" s="47"/>
      <c r="RP229" s="47"/>
      <c r="RQ229" s="47"/>
      <c r="RR229" s="47"/>
      <c r="RS229" s="47"/>
      <c r="RT229" s="47"/>
      <c r="RU229" s="47"/>
      <c r="RV229" s="47"/>
      <c r="RW229" s="47"/>
      <c r="RX229" s="47"/>
      <c r="RY229" s="47"/>
      <c r="RZ229" s="47"/>
      <c r="SA229" s="47"/>
      <c r="SB229" s="47"/>
      <c r="SC229" s="47"/>
      <c r="SD229" s="47"/>
      <c r="SE229" s="47"/>
      <c r="SF229" s="47"/>
      <c r="SG229" s="47"/>
      <c r="SH229" s="47"/>
      <c r="SI229" s="47"/>
      <c r="SJ229" s="47"/>
      <c r="SK229" s="47"/>
      <c r="SL229" s="47"/>
      <c r="SM229" s="47"/>
      <c r="SN229" s="47"/>
      <c r="SO229" s="47"/>
      <c r="SP229" s="47"/>
      <c r="SQ229" s="47"/>
      <c r="SR229" s="47"/>
      <c r="SS229" s="47"/>
      <c r="ST229" s="47"/>
      <c r="SU229" s="47"/>
      <c r="SV229" s="47"/>
      <c r="SW229" s="47"/>
      <c r="SX229" s="47"/>
      <c r="SY229" s="47"/>
      <c r="SZ229" s="47"/>
      <c r="TA229" s="47"/>
      <c r="TB229" s="47"/>
      <c r="TC229" s="47"/>
      <c r="TD229" s="47"/>
      <c r="TE229" s="47"/>
      <c r="TF229" s="47"/>
      <c r="TG229" s="47"/>
      <c r="TH229" s="47"/>
      <c r="TI229" s="47"/>
      <c r="TJ229" s="47"/>
      <c r="TK229" s="47"/>
      <c r="TL229" s="47"/>
      <c r="TM229" s="47"/>
      <c r="TN229" s="47"/>
      <c r="TO229" s="47"/>
      <c r="TP229" s="47"/>
      <c r="TQ229" s="47"/>
      <c r="TR229" s="47"/>
      <c r="TS229" s="47"/>
      <c r="TT229" s="47"/>
      <c r="TU229" s="47"/>
      <c r="TV229" s="47"/>
      <c r="TW229" s="47"/>
      <c r="TX229" s="47"/>
      <c r="TY229" s="47"/>
      <c r="TZ229" s="47"/>
      <c r="UA229" s="47"/>
      <c r="UB229" s="47"/>
      <c r="UC229" s="47"/>
      <c r="UD229" s="47"/>
      <c r="UE229" s="47"/>
      <c r="UF229" s="47"/>
      <c r="UG229" s="47"/>
      <c r="UH229" s="47"/>
      <c r="UI229" s="47"/>
      <c r="UJ229" s="47"/>
      <c r="UK229" s="47"/>
      <c r="UL229" s="47"/>
      <c r="UM229" s="47"/>
      <c r="UN229" s="47"/>
      <c r="UO229" s="47"/>
      <c r="UP229" s="47"/>
      <c r="UQ229" s="47"/>
      <c r="UR229" s="47"/>
      <c r="US229" s="47"/>
      <c r="UT229" s="47"/>
      <c r="UU229" s="47"/>
      <c r="UV229" s="47"/>
      <c r="UW229" s="47"/>
      <c r="UX229" s="47"/>
      <c r="UY229" s="47"/>
      <c r="UZ229" s="47"/>
      <c r="VA229" s="47"/>
      <c r="VB229" s="47"/>
      <c r="VC229" s="47"/>
      <c r="VD229" s="47"/>
      <c r="VE229" s="47"/>
      <c r="VF229" s="47"/>
      <c r="VG229" s="47"/>
      <c r="VH229" s="47"/>
      <c r="VI229" s="47"/>
      <c r="VJ229" s="47"/>
      <c r="VK229" s="47"/>
      <c r="VL229" s="47"/>
      <c r="VM229" s="47"/>
      <c r="VN229" s="47"/>
      <c r="VO229" s="47"/>
      <c r="VP229" s="47"/>
      <c r="VQ229" s="47"/>
      <c r="VR229" s="47"/>
      <c r="VS229" s="47"/>
      <c r="VT229" s="47"/>
      <c r="VU229" s="47"/>
      <c r="VV229" s="47"/>
      <c r="VW229" s="47"/>
      <c r="VX229" s="47"/>
      <c r="VY229" s="47"/>
      <c r="VZ229" s="47"/>
      <c r="WA229" s="47"/>
      <c r="WB229" s="47"/>
      <c r="WC229" s="47"/>
      <c r="WD229" s="47"/>
      <c r="WE229" s="47"/>
      <c r="WF229" s="47"/>
      <c r="WG229" s="47"/>
      <c r="WH229" s="47"/>
      <c r="WI229" s="47"/>
      <c r="WJ229" s="47"/>
      <c r="WK229" s="47"/>
      <c r="WL229" s="47"/>
      <c r="WM229" s="47"/>
      <c r="WN229" s="47"/>
      <c r="WO229" s="47"/>
      <c r="WP229" s="47"/>
      <c r="WQ229" s="47"/>
      <c r="WR229" s="47"/>
      <c r="WS229" s="47"/>
      <c r="WT229" s="47"/>
      <c r="WU229" s="47"/>
      <c r="WV229" s="47"/>
      <c r="WW229" s="47"/>
      <c r="WX229" s="47"/>
      <c r="WY229" s="47"/>
      <c r="WZ229" s="47"/>
      <c r="XA229" s="47"/>
      <c r="XB229" s="47"/>
      <c r="XC229" s="47"/>
      <c r="XD229" s="47"/>
      <c r="XE229" s="47"/>
      <c r="XF229" s="47"/>
      <c r="XG229" s="47"/>
      <c r="XH229" s="47"/>
      <c r="XI229" s="47"/>
      <c r="XJ229" s="47"/>
      <c r="XK229" s="47"/>
      <c r="XL229" s="47"/>
      <c r="XM229" s="47"/>
      <c r="XN229" s="47"/>
      <c r="XO229" s="47"/>
      <c r="XP229" s="47"/>
      <c r="XQ229" s="47"/>
      <c r="XR229" s="47"/>
      <c r="XS229" s="47"/>
      <c r="XT229" s="47"/>
      <c r="XU229" s="47"/>
      <c r="XV229" s="47"/>
      <c r="XW229" s="47"/>
      <c r="XX229" s="47"/>
      <c r="XY229" s="47"/>
      <c r="XZ229" s="47"/>
      <c r="YA229" s="47"/>
      <c r="YB229" s="47"/>
      <c r="YC229" s="47"/>
      <c r="YD229" s="47"/>
      <c r="YE229" s="47"/>
      <c r="YF229" s="47"/>
      <c r="YG229" s="47"/>
      <c r="YH229" s="47"/>
      <c r="YI229" s="47"/>
      <c r="YJ229" s="47"/>
      <c r="YK229" s="47"/>
      <c r="YL229" s="47"/>
      <c r="YM229" s="47"/>
      <c r="YN229" s="47"/>
      <c r="YO229" s="47"/>
      <c r="YP229" s="47"/>
      <c r="YQ229" s="47"/>
      <c r="YR229" s="47"/>
    </row>
    <row r="230" spans="1:668" s="8" customFormat="1" ht="15.75" x14ac:dyDescent="0.25">
      <c r="A230" s="30" t="s">
        <v>163</v>
      </c>
      <c r="B230" s="75" t="s">
        <v>17</v>
      </c>
      <c r="C230" s="76" t="s">
        <v>73</v>
      </c>
      <c r="D230" s="79">
        <v>44593</v>
      </c>
      <c r="E230" s="10" t="s">
        <v>113</v>
      </c>
      <c r="F230" s="137">
        <v>35000</v>
      </c>
      <c r="G230" s="137">
        <v>1004.5</v>
      </c>
      <c r="H230" s="137">
        <v>0</v>
      </c>
      <c r="I230" s="137">
        <v>1064</v>
      </c>
      <c r="J230" s="137">
        <v>25</v>
      </c>
      <c r="K230" s="137">
        <v>2093.5</v>
      </c>
      <c r="L230" s="138">
        <v>32906.5</v>
      </c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  <c r="IT230" s="47"/>
      <c r="IU230" s="47"/>
      <c r="IV230" s="47"/>
      <c r="IW230" s="47"/>
      <c r="IX230" s="47"/>
      <c r="IY230" s="47"/>
      <c r="IZ230" s="47"/>
      <c r="JA230" s="47"/>
      <c r="JB230" s="47"/>
      <c r="JC230" s="47"/>
      <c r="JD230" s="47"/>
      <c r="JE230" s="47"/>
      <c r="JF230" s="47"/>
      <c r="JG230" s="47"/>
      <c r="JH230" s="47"/>
      <c r="JI230" s="47"/>
      <c r="JJ230" s="47"/>
      <c r="JK230" s="47"/>
      <c r="JL230" s="47"/>
      <c r="JM230" s="47"/>
      <c r="JN230" s="47"/>
      <c r="JO230" s="47"/>
      <c r="JP230" s="47"/>
      <c r="JQ230" s="47"/>
      <c r="JR230" s="47"/>
      <c r="JS230" s="47"/>
      <c r="JT230" s="47"/>
      <c r="JU230" s="47"/>
      <c r="JV230" s="47"/>
      <c r="JW230" s="47"/>
      <c r="JX230" s="47"/>
      <c r="JY230" s="47"/>
      <c r="JZ230" s="47"/>
      <c r="KA230" s="47"/>
      <c r="KB230" s="47"/>
      <c r="KC230" s="47"/>
      <c r="KD230" s="47"/>
      <c r="KE230" s="47"/>
      <c r="KF230" s="47"/>
      <c r="KG230" s="47"/>
      <c r="KH230" s="47"/>
      <c r="KI230" s="47"/>
      <c r="KJ230" s="47"/>
      <c r="KK230" s="47"/>
      <c r="KL230" s="47"/>
      <c r="KM230" s="47"/>
      <c r="KN230" s="47"/>
      <c r="KO230" s="47"/>
      <c r="KP230" s="47"/>
      <c r="KQ230" s="47"/>
      <c r="KR230" s="47"/>
      <c r="KS230" s="47"/>
      <c r="KT230" s="47"/>
      <c r="KU230" s="47"/>
      <c r="KV230" s="47"/>
      <c r="KW230" s="47"/>
      <c r="KX230" s="47"/>
      <c r="KY230" s="47"/>
      <c r="KZ230" s="47"/>
      <c r="LA230" s="47"/>
      <c r="LB230" s="47"/>
      <c r="LC230" s="47"/>
      <c r="LD230" s="47"/>
      <c r="LE230" s="47"/>
      <c r="LF230" s="47"/>
      <c r="LG230" s="47"/>
      <c r="LH230" s="47"/>
      <c r="LI230" s="47"/>
      <c r="LJ230" s="47"/>
      <c r="LK230" s="47"/>
      <c r="LL230" s="47"/>
      <c r="LM230" s="47"/>
      <c r="LN230" s="47"/>
      <c r="LO230" s="47"/>
      <c r="LP230" s="47"/>
      <c r="LQ230" s="47"/>
      <c r="LR230" s="47"/>
      <c r="LS230" s="47"/>
      <c r="LT230" s="47"/>
      <c r="LU230" s="47"/>
      <c r="LV230" s="47"/>
      <c r="LW230" s="47"/>
      <c r="LX230" s="47"/>
      <c r="LY230" s="47"/>
      <c r="LZ230" s="47"/>
      <c r="MA230" s="47"/>
      <c r="MB230" s="47"/>
      <c r="MC230" s="47"/>
      <c r="MD230" s="47"/>
      <c r="ME230" s="47"/>
      <c r="MF230" s="47"/>
      <c r="MG230" s="47"/>
      <c r="MH230" s="47"/>
      <c r="MI230" s="47"/>
      <c r="MJ230" s="47"/>
      <c r="MK230" s="47"/>
      <c r="ML230" s="47"/>
      <c r="MM230" s="47"/>
      <c r="MN230" s="47"/>
      <c r="MO230" s="47"/>
      <c r="MP230" s="47"/>
      <c r="MQ230" s="47"/>
      <c r="MR230" s="47"/>
      <c r="MS230" s="47"/>
      <c r="MT230" s="47"/>
      <c r="MU230" s="47"/>
      <c r="MV230" s="47"/>
      <c r="MW230" s="47"/>
      <c r="MX230" s="47"/>
      <c r="MY230" s="47"/>
      <c r="MZ230" s="47"/>
      <c r="NA230" s="47"/>
      <c r="NB230" s="47"/>
      <c r="NC230" s="47"/>
      <c r="ND230" s="47"/>
      <c r="NE230" s="47"/>
      <c r="NF230" s="47"/>
      <c r="NG230" s="47"/>
      <c r="NH230" s="47"/>
      <c r="NI230" s="47"/>
      <c r="NJ230" s="47"/>
      <c r="NK230" s="47"/>
      <c r="NL230" s="47"/>
      <c r="NM230" s="47"/>
      <c r="NN230" s="47"/>
      <c r="NO230" s="47"/>
      <c r="NP230" s="47"/>
      <c r="NQ230" s="47"/>
      <c r="NR230" s="47"/>
      <c r="NS230" s="47"/>
      <c r="NT230" s="47"/>
      <c r="NU230" s="47"/>
      <c r="NV230" s="47"/>
      <c r="NW230" s="47"/>
      <c r="NX230" s="47"/>
      <c r="NY230" s="47"/>
      <c r="NZ230" s="47"/>
      <c r="OA230" s="47"/>
      <c r="OB230" s="47"/>
      <c r="OC230" s="47"/>
      <c r="OD230" s="47"/>
      <c r="OE230" s="47"/>
      <c r="OF230" s="47"/>
      <c r="OG230" s="47"/>
      <c r="OH230" s="47"/>
      <c r="OI230" s="47"/>
      <c r="OJ230" s="47"/>
      <c r="OK230" s="47"/>
      <c r="OL230" s="47"/>
      <c r="OM230" s="47"/>
      <c r="ON230" s="47"/>
      <c r="OO230" s="47"/>
      <c r="OP230" s="47"/>
      <c r="OQ230" s="47"/>
      <c r="OR230" s="47"/>
      <c r="OS230" s="47"/>
      <c r="OT230" s="47"/>
      <c r="OU230" s="47"/>
      <c r="OV230" s="47"/>
      <c r="OW230" s="47"/>
      <c r="OX230" s="47"/>
      <c r="OY230" s="47"/>
      <c r="OZ230" s="47"/>
      <c r="PA230" s="47"/>
      <c r="PB230" s="47"/>
      <c r="PC230" s="47"/>
      <c r="PD230" s="47"/>
      <c r="PE230" s="47"/>
      <c r="PF230" s="47"/>
      <c r="PG230" s="47"/>
      <c r="PH230" s="47"/>
      <c r="PI230" s="47"/>
      <c r="PJ230" s="47"/>
      <c r="PK230" s="47"/>
      <c r="PL230" s="47"/>
      <c r="PM230" s="47"/>
      <c r="PN230" s="47"/>
      <c r="PO230" s="47"/>
      <c r="PP230" s="47"/>
      <c r="PQ230" s="47"/>
      <c r="PR230" s="47"/>
      <c r="PS230" s="47"/>
      <c r="PT230" s="47"/>
      <c r="PU230" s="47"/>
      <c r="PV230" s="47"/>
      <c r="PW230" s="47"/>
      <c r="PX230" s="47"/>
      <c r="PY230" s="47"/>
      <c r="PZ230" s="47"/>
      <c r="QA230" s="47"/>
      <c r="QB230" s="47"/>
      <c r="QC230" s="47"/>
      <c r="QD230" s="47"/>
      <c r="QE230" s="47"/>
      <c r="QF230" s="47"/>
      <c r="QG230" s="47"/>
      <c r="QH230" s="47"/>
      <c r="QI230" s="47"/>
      <c r="QJ230" s="47"/>
      <c r="QK230" s="47"/>
      <c r="QL230" s="47"/>
      <c r="QM230" s="47"/>
      <c r="QN230" s="47"/>
      <c r="QO230" s="47"/>
      <c r="QP230" s="47"/>
      <c r="QQ230" s="47"/>
      <c r="QR230" s="47"/>
      <c r="QS230" s="47"/>
      <c r="QT230" s="47"/>
      <c r="QU230" s="47"/>
      <c r="QV230" s="47"/>
      <c r="QW230" s="47"/>
      <c r="QX230" s="47"/>
      <c r="QY230" s="47"/>
      <c r="QZ230" s="47"/>
      <c r="RA230" s="47"/>
      <c r="RB230" s="47"/>
      <c r="RC230" s="47"/>
      <c r="RD230" s="47"/>
      <c r="RE230" s="47"/>
      <c r="RF230" s="47"/>
      <c r="RG230" s="47"/>
      <c r="RH230" s="47"/>
      <c r="RI230" s="47"/>
      <c r="RJ230" s="47"/>
      <c r="RK230" s="47"/>
      <c r="RL230" s="47"/>
      <c r="RM230" s="47"/>
      <c r="RN230" s="47"/>
      <c r="RO230" s="47"/>
      <c r="RP230" s="47"/>
      <c r="RQ230" s="47"/>
      <c r="RR230" s="47"/>
      <c r="RS230" s="47"/>
      <c r="RT230" s="47"/>
      <c r="RU230" s="47"/>
      <c r="RV230" s="47"/>
      <c r="RW230" s="47"/>
      <c r="RX230" s="47"/>
      <c r="RY230" s="47"/>
      <c r="RZ230" s="47"/>
      <c r="SA230" s="47"/>
      <c r="SB230" s="47"/>
      <c r="SC230" s="47"/>
      <c r="SD230" s="47"/>
      <c r="SE230" s="47"/>
      <c r="SF230" s="47"/>
      <c r="SG230" s="47"/>
      <c r="SH230" s="47"/>
      <c r="SI230" s="47"/>
      <c r="SJ230" s="47"/>
      <c r="SK230" s="47"/>
      <c r="SL230" s="47"/>
      <c r="SM230" s="47"/>
      <c r="SN230" s="47"/>
      <c r="SO230" s="47"/>
      <c r="SP230" s="47"/>
      <c r="SQ230" s="47"/>
      <c r="SR230" s="47"/>
      <c r="SS230" s="47"/>
      <c r="ST230" s="47"/>
      <c r="SU230" s="47"/>
      <c r="SV230" s="47"/>
      <c r="SW230" s="47"/>
      <c r="SX230" s="47"/>
      <c r="SY230" s="47"/>
      <c r="SZ230" s="47"/>
      <c r="TA230" s="47"/>
      <c r="TB230" s="47"/>
      <c r="TC230" s="47"/>
      <c r="TD230" s="47"/>
      <c r="TE230" s="47"/>
      <c r="TF230" s="47"/>
      <c r="TG230" s="47"/>
      <c r="TH230" s="47"/>
      <c r="TI230" s="47"/>
      <c r="TJ230" s="47"/>
      <c r="TK230" s="47"/>
      <c r="TL230" s="47"/>
      <c r="TM230" s="47"/>
      <c r="TN230" s="47"/>
      <c r="TO230" s="47"/>
      <c r="TP230" s="47"/>
      <c r="TQ230" s="47"/>
      <c r="TR230" s="47"/>
      <c r="TS230" s="47"/>
      <c r="TT230" s="47"/>
      <c r="TU230" s="47"/>
      <c r="TV230" s="47"/>
      <c r="TW230" s="47"/>
      <c r="TX230" s="47"/>
      <c r="TY230" s="47"/>
      <c r="TZ230" s="47"/>
      <c r="UA230" s="47"/>
      <c r="UB230" s="47"/>
      <c r="UC230" s="47"/>
      <c r="UD230" s="47"/>
      <c r="UE230" s="47"/>
      <c r="UF230" s="47"/>
      <c r="UG230" s="47"/>
      <c r="UH230" s="47"/>
      <c r="UI230" s="47"/>
      <c r="UJ230" s="47"/>
      <c r="UK230" s="47"/>
      <c r="UL230" s="47"/>
      <c r="UM230" s="47"/>
      <c r="UN230" s="47"/>
      <c r="UO230" s="47"/>
      <c r="UP230" s="47"/>
      <c r="UQ230" s="47"/>
      <c r="UR230" s="47"/>
      <c r="US230" s="47"/>
      <c r="UT230" s="47"/>
      <c r="UU230" s="47"/>
      <c r="UV230" s="47"/>
      <c r="UW230" s="47"/>
      <c r="UX230" s="47"/>
      <c r="UY230" s="47"/>
      <c r="UZ230" s="47"/>
      <c r="VA230" s="47"/>
      <c r="VB230" s="47"/>
      <c r="VC230" s="47"/>
      <c r="VD230" s="47"/>
      <c r="VE230" s="47"/>
      <c r="VF230" s="47"/>
      <c r="VG230" s="47"/>
      <c r="VH230" s="47"/>
      <c r="VI230" s="47"/>
      <c r="VJ230" s="47"/>
      <c r="VK230" s="47"/>
      <c r="VL230" s="47"/>
      <c r="VM230" s="47"/>
      <c r="VN230" s="47"/>
      <c r="VO230" s="47"/>
      <c r="VP230" s="47"/>
      <c r="VQ230" s="47"/>
      <c r="VR230" s="47"/>
      <c r="VS230" s="47"/>
      <c r="VT230" s="47"/>
      <c r="VU230" s="47"/>
      <c r="VV230" s="47"/>
      <c r="VW230" s="47"/>
      <c r="VX230" s="47"/>
      <c r="VY230" s="47"/>
      <c r="VZ230" s="47"/>
      <c r="WA230" s="47"/>
      <c r="WB230" s="47"/>
      <c r="WC230" s="47"/>
      <c r="WD230" s="47"/>
      <c r="WE230" s="47"/>
      <c r="WF230" s="47"/>
      <c r="WG230" s="47"/>
      <c r="WH230" s="47"/>
      <c r="WI230" s="47"/>
      <c r="WJ230" s="47"/>
      <c r="WK230" s="47"/>
      <c r="WL230" s="47"/>
      <c r="WM230" s="47"/>
      <c r="WN230" s="47"/>
      <c r="WO230" s="47"/>
      <c r="WP230" s="47"/>
      <c r="WQ230" s="47"/>
      <c r="WR230" s="47"/>
      <c r="WS230" s="47"/>
      <c r="WT230" s="47"/>
      <c r="WU230" s="47"/>
      <c r="WV230" s="47"/>
      <c r="WW230" s="47"/>
      <c r="WX230" s="47"/>
      <c r="WY230" s="47"/>
      <c r="WZ230" s="47"/>
      <c r="XA230" s="47"/>
      <c r="XB230" s="47"/>
      <c r="XC230" s="47"/>
      <c r="XD230" s="47"/>
      <c r="XE230" s="47"/>
      <c r="XF230" s="47"/>
      <c r="XG230" s="47"/>
      <c r="XH230" s="47"/>
      <c r="XI230" s="47"/>
      <c r="XJ230" s="47"/>
      <c r="XK230" s="47"/>
      <c r="XL230" s="47"/>
      <c r="XM230" s="47"/>
      <c r="XN230" s="47"/>
      <c r="XO230" s="47"/>
      <c r="XP230" s="47"/>
      <c r="XQ230" s="47"/>
      <c r="XR230" s="47"/>
      <c r="XS230" s="47"/>
      <c r="XT230" s="47"/>
      <c r="XU230" s="47"/>
      <c r="XV230" s="47"/>
      <c r="XW230" s="47"/>
      <c r="XX230" s="47"/>
      <c r="XY230" s="47"/>
      <c r="XZ230" s="47"/>
      <c r="YA230" s="47"/>
      <c r="YB230" s="47"/>
      <c r="YC230" s="47"/>
      <c r="YD230" s="47"/>
      <c r="YE230" s="47"/>
      <c r="YF230" s="47"/>
      <c r="YG230" s="47"/>
      <c r="YH230" s="47"/>
      <c r="YI230" s="47"/>
      <c r="YJ230" s="47"/>
      <c r="YK230" s="47"/>
      <c r="YL230" s="47"/>
      <c r="YM230" s="47"/>
      <c r="YN230" s="47"/>
      <c r="YO230" s="47"/>
      <c r="YP230" s="47"/>
      <c r="YQ230" s="47"/>
      <c r="YR230" s="47"/>
    </row>
    <row r="231" spans="1:668" s="8" customFormat="1" ht="15.75" x14ac:dyDescent="0.25">
      <c r="A231" s="30" t="s">
        <v>164</v>
      </c>
      <c r="B231" s="75" t="s">
        <v>165</v>
      </c>
      <c r="C231" s="76" t="s">
        <v>72</v>
      </c>
      <c r="D231" s="79">
        <v>44593</v>
      </c>
      <c r="E231" s="10" t="s">
        <v>113</v>
      </c>
      <c r="F231" s="137">
        <v>35000</v>
      </c>
      <c r="G231" s="137">
        <v>1004.5</v>
      </c>
      <c r="H231" s="137">
        <v>0</v>
      </c>
      <c r="I231" s="137">
        <v>1064</v>
      </c>
      <c r="J231" s="137">
        <v>25</v>
      </c>
      <c r="K231" s="137">
        <v>2093.5</v>
      </c>
      <c r="L231" s="138">
        <v>32906.5</v>
      </c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  <c r="IT231" s="47"/>
      <c r="IU231" s="47"/>
      <c r="IV231" s="47"/>
      <c r="IW231" s="47"/>
      <c r="IX231" s="47"/>
      <c r="IY231" s="47"/>
      <c r="IZ231" s="47"/>
      <c r="JA231" s="47"/>
      <c r="JB231" s="47"/>
      <c r="JC231" s="47"/>
      <c r="JD231" s="47"/>
      <c r="JE231" s="47"/>
      <c r="JF231" s="47"/>
      <c r="JG231" s="47"/>
      <c r="JH231" s="47"/>
      <c r="JI231" s="47"/>
      <c r="JJ231" s="47"/>
      <c r="JK231" s="47"/>
      <c r="JL231" s="47"/>
      <c r="JM231" s="47"/>
      <c r="JN231" s="47"/>
      <c r="JO231" s="47"/>
      <c r="JP231" s="47"/>
      <c r="JQ231" s="47"/>
      <c r="JR231" s="47"/>
      <c r="JS231" s="47"/>
      <c r="JT231" s="47"/>
      <c r="JU231" s="47"/>
      <c r="JV231" s="47"/>
      <c r="JW231" s="47"/>
      <c r="JX231" s="47"/>
      <c r="JY231" s="47"/>
      <c r="JZ231" s="47"/>
      <c r="KA231" s="47"/>
      <c r="KB231" s="47"/>
      <c r="KC231" s="47"/>
      <c r="KD231" s="47"/>
      <c r="KE231" s="47"/>
      <c r="KF231" s="47"/>
      <c r="KG231" s="47"/>
      <c r="KH231" s="47"/>
      <c r="KI231" s="47"/>
      <c r="KJ231" s="47"/>
      <c r="KK231" s="47"/>
      <c r="KL231" s="47"/>
      <c r="KM231" s="47"/>
      <c r="KN231" s="47"/>
      <c r="KO231" s="47"/>
      <c r="KP231" s="47"/>
      <c r="KQ231" s="47"/>
      <c r="KR231" s="47"/>
      <c r="KS231" s="47"/>
      <c r="KT231" s="47"/>
      <c r="KU231" s="47"/>
      <c r="KV231" s="47"/>
      <c r="KW231" s="47"/>
      <c r="KX231" s="47"/>
      <c r="KY231" s="47"/>
      <c r="KZ231" s="47"/>
      <c r="LA231" s="47"/>
      <c r="LB231" s="47"/>
      <c r="LC231" s="47"/>
      <c r="LD231" s="47"/>
      <c r="LE231" s="47"/>
      <c r="LF231" s="47"/>
      <c r="LG231" s="47"/>
      <c r="LH231" s="47"/>
      <c r="LI231" s="47"/>
      <c r="LJ231" s="47"/>
      <c r="LK231" s="47"/>
      <c r="LL231" s="47"/>
      <c r="LM231" s="47"/>
      <c r="LN231" s="47"/>
      <c r="LO231" s="47"/>
      <c r="LP231" s="47"/>
      <c r="LQ231" s="47"/>
      <c r="LR231" s="47"/>
      <c r="LS231" s="47"/>
      <c r="LT231" s="47"/>
      <c r="LU231" s="47"/>
      <c r="LV231" s="47"/>
      <c r="LW231" s="47"/>
      <c r="LX231" s="47"/>
      <c r="LY231" s="47"/>
      <c r="LZ231" s="47"/>
      <c r="MA231" s="47"/>
      <c r="MB231" s="47"/>
      <c r="MC231" s="47"/>
      <c r="MD231" s="47"/>
      <c r="ME231" s="47"/>
      <c r="MF231" s="47"/>
      <c r="MG231" s="47"/>
      <c r="MH231" s="47"/>
      <c r="MI231" s="47"/>
      <c r="MJ231" s="47"/>
      <c r="MK231" s="47"/>
      <c r="ML231" s="47"/>
      <c r="MM231" s="47"/>
      <c r="MN231" s="47"/>
      <c r="MO231" s="47"/>
      <c r="MP231" s="47"/>
      <c r="MQ231" s="47"/>
      <c r="MR231" s="47"/>
      <c r="MS231" s="47"/>
      <c r="MT231" s="47"/>
      <c r="MU231" s="47"/>
      <c r="MV231" s="47"/>
      <c r="MW231" s="47"/>
      <c r="MX231" s="47"/>
      <c r="MY231" s="47"/>
      <c r="MZ231" s="47"/>
      <c r="NA231" s="47"/>
      <c r="NB231" s="47"/>
      <c r="NC231" s="47"/>
      <c r="ND231" s="47"/>
      <c r="NE231" s="47"/>
      <c r="NF231" s="47"/>
      <c r="NG231" s="47"/>
      <c r="NH231" s="47"/>
      <c r="NI231" s="47"/>
      <c r="NJ231" s="47"/>
      <c r="NK231" s="47"/>
      <c r="NL231" s="47"/>
      <c r="NM231" s="47"/>
      <c r="NN231" s="47"/>
      <c r="NO231" s="47"/>
      <c r="NP231" s="47"/>
      <c r="NQ231" s="47"/>
      <c r="NR231" s="47"/>
      <c r="NS231" s="47"/>
      <c r="NT231" s="47"/>
      <c r="NU231" s="47"/>
      <c r="NV231" s="47"/>
      <c r="NW231" s="47"/>
      <c r="NX231" s="47"/>
      <c r="NY231" s="47"/>
      <c r="NZ231" s="47"/>
      <c r="OA231" s="47"/>
      <c r="OB231" s="47"/>
      <c r="OC231" s="47"/>
      <c r="OD231" s="47"/>
      <c r="OE231" s="47"/>
      <c r="OF231" s="47"/>
      <c r="OG231" s="47"/>
      <c r="OH231" s="47"/>
      <c r="OI231" s="47"/>
      <c r="OJ231" s="47"/>
      <c r="OK231" s="47"/>
      <c r="OL231" s="47"/>
      <c r="OM231" s="47"/>
      <c r="ON231" s="47"/>
      <c r="OO231" s="47"/>
      <c r="OP231" s="47"/>
      <c r="OQ231" s="47"/>
      <c r="OR231" s="47"/>
      <c r="OS231" s="47"/>
      <c r="OT231" s="47"/>
      <c r="OU231" s="47"/>
      <c r="OV231" s="47"/>
      <c r="OW231" s="47"/>
      <c r="OX231" s="47"/>
      <c r="OY231" s="47"/>
      <c r="OZ231" s="47"/>
      <c r="PA231" s="47"/>
      <c r="PB231" s="47"/>
      <c r="PC231" s="47"/>
      <c r="PD231" s="47"/>
      <c r="PE231" s="47"/>
      <c r="PF231" s="47"/>
      <c r="PG231" s="47"/>
      <c r="PH231" s="47"/>
      <c r="PI231" s="47"/>
      <c r="PJ231" s="47"/>
      <c r="PK231" s="47"/>
      <c r="PL231" s="47"/>
      <c r="PM231" s="47"/>
      <c r="PN231" s="47"/>
      <c r="PO231" s="47"/>
      <c r="PP231" s="47"/>
      <c r="PQ231" s="47"/>
      <c r="PR231" s="47"/>
      <c r="PS231" s="47"/>
      <c r="PT231" s="47"/>
      <c r="PU231" s="47"/>
      <c r="PV231" s="47"/>
      <c r="PW231" s="47"/>
      <c r="PX231" s="47"/>
      <c r="PY231" s="47"/>
      <c r="PZ231" s="47"/>
      <c r="QA231" s="47"/>
      <c r="QB231" s="47"/>
      <c r="QC231" s="47"/>
      <c r="QD231" s="47"/>
      <c r="QE231" s="47"/>
      <c r="QF231" s="47"/>
      <c r="QG231" s="47"/>
      <c r="QH231" s="47"/>
      <c r="QI231" s="47"/>
      <c r="QJ231" s="47"/>
      <c r="QK231" s="47"/>
      <c r="QL231" s="47"/>
      <c r="QM231" s="47"/>
      <c r="QN231" s="47"/>
      <c r="QO231" s="47"/>
      <c r="QP231" s="47"/>
      <c r="QQ231" s="47"/>
      <c r="QR231" s="47"/>
      <c r="QS231" s="47"/>
      <c r="QT231" s="47"/>
      <c r="QU231" s="47"/>
      <c r="QV231" s="47"/>
      <c r="QW231" s="47"/>
      <c r="QX231" s="47"/>
      <c r="QY231" s="47"/>
      <c r="QZ231" s="47"/>
      <c r="RA231" s="47"/>
      <c r="RB231" s="47"/>
      <c r="RC231" s="47"/>
      <c r="RD231" s="47"/>
      <c r="RE231" s="47"/>
      <c r="RF231" s="47"/>
      <c r="RG231" s="47"/>
      <c r="RH231" s="47"/>
      <c r="RI231" s="47"/>
      <c r="RJ231" s="47"/>
      <c r="RK231" s="47"/>
      <c r="RL231" s="47"/>
      <c r="RM231" s="47"/>
      <c r="RN231" s="47"/>
      <c r="RO231" s="47"/>
      <c r="RP231" s="47"/>
      <c r="RQ231" s="47"/>
      <c r="RR231" s="47"/>
      <c r="RS231" s="47"/>
      <c r="RT231" s="47"/>
      <c r="RU231" s="47"/>
      <c r="RV231" s="47"/>
      <c r="RW231" s="47"/>
      <c r="RX231" s="47"/>
      <c r="RY231" s="47"/>
      <c r="RZ231" s="47"/>
      <c r="SA231" s="47"/>
      <c r="SB231" s="47"/>
      <c r="SC231" s="47"/>
      <c r="SD231" s="47"/>
      <c r="SE231" s="47"/>
      <c r="SF231" s="47"/>
      <c r="SG231" s="47"/>
      <c r="SH231" s="47"/>
      <c r="SI231" s="47"/>
      <c r="SJ231" s="47"/>
      <c r="SK231" s="47"/>
      <c r="SL231" s="47"/>
      <c r="SM231" s="47"/>
      <c r="SN231" s="47"/>
      <c r="SO231" s="47"/>
      <c r="SP231" s="47"/>
      <c r="SQ231" s="47"/>
      <c r="SR231" s="47"/>
      <c r="SS231" s="47"/>
      <c r="ST231" s="47"/>
      <c r="SU231" s="47"/>
      <c r="SV231" s="47"/>
      <c r="SW231" s="47"/>
      <c r="SX231" s="47"/>
      <c r="SY231" s="47"/>
      <c r="SZ231" s="47"/>
      <c r="TA231" s="47"/>
      <c r="TB231" s="47"/>
      <c r="TC231" s="47"/>
      <c r="TD231" s="47"/>
      <c r="TE231" s="47"/>
      <c r="TF231" s="47"/>
      <c r="TG231" s="47"/>
      <c r="TH231" s="47"/>
      <c r="TI231" s="47"/>
      <c r="TJ231" s="47"/>
      <c r="TK231" s="47"/>
      <c r="TL231" s="47"/>
      <c r="TM231" s="47"/>
      <c r="TN231" s="47"/>
      <c r="TO231" s="47"/>
      <c r="TP231" s="47"/>
      <c r="TQ231" s="47"/>
      <c r="TR231" s="47"/>
      <c r="TS231" s="47"/>
      <c r="TT231" s="47"/>
      <c r="TU231" s="47"/>
      <c r="TV231" s="47"/>
      <c r="TW231" s="47"/>
      <c r="TX231" s="47"/>
      <c r="TY231" s="47"/>
      <c r="TZ231" s="47"/>
      <c r="UA231" s="47"/>
      <c r="UB231" s="47"/>
      <c r="UC231" s="47"/>
      <c r="UD231" s="47"/>
      <c r="UE231" s="47"/>
      <c r="UF231" s="47"/>
      <c r="UG231" s="47"/>
      <c r="UH231" s="47"/>
      <c r="UI231" s="47"/>
      <c r="UJ231" s="47"/>
      <c r="UK231" s="47"/>
      <c r="UL231" s="47"/>
      <c r="UM231" s="47"/>
      <c r="UN231" s="47"/>
      <c r="UO231" s="47"/>
      <c r="UP231" s="47"/>
      <c r="UQ231" s="47"/>
      <c r="UR231" s="47"/>
      <c r="US231" s="47"/>
      <c r="UT231" s="47"/>
      <c r="UU231" s="47"/>
      <c r="UV231" s="47"/>
      <c r="UW231" s="47"/>
      <c r="UX231" s="47"/>
      <c r="UY231" s="47"/>
      <c r="UZ231" s="47"/>
      <c r="VA231" s="47"/>
      <c r="VB231" s="47"/>
      <c r="VC231" s="47"/>
      <c r="VD231" s="47"/>
      <c r="VE231" s="47"/>
      <c r="VF231" s="47"/>
      <c r="VG231" s="47"/>
      <c r="VH231" s="47"/>
      <c r="VI231" s="47"/>
      <c r="VJ231" s="47"/>
      <c r="VK231" s="47"/>
      <c r="VL231" s="47"/>
      <c r="VM231" s="47"/>
      <c r="VN231" s="47"/>
      <c r="VO231" s="47"/>
      <c r="VP231" s="47"/>
      <c r="VQ231" s="47"/>
      <c r="VR231" s="47"/>
      <c r="VS231" s="47"/>
      <c r="VT231" s="47"/>
      <c r="VU231" s="47"/>
      <c r="VV231" s="47"/>
      <c r="VW231" s="47"/>
      <c r="VX231" s="47"/>
      <c r="VY231" s="47"/>
      <c r="VZ231" s="47"/>
      <c r="WA231" s="47"/>
      <c r="WB231" s="47"/>
      <c r="WC231" s="47"/>
      <c r="WD231" s="47"/>
      <c r="WE231" s="47"/>
      <c r="WF231" s="47"/>
      <c r="WG231" s="47"/>
      <c r="WH231" s="47"/>
      <c r="WI231" s="47"/>
      <c r="WJ231" s="47"/>
      <c r="WK231" s="47"/>
      <c r="WL231" s="47"/>
      <c r="WM231" s="47"/>
      <c r="WN231" s="47"/>
      <c r="WO231" s="47"/>
      <c r="WP231" s="47"/>
      <c r="WQ231" s="47"/>
      <c r="WR231" s="47"/>
      <c r="WS231" s="47"/>
      <c r="WT231" s="47"/>
      <c r="WU231" s="47"/>
      <c r="WV231" s="47"/>
      <c r="WW231" s="47"/>
      <c r="WX231" s="47"/>
      <c r="WY231" s="47"/>
      <c r="WZ231" s="47"/>
      <c r="XA231" s="47"/>
      <c r="XB231" s="47"/>
      <c r="XC231" s="47"/>
      <c r="XD231" s="47"/>
      <c r="XE231" s="47"/>
      <c r="XF231" s="47"/>
      <c r="XG231" s="47"/>
      <c r="XH231" s="47"/>
      <c r="XI231" s="47"/>
      <c r="XJ231" s="47"/>
      <c r="XK231" s="47"/>
      <c r="XL231" s="47"/>
      <c r="XM231" s="47"/>
      <c r="XN231" s="47"/>
      <c r="XO231" s="47"/>
      <c r="XP231" s="47"/>
      <c r="XQ231" s="47"/>
      <c r="XR231" s="47"/>
      <c r="XS231" s="47"/>
      <c r="XT231" s="47"/>
      <c r="XU231" s="47"/>
      <c r="XV231" s="47"/>
      <c r="XW231" s="47"/>
      <c r="XX231" s="47"/>
      <c r="XY231" s="47"/>
      <c r="XZ231" s="47"/>
      <c r="YA231" s="47"/>
      <c r="YB231" s="47"/>
      <c r="YC231" s="47"/>
      <c r="YD231" s="47"/>
      <c r="YE231" s="47"/>
      <c r="YF231" s="47"/>
      <c r="YG231" s="47"/>
      <c r="YH231" s="47"/>
      <c r="YI231" s="47"/>
      <c r="YJ231" s="47"/>
      <c r="YK231" s="47"/>
      <c r="YL231" s="47"/>
      <c r="YM231" s="47"/>
      <c r="YN231" s="47"/>
      <c r="YO231" s="47"/>
      <c r="YP231" s="47"/>
      <c r="YQ231" s="47"/>
      <c r="YR231" s="47"/>
    </row>
    <row r="232" spans="1:668" s="8" customFormat="1" ht="15.75" x14ac:dyDescent="0.25">
      <c r="A232" s="30" t="s">
        <v>192</v>
      </c>
      <c r="B232" s="75" t="s">
        <v>165</v>
      </c>
      <c r="C232" s="76" t="s">
        <v>72</v>
      </c>
      <c r="D232" s="79">
        <v>44627</v>
      </c>
      <c r="E232" s="10" t="s">
        <v>113</v>
      </c>
      <c r="F232" s="137">
        <v>35000</v>
      </c>
      <c r="G232" s="137">
        <v>1004.5</v>
      </c>
      <c r="H232" s="137">
        <v>0</v>
      </c>
      <c r="I232" s="137">
        <v>1064</v>
      </c>
      <c r="J232" s="137">
        <v>25</v>
      </c>
      <c r="K232" s="137">
        <v>2093.5</v>
      </c>
      <c r="L232" s="138">
        <v>32906.5</v>
      </c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  <c r="IT232" s="47"/>
      <c r="IU232" s="47"/>
      <c r="IV232" s="47"/>
      <c r="IW232" s="47"/>
      <c r="IX232" s="47"/>
      <c r="IY232" s="47"/>
      <c r="IZ232" s="47"/>
      <c r="JA232" s="47"/>
      <c r="JB232" s="47"/>
      <c r="JC232" s="47"/>
      <c r="JD232" s="47"/>
      <c r="JE232" s="47"/>
      <c r="JF232" s="47"/>
      <c r="JG232" s="47"/>
      <c r="JH232" s="47"/>
      <c r="JI232" s="47"/>
      <c r="JJ232" s="47"/>
      <c r="JK232" s="47"/>
      <c r="JL232" s="47"/>
      <c r="JM232" s="47"/>
      <c r="JN232" s="47"/>
      <c r="JO232" s="47"/>
      <c r="JP232" s="47"/>
      <c r="JQ232" s="47"/>
      <c r="JR232" s="47"/>
      <c r="JS232" s="47"/>
      <c r="JT232" s="47"/>
      <c r="JU232" s="47"/>
      <c r="JV232" s="47"/>
      <c r="JW232" s="47"/>
      <c r="JX232" s="47"/>
      <c r="JY232" s="47"/>
      <c r="JZ232" s="47"/>
      <c r="KA232" s="47"/>
      <c r="KB232" s="47"/>
      <c r="KC232" s="47"/>
      <c r="KD232" s="47"/>
      <c r="KE232" s="47"/>
      <c r="KF232" s="47"/>
      <c r="KG232" s="47"/>
      <c r="KH232" s="47"/>
      <c r="KI232" s="47"/>
      <c r="KJ232" s="47"/>
      <c r="KK232" s="47"/>
      <c r="KL232" s="47"/>
      <c r="KM232" s="47"/>
      <c r="KN232" s="47"/>
      <c r="KO232" s="47"/>
      <c r="KP232" s="47"/>
      <c r="KQ232" s="47"/>
      <c r="KR232" s="47"/>
      <c r="KS232" s="47"/>
      <c r="KT232" s="47"/>
      <c r="KU232" s="47"/>
      <c r="KV232" s="47"/>
      <c r="KW232" s="47"/>
      <c r="KX232" s="47"/>
      <c r="KY232" s="47"/>
      <c r="KZ232" s="47"/>
      <c r="LA232" s="47"/>
      <c r="LB232" s="47"/>
      <c r="LC232" s="47"/>
      <c r="LD232" s="47"/>
      <c r="LE232" s="47"/>
      <c r="LF232" s="47"/>
      <c r="LG232" s="47"/>
      <c r="LH232" s="47"/>
      <c r="LI232" s="47"/>
      <c r="LJ232" s="47"/>
      <c r="LK232" s="47"/>
      <c r="LL232" s="47"/>
      <c r="LM232" s="47"/>
      <c r="LN232" s="47"/>
      <c r="LO232" s="47"/>
      <c r="LP232" s="47"/>
      <c r="LQ232" s="47"/>
      <c r="LR232" s="47"/>
      <c r="LS232" s="47"/>
      <c r="LT232" s="47"/>
      <c r="LU232" s="47"/>
      <c r="LV232" s="47"/>
      <c r="LW232" s="47"/>
      <c r="LX232" s="47"/>
      <c r="LY232" s="47"/>
      <c r="LZ232" s="47"/>
      <c r="MA232" s="47"/>
      <c r="MB232" s="47"/>
      <c r="MC232" s="47"/>
      <c r="MD232" s="47"/>
      <c r="ME232" s="47"/>
      <c r="MF232" s="47"/>
      <c r="MG232" s="47"/>
      <c r="MH232" s="47"/>
      <c r="MI232" s="47"/>
      <c r="MJ232" s="47"/>
      <c r="MK232" s="47"/>
      <c r="ML232" s="47"/>
      <c r="MM232" s="47"/>
      <c r="MN232" s="47"/>
      <c r="MO232" s="47"/>
      <c r="MP232" s="47"/>
      <c r="MQ232" s="47"/>
      <c r="MR232" s="47"/>
      <c r="MS232" s="47"/>
      <c r="MT232" s="47"/>
      <c r="MU232" s="47"/>
      <c r="MV232" s="47"/>
      <c r="MW232" s="47"/>
      <c r="MX232" s="47"/>
      <c r="MY232" s="47"/>
      <c r="MZ232" s="47"/>
      <c r="NA232" s="47"/>
      <c r="NB232" s="47"/>
      <c r="NC232" s="47"/>
      <c r="ND232" s="47"/>
      <c r="NE232" s="47"/>
      <c r="NF232" s="47"/>
      <c r="NG232" s="47"/>
      <c r="NH232" s="47"/>
      <c r="NI232" s="47"/>
      <c r="NJ232" s="47"/>
      <c r="NK232" s="47"/>
      <c r="NL232" s="47"/>
      <c r="NM232" s="47"/>
      <c r="NN232" s="47"/>
      <c r="NO232" s="47"/>
      <c r="NP232" s="47"/>
      <c r="NQ232" s="47"/>
      <c r="NR232" s="47"/>
      <c r="NS232" s="47"/>
      <c r="NT232" s="47"/>
      <c r="NU232" s="47"/>
      <c r="NV232" s="47"/>
      <c r="NW232" s="47"/>
      <c r="NX232" s="47"/>
      <c r="NY232" s="47"/>
      <c r="NZ232" s="47"/>
      <c r="OA232" s="47"/>
      <c r="OB232" s="47"/>
      <c r="OC232" s="47"/>
      <c r="OD232" s="47"/>
      <c r="OE232" s="47"/>
      <c r="OF232" s="47"/>
      <c r="OG232" s="47"/>
      <c r="OH232" s="47"/>
      <c r="OI232" s="47"/>
      <c r="OJ232" s="47"/>
      <c r="OK232" s="47"/>
      <c r="OL232" s="47"/>
      <c r="OM232" s="47"/>
      <c r="ON232" s="47"/>
      <c r="OO232" s="47"/>
      <c r="OP232" s="47"/>
      <c r="OQ232" s="47"/>
      <c r="OR232" s="47"/>
      <c r="OS232" s="47"/>
      <c r="OT232" s="47"/>
      <c r="OU232" s="47"/>
      <c r="OV232" s="47"/>
      <c r="OW232" s="47"/>
      <c r="OX232" s="47"/>
      <c r="OY232" s="47"/>
      <c r="OZ232" s="47"/>
      <c r="PA232" s="47"/>
      <c r="PB232" s="47"/>
      <c r="PC232" s="47"/>
      <c r="PD232" s="47"/>
      <c r="PE232" s="47"/>
      <c r="PF232" s="47"/>
      <c r="PG232" s="47"/>
      <c r="PH232" s="47"/>
      <c r="PI232" s="47"/>
      <c r="PJ232" s="47"/>
      <c r="PK232" s="47"/>
      <c r="PL232" s="47"/>
      <c r="PM232" s="47"/>
      <c r="PN232" s="47"/>
      <c r="PO232" s="47"/>
      <c r="PP232" s="47"/>
      <c r="PQ232" s="47"/>
      <c r="PR232" s="47"/>
      <c r="PS232" s="47"/>
      <c r="PT232" s="47"/>
      <c r="PU232" s="47"/>
      <c r="PV232" s="47"/>
      <c r="PW232" s="47"/>
      <c r="PX232" s="47"/>
      <c r="PY232" s="47"/>
      <c r="PZ232" s="47"/>
      <c r="QA232" s="47"/>
      <c r="QB232" s="47"/>
      <c r="QC232" s="47"/>
      <c r="QD232" s="47"/>
      <c r="QE232" s="47"/>
      <c r="QF232" s="47"/>
      <c r="QG232" s="47"/>
      <c r="QH232" s="47"/>
      <c r="QI232" s="47"/>
      <c r="QJ232" s="47"/>
      <c r="QK232" s="47"/>
      <c r="QL232" s="47"/>
      <c r="QM232" s="47"/>
      <c r="QN232" s="47"/>
      <c r="QO232" s="47"/>
      <c r="QP232" s="47"/>
      <c r="QQ232" s="47"/>
      <c r="QR232" s="47"/>
      <c r="QS232" s="47"/>
      <c r="QT232" s="47"/>
      <c r="QU232" s="47"/>
      <c r="QV232" s="47"/>
      <c r="QW232" s="47"/>
      <c r="QX232" s="47"/>
      <c r="QY232" s="47"/>
      <c r="QZ232" s="47"/>
      <c r="RA232" s="47"/>
      <c r="RB232" s="47"/>
      <c r="RC232" s="47"/>
      <c r="RD232" s="47"/>
      <c r="RE232" s="47"/>
      <c r="RF232" s="47"/>
      <c r="RG232" s="47"/>
      <c r="RH232" s="47"/>
      <c r="RI232" s="47"/>
      <c r="RJ232" s="47"/>
      <c r="RK232" s="47"/>
      <c r="RL232" s="47"/>
      <c r="RM232" s="47"/>
      <c r="RN232" s="47"/>
      <c r="RO232" s="47"/>
      <c r="RP232" s="47"/>
      <c r="RQ232" s="47"/>
      <c r="RR232" s="47"/>
      <c r="RS232" s="47"/>
      <c r="RT232" s="47"/>
      <c r="RU232" s="47"/>
      <c r="RV232" s="47"/>
      <c r="RW232" s="47"/>
      <c r="RX232" s="47"/>
      <c r="RY232" s="47"/>
      <c r="RZ232" s="47"/>
      <c r="SA232" s="47"/>
      <c r="SB232" s="47"/>
      <c r="SC232" s="47"/>
      <c r="SD232" s="47"/>
      <c r="SE232" s="47"/>
      <c r="SF232" s="47"/>
      <c r="SG232" s="47"/>
      <c r="SH232" s="47"/>
      <c r="SI232" s="47"/>
      <c r="SJ232" s="47"/>
      <c r="SK232" s="47"/>
      <c r="SL232" s="47"/>
      <c r="SM232" s="47"/>
      <c r="SN232" s="47"/>
      <c r="SO232" s="47"/>
      <c r="SP232" s="47"/>
      <c r="SQ232" s="47"/>
      <c r="SR232" s="47"/>
      <c r="SS232" s="47"/>
      <c r="ST232" s="47"/>
      <c r="SU232" s="47"/>
      <c r="SV232" s="47"/>
      <c r="SW232" s="47"/>
      <c r="SX232" s="47"/>
      <c r="SY232" s="47"/>
      <c r="SZ232" s="47"/>
      <c r="TA232" s="47"/>
      <c r="TB232" s="47"/>
      <c r="TC232" s="47"/>
      <c r="TD232" s="47"/>
      <c r="TE232" s="47"/>
      <c r="TF232" s="47"/>
      <c r="TG232" s="47"/>
      <c r="TH232" s="47"/>
      <c r="TI232" s="47"/>
      <c r="TJ232" s="47"/>
      <c r="TK232" s="47"/>
      <c r="TL232" s="47"/>
      <c r="TM232" s="47"/>
      <c r="TN232" s="47"/>
      <c r="TO232" s="47"/>
      <c r="TP232" s="47"/>
      <c r="TQ232" s="47"/>
      <c r="TR232" s="47"/>
      <c r="TS232" s="47"/>
      <c r="TT232" s="47"/>
      <c r="TU232" s="47"/>
      <c r="TV232" s="47"/>
      <c r="TW232" s="47"/>
      <c r="TX232" s="47"/>
      <c r="TY232" s="47"/>
      <c r="TZ232" s="47"/>
      <c r="UA232" s="47"/>
      <c r="UB232" s="47"/>
      <c r="UC232" s="47"/>
      <c r="UD232" s="47"/>
      <c r="UE232" s="47"/>
      <c r="UF232" s="47"/>
      <c r="UG232" s="47"/>
      <c r="UH232" s="47"/>
      <c r="UI232" s="47"/>
      <c r="UJ232" s="47"/>
      <c r="UK232" s="47"/>
      <c r="UL232" s="47"/>
      <c r="UM232" s="47"/>
      <c r="UN232" s="47"/>
      <c r="UO232" s="47"/>
      <c r="UP232" s="47"/>
      <c r="UQ232" s="47"/>
      <c r="UR232" s="47"/>
      <c r="US232" s="47"/>
      <c r="UT232" s="47"/>
      <c r="UU232" s="47"/>
      <c r="UV232" s="47"/>
      <c r="UW232" s="47"/>
      <c r="UX232" s="47"/>
      <c r="UY232" s="47"/>
      <c r="UZ232" s="47"/>
      <c r="VA232" s="47"/>
      <c r="VB232" s="47"/>
      <c r="VC232" s="47"/>
      <c r="VD232" s="47"/>
      <c r="VE232" s="47"/>
      <c r="VF232" s="47"/>
      <c r="VG232" s="47"/>
      <c r="VH232" s="47"/>
      <c r="VI232" s="47"/>
      <c r="VJ232" s="47"/>
      <c r="VK232" s="47"/>
      <c r="VL232" s="47"/>
      <c r="VM232" s="47"/>
      <c r="VN232" s="47"/>
      <c r="VO232" s="47"/>
      <c r="VP232" s="47"/>
      <c r="VQ232" s="47"/>
      <c r="VR232" s="47"/>
      <c r="VS232" s="47"/>
      <c r="VT232" s="47"/>
      <c r="VU232" s="47"/>
      <c r="VV232" s="47"/>
      <c r="VW232" s="47"/>
      <c r="VX232" s="47"/>
      <c r="VY232" s="47"/>
      <c r="VZ232" s="47"/>
      <c r="WA232" s="47"/>
      <c r="WB232" s="47"/>
      <c r="WC232" s="47"/>
      <c r="WD232" s="47"/>
      <c r="WE232" s="47"/>
      <c r="WF232" s="47"/>
      <c r="WG232" s="47"/>
      <c r="WH232" s="47"/>
      <c r="WI232" s="47"/>
      <c r="WJ232" s="47"/>
      <c r="WK232" s="47"/>
      <c r="WL232" s="47"/>
      <c r="WM232" s="47"/>
      <c r="WN232" s="47"/>
      <c r="WO232" s="47"/>
      <c r="WP232" s="47"/>
      <c r="WQ232" s="47"/>
      <c r="WR232" s="47"/>
      <c r="WS232" s="47"/>
      <c r="WT232" s="47"/>
      <c r="WU232" s="47"/>
      <c r="WV232" s="47"/>
      <c r="WW232" s="47"/>
      <c r="WX232" s="47"/>
      <c r="WY232" s="47"/>
      <c r="WZ232" s="47"/>
      <c r="XA232" s="47"/>
      <c r="XB232" s="47"/>
      <c r="XC232" s="47"/>
      <c r="XD232" s="47"/>
      <c r="XE232" s="47"/>
      <c r="XF232" s="47"/>
      <c r="XG232" s="47"/>
      <c r="XH232" s="47"/>
      <c r="XI232" s="47"/>
      <c r="XJ232" s="47"/>
      <c r="XK232" s="47"/>
      <c r="XL232" s="47"/>
      <c r="XM232" s="47"/>
      <c r="XN232" s="47"/>
      <c r="XO232" s="47"/>
      <c r="XP232" s="47"/>
      <c r="XQ232" s="47"/>
      <c r="XR232" s="47"/>
      <c r="XS232" s="47"/>
      <c r="XT232" s="47"/>
      <c r="XU232" s="47"/>
      <c r="XV232" s="47"/>
      <c r="XW232" s="47"/>
      <c r="XX232" s="47"/>
      <c r="XY232" s="47"/>
      <c r="XZ232" s="47"/>
      <c r="YA232" s="47"/>
      <c r="YB232" s="47"/>
      <c r="YC232" s="47"/>
      <c r="YD232" s="47"/>
      <c r="YE232" s="47"/>
      <c r="YF232" s="47"/>
      <c r="YG232" s="47"/>
      <c r="YH232" s="47"/>
      <c r="YI232" s="47"/>
      <c r="YJ232" s="47"/>
      <c r="YK232" s="47"/>
      <c r="YL232" s="47"/>
      <c r="YM232" s="47"/>
      <c r="YN232" s="47"/>
      <c r="YO232" s="47"/>
      <c r="YP232" s="47"/>
      <c r="YQ232" s="47"/>
      <c r="YR232" s="47"/>
    </row>
    <row r="233" spans="1:668" s="8" customFormat="1" ht="15.75" x14ac:dyDescent="0.25">
      <c r="A233" s="30" t="s">
        <v>193</v>
      </c>
      <c r="B233" s="75" t="s">
        <v>165</v>
      </c>
      <c r="C233" s="76" t="s">
        <v>73</v>
      </c>
      <c r="D233" s="79">
        <v>44627</v>
      </c>
      <c r="E233" s="10" t="s">
        <v>113</v>
      </c>
      <c r="F233" s="137">
        <v>35000</v>
      </c>
      <c r="G233" s="137">
        <v>1004.5</v>
      </c>
      <c r="H233" s="137">
        <v>0</v>
      </c>
      <c r="I233" s="137">
        <v>1064</v>
      </c>
      <c r="J233" s="137">
        <v>25</v>
      </c>
      <c r="K233" s="137">
        <v>2093.5</v>
      </c>
      <c r="L233" s="138">
        <v>32906.5</v>
      </c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  <c r="IT233" s="47"/>
      <c r="IU233" s="47"/>
      <c r="IV233" s="47"/>
      <c r="IW233" s="47"/>
      <c r="IX233" s="47"/>
      <c r="IY233" s="47"/>
      <c r="IZ233" s="47"/>
      <c r="JA233" s="47"/>
      <c r="JB233" s="47"/>
      <c r="JC233" s="47"/>
      <c r="JD233" s="47"/>
      <c r="JE233" s="47"/>
      <c r="JF233" s="47"/>
      <c r="JG233" s="47"/>
      <c r="JH233" s="47"/>
      <c r="JI233" s="47"/>
      <c r="JJ233" s="47"/>
      <c r="JK233" s="47"/>
      <c r="JL233" s="47"/>
      <c r="JM233" s="47"/>
      <c r="JN233" s="47"/>
      <c r="JO233" s="47"/>
      <c r="JP233" s="47"/>
      <c r="JQ233" s="47"/>
      <c r="JR233" s="47"/>
      <c r="JS233" s="47"/>
      <c r="JT233" s="47"/>
      <c r="JU233" s="47"/>
      <c r="JV233" s="47"/>
      <c r="JW233" s="47"/>
      <c r="JX233" s="47"/>
      <c r="JY233" s="47"/>
      <c r="JZ233" s="47"/>
      <c r="KA233" s="47"/>
      <c r="KB233" s="47"/>
      <c r="KC233" s="47"/>
      <c r="KD233" s="47"/>
      <c r="KE233" s="47"/>
      <c r="KF233" s="47"/>
      <c r="KG233" s="47"/>
      <c r="KH233" s="47"/>
      <c r="KI233" s="47"/>
      <c r="KJ233" s="47"/>
      <c r="KK233" s="47"/>
      <c r="KL233" s="47"/>
      <c r="KM233" s="47"/>
      <c r="KN233" s="47"/>
      <c r="KO233" s="47"/>
      <c r="KP233" s="47"/>
      <c r="KQ233" s="47"/>
      <c r="KR233" s="47"/>
      <c r="KS233" s="47"/>
      <c r="KT233" s="47"/>
      <c r="KU233" s="47"/>
      <c r="KV233" s="47"/>
      <c r="KW233" s="47"/>
      <c r="KX233" s="47"/>
      <c r="KY233" s="47"/>
      <c r="KZ233" s="47"/>
      <c r="LA233" s="47"/>
      <c r="LB233" s="47"/>
      <c r="LC233" s="47"/>
      <c r="LD233" s="47"/>
      <c r="LE233" s="47"/>
      <c r="LF233" s="47"/>
      <c r="LG233" s="47"/>
      <c r="LH233" s="47"/>
      <c r="LI233" s="47"/>
      <c r="LJ233" s="47"/>
      <c r="LK233" s="47"/>
      <c r="LL233" s="47"/>
      <c r="LM233" s="47"/>
      <c r="LN233" s="47"/>
      <c r="LO233" s="47"/>
      <c r="LP233" s="47"/>
      <c r="LQ233" s="47"/>
      <c r="LR233" s="47"/>
      <c r="LS233" s="47"/>
      <c r="LT233" s="47"/>
      <c r="LU233" s="47"/>
      <c r="LV233" s="47"/>
      <c r="LW233" s="47"/>
      <c r="LX233" s="47"/>
      <c r="LY233" s="47"/>
      <c r="LZ233" s="47"/>
      <c r="MA233" s="47"/>
      <c r="MB233" s="47"/>
      <c r="MC233" s="47"/>
      <c r="MD233" s="47"/>
      <c r="ME233" s="47"/>
      <c r="MF233" s="47"/>
      <c r="MG233" s="47"/>
      <c r="MH233" s="47"/>
      <c r="MI233" s="47"/>
      <c r="MJ233" s="47"/>
      <c r="MK233" s="47"/>
      <c r="ML233" s="47"/>
      <c r="MM233" s="47"/>
      <c r="MN233" s="47"/>
      <c r="MO233" s="47"/>
      <c r="MP233" s="47"/>
      <c r="MQ233" s="47"/>
      <c r="MR233" s="47"/>
      <c r="MS233" s="47"/>
      <c r="MT233" s="47"/>
      <c r="MU233" s="47"/>
      <c r="MV233" s="47"/>
      <c r="MW233" s="47"/>
      <c r="MX233" s="47"/>
      <c r="MY233" s="47"/>
      <c r="MZ233" s="47"/>
      <c r="NA233" s="47"/>
      <c r="NB233" s="47"/>
      <c r="NC233" s="47"/>
      <c r="ND233" s="47"/>
      <c r="NE233" s="47"/>
      <c r="NF233" s="47"/>
      <c r="NG233" s="47"/>
      <c r="NH233" s="47"/>
      <c r="NI233" s="47"/>
      <c r="NJ233" s="47"/>
      <c r="NK233" s="47"/>
      <c r="NL233" s="47"/>
      <c r="NM233" s="47"/>
      <c r="NN233" s="47"/>
      <c r="NO233" s="47"/>
      <c r="NP233" s="47"/>
      <c r="NQ233" s="47"/>
      <c r="NR233" s="47"/>
      <c r="NS233" s="47"/>
      <c r="NT233" s="47"/>
      <c r="NU233" s="47"/>
      <c r="NV233" s="47"/>
      <c r="NW233" s="47"/>
      <c r="NX233" s="47"/>
      <c r="NY233" s="47"/>
      <c r="NZ233" s="47"/>
      <c r="OA233" s="47"/>
      <c r="OB233" s="47"/>
      <c r="OC233" s="47"/>
      <c r="OD233" s="47"/>
      <c r="OE233" s="47"/>
      <c r="OF233" s="47"/>
      <c r="OG233" s="47"/>
      <c r="OH233" s="47"/>
      <c r="OI233" s="47"/>
      <c r="OJ233" s="47"/>
      <c r="OK233" s="47"/>
      <c r="OL233" s="47"/>
      <c r="OM233" s="47"/>
      <c r="ON233" s="47"/>
      <c r="OO233" s="47"/>
      <c r="OP233" s="47"/>
      <c r="OQ233" s="47"/>
      <c r="OR233" s="47"/>
      <c r="OS233" s="47"/>
      <c r="OT233" s="47"/>
      <c r="OU233" s="47"/>
      <c r="OV233" s="47"/>
      <c r="OW233" s="47"/>
      <c r="OX233" s="47"/>
      <c r="OY233" s="47"/>
      <c r="OZ233" s="47"/>
      <c r="PA233" s="47"/>
      <c r="PB233" s="47"/>
      <c r="PC233" s="47"/>
      <c r="PD233" s="47"/>
      <c r="PE233" s="47"/>
      <c r="PF233" s="47"/>
      <c r="PG233" s="47"/>
      <c r="PH233" s="47"/>
      <c r="PI233" s="47"/>
      <c r="PJ233" s="47"/>
      <c r="PK233" s="47"/>
      <c r="PL233" s="47"/>
      <c r="PM233" s="47"/>
      <c r="PN233" s="47"/>
      <c r="PO233" s="47"/>
      <c r="PP233" s="47"/>
      <c r="PQ233" s="47"/>
      <c r="PR233" s="47"/>
      <c r="PS233" s="47"/>
      <c r="PT233" s="47"/>
      <c r="PU233" s="47"/>
      <c r="PV233" s="47"/>
      <c r="PW233" s="47"/>
      <c r="PX233" s="47"/>
      <c r="PY233" s="47"/>
      <c r="PZ233" s="47"/>
      <c r="QA233" s="47"/>
      <c r="QB233" s="47"/>
      <c r="QC233" s="47"/>
      <c r="QD233" s="47"/>
      <c r="QE233" s="47"/>
      <c r="QF233" s="47"/>
      <c r="QG233" s="47"/>
      <c r="QH233" s="47"/>
      <c r="QI233" s="47"/>
      <c r="QJ233" s="47"/>
      <c r="QK233" s="47"/>
      <c r="QL233" s="47"/>
      <c r="QM233" s="47"/>
      <c r="QN233" s="47"/>
      <c r="QO233" s="47"/>
      <c r="QP233" s="47"/>
      <c r="QQ233" s="47"/>
      <c r="QR233" s="47"/>
      <c r="QS233" s="47"/>
      <c r="QT233" s="47"/>
      <c r="QU233" s="47"/>
      <c r="QV233" s="47"/>
      <c r="QW233" s="47"/>
      <c r="QX233" s="47"/>
      <c r="QY233" s="47"/>
      <c r="QZ233" s="47"/>
      <c r="RA233" s="47"/>
      <c r="RB233" s="47"/>
      <c r="RC233" s="47"/>
      <c r="RD233" s="47"/>
      <c r="RE233" s="47"/>
      <c r="RF233" s="47"/>
      <c r="RG233" s="47"/>
      <c r="RH233" s="47"/>
      <c r="RI233" s="47"/>
      <c r="RJ233" s="47"/>
      <c r="RK233" s="47"/>
      <c r="RL233" s="47"/>
      <c r="RM233" s="47"/>
      <c r="RN233" s="47"/>
      <c r="RO233" s="47"/>
      <c r="RP233" s="47"/>
      <c r="RQ233" s="47"/>
      <c r="RR233" s="47"/>
      <c r="RS233" s="47"/>
      <c r="RT233" s="47"/>
      <c r="RU233" s="47"/>
      <c r="RV233" s="47"/>
      <c r="RW233" s="47"/>
      <c r="RX233" s="47"/>
      <c r="RY233" s="47"/>
      <c r="RZ233" s="47"/>
      <c r="SA233" s="47"/>
      <c r="SB233" s="47"/>
      <c r="SC233" s="47"/>
      <c r="SD233" s="47"/>
      <c r="SE233" s="47"/>
      <c r="SF233" s="47"/>
      <c r="SG233" s="47"/>
      <c r="SH233" s="47"/>
      <c r="SI233" s="47"/>
      <c r="SJ233" s="47"/>
      <c r="SK233" s="47"/>
      <c r="SL233" s="47"/>
      <c r="SM233" s="47"/>
      <c r="SN233" s="47"/>
      <c r="SO233" s="47"/>
      <c r="SP233" s="47"/>
      <c r="SQ233" s="47"/>
      <c r="SR233" s="47"/>
      <c r="SS233" s="47"/>
      <c r="ST233" s="47"/>
      <c r="SU233" s="47"/>
      <c r="SV233" s="47"/>
      <c r="SW233" s="47"/>
      <c r="SX233" s="47"/>
      <c r="SY233" s="47"/>
      <c r="SZ233" s="47"/>
      <c r="TA233" s="47"/>
      <c r="TB233" s="47"/>
      <c r="TC233" s="47"/>
      <c r="TD233" s="47"/>
      <c r="TE233" s="47"/>
      <c r="TF233" s="47"/>
      <c r="TG233" s="47"/>
      <c r="TH233" s="47"/>
      <c r="TI233" s="47"/>
      <c r="TJ233" s="47"/>
      <c r="TK233" s="47"/>
      <c r="TL233" s="47"/>
      <c r="TM233" s="47"/>
      <c r="TN233" s="47"/>
      <c r="TO233" s="47"/>
      <c r="TP233" s="47"/>
      <c r="TQ233" s="47"/>
      <c r="TR233" s="47"/>
      <c r="TS233" s="47"/>
      <c r="TT233" s="47"/>
      <c r="TU233" s="47"/>
      <c r="TV233" s="47"/>
      <c r="TW233" s="47"/>
      <c r="TX233" s="47"/>
      <c r="TY233" s="47"/>
      <c r="TZ233" s="47"/>
      <c r="UA233" s="47"/>
      <c r="UB233" s="47"/>
      <c r="UC233" s="47"/>
      <c r="UD233" s="47"/>
      <c r="UE233" s="47"/>
      <c r="UF233" s="47"/>
      <c r="UG233" s="47"/>
      <c r="UH233" s="47"/>
      <c r="UI233" s="47"/>
      <c r="UJ233" s="47"/>
      <c r="UK233" s="47"/>
      <c r="UL233" s="47"/>
      <c r="UM233" s="47"/>
      <c r="UN233" s="47"/>
      <c r="UO233" s="47"/>
      <c r="UP233" s="47"/>
      <c r="UQ233" s="47"/>
      <c r="UR233" s="47"/>
      <c r="US233" s="47"/>
      <c r="UT233" s="47"/>
      <c r="UU233" s="47"/>
      <c r="UV233" s="47"/>
      <c r="UW233" s="47"/>
      <c r="UX233" s="47"/>
      <c r="UY233" s="47"/>
      <c r="UZ233" s="47"/>
      <c r="VA233" s="47"/>
      <c r="VB233" s="47"/>
      <c r="VC233" s="47"/>
      <c r="VD233" s="47"/>
      <c r="VE233" s="47"/>
      <c r="VF233" s="47"/>
      <c r="VG233" s="47"/>
      <c r="VH233" s="47"/>
      <c r="VI233" s="47"/>
      <c r="VJ233" s="47"/>
      <c r="VK233" s="47"/>
      <c r="VL233" s="47"/>
      <c r="VM233" s="47"/>
      <c r="VN233" s="47"/>
      <c r="VO233" s="47"/>
      <c r="VP233" s="47"/>
      <c r="VQ233" s="47"/>
      <c r="VR233" s="47"/>
      <c r="VS233" s="47"/>
      <c r="VT233" s="47"/>
      <c r="VU233" s="47"/>
      <c r="VV233" s="47"/>
      <c r="VW233" s="47"/>
      <c r="VX233" s="47"/>
      <c r="VY233" s="47"/>
      <c r="VZ233" s="47"/>
      <c r="WA233" s="47"/>
      <c r="WB233" s="47"/>
      <c r="WC233" s="47"/>
      <c r="WD233" s="47"/>
      <c r="WE233" s="47"/>
      <c r="WF233" s="47"/>
      <c r="WG233" s="47"/>
      <c r="WH233" s="47"/>
      <c r="WI233" s="47"/>
      <c r="WJ233" s="47"/>
      <c r="WK233" s="47"/>
      <c r="WL233" s="47"/>
      <c r="WM233" s="47"/>
      <c r="WN233" s="47"/>
      <c r="WO233" s="47"/>
      <c r="WP233" s="47"/>
      <c r="WQ233" s="47"/>
      <c r="WR233" s="47"/>
      <c r="WS233" s="47"/>
      <c r="WT233" s="47"/>
      <c r="WU233" s="47"/>
      <c r="WV233" s="47"/>
      <c r="WW233" s="47"/>
      <c r="WX233" s="47"/>
      <c r="WY233" s="47"/>
      <c r="WZ233" s="47"/>
      <c r="XA233" s="47"/>
      <c r="XB233" s="47"/>
      <c r="XC233" s="47"/>
      <c r="XD233" s="47"/>
      <c r="XE233" s="47"/>
      <c r="XF233" s="47"/>
      <c r="XG233" s="47"/>
      <c r="XH233" s="47"/>
      <c r="XI233" s="47"/>
      <c r="XJ233" s="47"/>
      <c r="XK233" s="47"/>
      <c r="XL233" s="47"/>
      <c r="XM233" s="47"/>
      <c r="XN233" s="47"/>
      <c r="XO233" s="47"/>
      <c r="XP233" s="47"/>
      <c r="XQ233" s="47"/>
      <c r="XR233" s="47"/>
      <c r="XS233" s="47"/>
      <c r="XT233" s="47"/>
      <c r="XU233" s="47"/>
      <c r="XV233" s="47"/>
      <c r="XW233" s="47"/>
      <c r="XX233" s="47"/>
      <c r="XY233" s="47"/>
      <c r="XZ233" s="47"/>
      <c r="YA233" s="47"/>
      <c r="YB233" s="47"/>
      <c r="YC233" s="47"/>
      <c r="YD233" s="47"/>
      <c r="YE233" s="47"/>
      <c r="YF233" s="47"/>
      <c r="YG233" s="47"/>
      <c r="YH233" s="47"/>
      <c r="YI233" s="47"/>
      <c r="YJ233" s="47"/>
      <c r="YK233" s="47"/>
      <c r="YL233" s="47"/>
      <c r="YM233" s="47"/>
      <c r="YN233" s="47"/>
      <c r="YO233" s="47"/>
      <c r="YP233" s="47"/>
      <c r="YQ233" s="47"/>
      <c r="YR233" s="47"/>
    </row>
    <row r="234" spans="1:668" s="8" customFormat="1" ht="15.75" x14ac:dyDescent="0.25">
      <c r="A234" s="30" t="s">
        <v>194</v>
      </c>
      <c r="B234" s="75" t="s">
        <v>165</v>
      </c>
      <c r="C234" s="76" t="s">
        <v>73</v>
      </c>
      <c r="D234" s="79">
        <v>44652</v>
      </c>
      <c r="E234" s="10" t="s">
        <v>113</v>
      </c>
      <c r="F234" s="137">
        <v>35000</v>
      </c>
      <c r="G234" s="137">
        <v>1004.5</v>
      </c>
      <c r="H234" s="137">
        <v>0</v>
      </c>
      <c r="I234" s="137">
        <v>1064</v>
      </c>
      <c r="J234" s="137">
        <v>25</v>
      </c>
      <c r="K234" s="137">
        <v>2093.5</v>
      </c>
      <c r="L234" s="138">
        <v>32906.5</v>
      </c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  <c r="IT234" s="47"/>
      <c r="IU234" s="47"/>
      <c r="IV234" s="47"/>
      <c r="IW234" s="47"/>
      <c r="IX234" s="47"/>
      <c r="IY234" s="47"/>
      <c r="IZ234" s="47"/>
      <c r="JA234" s="47"/>
      <c r="JB234" s="47"/>
      <c r="JC234" s="47"/>
      <c r="JD234" s="47"/>
      <c r="JE234" s="47"/>
      <c r="JF234" s="47"/>
      <c r="JG234" s="47"/>
      <c r="JH234" s="47"/>
      <c r="JI234" s="47"/>
      <c r="JJ234" s="47"/>
      <c r="JK234" s="47"/>
      <c r="JL234" s="47"/>
      <c r="JM234" s="47"/>
      <c r="JN234" s="47"/>
      <c r="JO234" s="47"/>
      <c r="JP234" s="47"/>
      <c r="JQ234" s="47"/>
      <c r="JR234" s="47"/>
      <c r="JS234" s="47"/>
      <c r="JT234" s="47"/>
      <c r="JU234" s="47"/>
      <c r="JV234" s="47"/>
      <c r="JW234" s="47"/>
      <c r="JX234" s="47"/>
      <c r="JY234" s="47"/>
      <c r="JZ234" s="47"/>
      <c r="KA234" s="47"/>
      <c r="KB234" s="47"/>
      <c r="KC234" s="47"/>
      <c r="KD234" s="47"/>
      <c r="KE234" s="47"/>
      <c r="KF234" s="47"/>
      <c r="KG234" s="47"/>
      <c r="KH234" s="47"/>
      <c r="KI234" s="47"/>
      <c r="KJ234" s="47"/>
      <c r="KK234" s="47"/>
      <c r="KL234" s="47"/>
      <c r="KM234" s="47"/>
      <c r="KN234" s="47"/>
      <c r="KO234" s="47"/>
      <c r="KP234" s="47"/>
      <c r="KQ234" s="47"/>
      <c r="KR234" s="47"/>
      <c r="KS234" s="47"/>
      <c r="KT234" s="47"/>
      <c r="KU234" s="47"/>
      <c r="KV234" s="47"/>
      <c r="KW234" s="47"/>
      <c r="KX234" s="47"/>
      <c r="KY234" s="47"/>
      <c r="KZ234" s="47"/>
      <c r="LA234" s="47"/>
      <c r="LB234" s="47"/>
      <c r="LC234" s="47"/>
      <c r="LD234" s="47"/>
      <c r="LE234" s="47"/>
      <c r="LF234" s="47"/>
      <c r="LG234" s="47"/>
      <c r="LH234" s="47"/>
      <c r="LI234" s="47"/>
      <c r="LJ234" s="47"/>
      <c r="LK234" s="47"/>
      <c r="LL234" s="47"/>
      <c r="LM234" s="47"/>
      <c r="LN234" s="47"/>
      <c r="LO234" s="47"/>
      <c r="LP234" s="47"/>
      <c r="LQ234" s="47"/>
      <c r="LR234" s="47"/>
      <c r="LS234" s="47"/>
      <c r="LT234" s="47"/>
      <c r="LU234" s="47"/>
      <c r="LV234" s="47"/>
      <c r="LW234" s="47"/>
      <c r="LX234" s="47"/>
      <c r="LY234" s="47"/>
      <c r="LZ234" s="47"/>
      <c r="MA234" s="47"/>
      <c r="MB234" s="47"/>
      <c r="MC234" s="47"/>
      <c r="MD234" s="47"/>
      <c r="ME234" s="47"/>
      <c r="MF234" s="47"/>
      <c r="MG234" s="47"/>
      <c r="MH234" s="47"/>
      <c r="MI234" s="47"/>
      <c r="MJ234" s="47"/>
      <c r="MK234" s="47"/>
      <c r="ML234" s="47"/>
      <c r="MM234" s="47"/>
      <c r="MN234" s="47"/>
      <c r="MO234" s="47"/>
      <c r="MP234" s="47"/>
      <c r="MQ234" s="47"/>
      <c r="MR234" s="47"/>
      <c r="MS234" s="47"/>
      <c r="MT234" s="47"/>
      <c r="MU234" s="47"/>
      <c r="MV234" s="47"/>
      <c r="MW234" s="47"/>
      <c r="MX234" s="47"/>
      <c r="MY234" s="47"/>
      <c r="MZ234" s="47"/>
      <c r="NA234" s="47"/>
      <c r="NB234" s="47"/>
      <c r="NC234" s="47"/>
      <c r="ND234" s="47"/>
      <c r="NE234" s="47"/>
      <c r="NF234" s="47"/>
      <c r="NG234" s="47"/>
      <c r="NH234" s="47"/>
      <c r="NI234" s="47"/>
      <c r="NJ234" s="47"/>
      <c r="NK234" s="47"/>
      <c r="NL234" s="47"/>
      <c r="NM234" s="47"/>
      <c r="NN234" s="47"/>
      <c r="NO234" s="47"/>
      <c r="NP234" s="47"/>
      <c r="NQ234" s="47"/>
      <c r="NR234" s="47"/>
      <c r="NS234" s="47"/>
      <c r="NT234" s="47"/>
      <c r="NU234" s="47"/>
      <c r="NV234" s="47"/>
      <c r="NW234" s="47"/>
      <c r="NX234" s="47"/>
      <c r="NY234" s="47"/>
      <c r="NZ234" s="47"/>
      <c r="OA234" s="47"/>
      <c r="OB234" s="47"/>
      <c r="OC234" s="47"/>
      <c r="OD234" s="47"/>
      <c r="OE234" s="47"/>
      <c r="OF234" s="47"/>
      <c r="OG234" s="47"/>
      <c r="OH234" s="47"/>
      <c r="OI234" s="47"/>
      <c r="OJ234" s="47"/>
      <c r="OK234" s="47"/>
      <c r="OL234" s="47"/>
      <c r="OM234" s="47"/>
      <c r="ON234" s="47"/>
      <c r="OO234" s="47"/>
      <c r="OP234" s="47"/>
      <c r="OQ234" s="47"/>
      <c r="OR234" s="47"/>
      <c r="OS234" s="47"/>
      <c r="OT234" s="47"/>
      <c r="OU234" s="47"/>
      <c r="OV234" s="47"/>
      <c r="OW234" s="47"/>
      <c r="OX234" s="47"/>
      <c r="OY234" s="47"/>
      <c r="OZ234" s="47"/>
      <c r="PA234" s="47"/>
      <c r="PB234" s="47"/>
      <c r="PC234" s="47"/>
      <c r="PD234" s="47"/>
      <c r="PE234" s="47"/>
      <c r="PF234" s="47"/>
      <c r="PG234" s="47"/>
      <c r="PH234" s="47"/>
      <c r="PI234" s="47"/>
      <c r="PJ234" s="47"/>
      <c r="PK234" s="47"/>
      <c r="PL234" s="47"/>
      <c r="PM234" s="47"/>
      <c r="PN234" s="47"/>
      <c r="PO234" s="47"/>
      <c r="PP234" s="47"/>
      <c r="PQ234" s="47"/>
      <c r="PR234" s="47"/>
      <c r="PS234" s="47"/>
      <c r="PT234" s="47"/>
      <c r="PU234" s="47"/>
      <c r="PV234" s="47"/>
      <c r="PW234" s="47"/>
      <c r="PX234" s="47"/>
      <c r="PY234" s="47"/>
      <c r="PZ234" s="47"/>
      <c r="QA234" s="47"/>
      <c r="QB234" s="47"/>
      <c r="QC234" s="47"/>
      <c r="QD234" s="47"/>
      <c r="QE234" s="47"/>
      <c r="QF234" s="47"/>
      <c r="QG234" s="47"/>
      <c r="QH234" s="47"/>
      <c r="QI234" s="47"/>
      <c r="QJ234" s="47"/>
      <c r="QK234" s="47"/>
      <c r="QL234" s="47"/>
      <c r="QM234" s="47"/>
      <c r="QN234" s="47"/>
      <c r="QO234" s="47"/>
      <c r="QP234" s="47"/>
      <c r="QQ234" s="47"/>
      <c r="QR234" s="47"/>
      <c r="QS234" s="47"/>
      <c r="QT234" s="47"/>
      <c r="QU234" s="47"/>
      <c r="QV234" s="47"/>
      <c r="QW234" s="47"/>
      <c r="QX234" s="47"/>
      <c r="QY234" s="47"/>
      <c r="QZ234" s="47"/>
      <c r="RA234" s="47"/>
      <c r="RB234" s="47"/>
      <c r="RC234" s="47"/>
      <c r="RD234" s="47"/>
      <c r="RE234" s="47"/>
      <c r="RF234" s="47"/>
      <c r="RG234" s="47"/>
      <c r="RH234" s="47"/>
      <c r="RI234" s="47"/>
      <c r="RJ234" s="47"/>
      <c r="RK234" s="47"/>
      <c r="RL234" s="47"/>
      <c r="RM234" s="47"/>
      <c r="RN234" s="47"/>
      <c r="RO234" s="47"/>
      <c r="RP234" s="47"/>
      <c r="RQ234" s="47"/>
      <c r="RR234" s="47"/>
      <c r="RS234" s="47"/>
      <c r="RT234" s="47"/>
      <c r="RU234" s="47"/>
      <c r="RV234" s="47"/>
      <c r="RW234" s="47"/>
      <c r="RX234" s="47"/>
      <c r="RY234" s="47"/>
      <c r="RZ234" s="47"/>
      <c r="SA234" s="47"/>
      <c r="SB234" s="47"/>
      <c r="SC234" s="47"/>
      <c r="SD234" s="47"/>
      <c r="SE234" s="47"/>
      <c r="SF234" s="47"/>
      <c r="SG234" s="47"/>
      <c r="SH234" s="47"/>
      <c r="SI234" s="47"/>
      <c r="SJ234" s="47"/>
      <c r="SK234" s="47"/>
      <c r="SL234" s="47"/>
      <c r="SM234" s="47"/>
      <c r="SN234" s="47"/>
      <c r="SO234" s="47"/>
      <c r="SP234" s="47"/>
      <c r="SQ234" s="47"/>
      <c r="SR234" s="47"/>
      <c r="SS234" s="47"/>
      <c r="ST234" s="47"/>
      <c r="SU234" s="47"/>
      <c r="SV234" s="47"/>
      <c r="SW234" s="47"/>
      <c r="SX234" s="47"/>
      <c r="SY234" s="47"/>
      <c r="SZ234" s="47"/>
      <c r="TA234" s="47"/>
      <c r="TB234" s="47"/>
      <c r="TC234" s="47"/>
      <c r="TD234" s="47"/>
      <c r="TE234" s="47"/>
      <c r="TF234" s="47"/>
      <c r="TG234" s="47"/>
      <c r="TH234" s="47"/>
      <c r="TI234" s="47"/>
      <c r="TJ234" s="47"/>
      <c r="TK234" s="47"/>
      <c r="TL234" s="47"/>
      <c r="TM234" s="47"/>
      <c r="TN234" s="47"/>
      <c r="TO234" s="47"/>
      <c r="TP234" s="47"/>
      <c r="TQ234" s="47"/>
      <c r="TR234" s="47"/>
      <c r="TS234" s="47"/>
      <c r="TT234" s="47"/>
      <c r="TU234" s="47"/>
      <c r="TV234" s="47"/>
      <c r="TW234" s="47"/>
      <c r="TX234" s="47"/>
      <c r="TY234" s="47"/>
      <c r="TZ234" s="47"/>
      <c r="UA234" s="47"/>
      <c r="UB234" s="47"/>
      <c r="UC234" s="47"/>
      <c r="UD234" s="47"/>
      <c r="UE234" s="47"/>
      <c r="UF234" s="47"/>
      <c r="UG234" s="47"/>
      <c r="UH234" s="47"/>
      <c r="UI234" s="47"/>
      <c r="UJ234" s="47"/>
      <c r="UK234" s="47"/>
      <c r="UL234" s="47"/>
      <c r="UM234" s="47"/>
      <c r="UN234" s="47"/>
      <c r="UO234" s="47"/>
      <c r="UP234" s="47"/>
      <c r="UQ234" s="47"/>
      <c r="UR234" s="47"/>
      <c r="US234" s="47"/>
      <c r="UT234" s="47"/>
      <c r="UU234" s="47"/>
      <c r="UV234" s="47"/>
      <c r="UW234" s="47"/>
      <c r="UX234" s="47"/>
      <c r="UY234" s="47"/>
      <c r="UZ234" s="47"/>
      <c r="VA234" s="47"/>
      <c r="VB234" s="47"/>
      <c r="VC234" s="47"/>
      <c r="VD234" s="47"/>
      <c r="VE234" s="47"/>
      <c r="VF234" s="47"/>
      <c r="VG234" s="47"/>
      <c r="VH234" s="47"/>
      <c r="VI234" s="47"/>
      <c r="VJ234" s="47"/>
      <c r="VK234" s="47"/>
      <c r="VL234" s="47"/>
      <c r="VM234" s="47"/>
      <c r="VN234" s="47"/>
      <c r="VO234" s="47"/>
      <c r="VP234" s="47"/>
      <c r="VQ234" s="47"/>
      <c r="VR234" s="47"/>
      <c r="VS234" s="47"/>
      <c r="VT234" s="47"/>
      <c r="VU234" s="47"/>
      <c r="VV234" s="47"/>
      <c r="VW234" s="47"/>
      <c r="VX234" s="47"/>
      <c r="VY234" s="47"/>
      <c r="VZ234" s="47"/>
      <c r="WA234" s="47"/>
      <c r="WB234" s="47"/>
      <c r="WC234" s="47"/>
      <c r="WD234" s="47"/>
      <c r="WE234" s="47"/>
      <c r="WF234" s="47"/>
      <c r="WG234" s="47"/>
      <c r="WH234" s="47"/>
      <c r="WI234" s="47"/>
      <c r="WJ234" s="47"/>
      <c r="WK234" s="47"/>
      <c r="WL234" s="47"/>
      <c r="WM234" s="47"/>
      <c r="WN234" s="47"/>
      <c r="WO234" s="47"/>
      <c r="WP234" s="47"/>
      <c r="WQ234" s="47"/>
      <c r="WR234" s="47"/>
      <c r="WS234" s="47"/>
      <c r="WT234" s="47"/>
      <c r="WU234" s="47"/>
      <c r="WV234" s="47"/>
      <c r="WW234" s="47"/>
      <c r="WX234" s="47"/>
      <c r="WY234" s="47"/>
      <c r="WZ234" s="47"/>
      <c r="XA234" s="47"/>
      <c r="XB234" s="47"/>
      <c r="XC234" s="47"/>
      <c r="XD234" s="47"/>
      <c r="XE234" s="47"/>
      <c r="XF234" s="47"/>
      <c r="XG234" s="47"/>
      <c r="XH234" s="47"/>
      <c r="XI234" s="47"/>
      <c r="XJ234" s="47"/>
      <c r="XK234" s="47"/>
      <c r="XL234" s="47"/>
      <c r="XM234" s="47"/>
      <c r="XN234" s="47"/>
      <c r="XO234" s="47"/>
      <c r="XP234" s="47"/>
      <c r="XQ234" s="47"/>
      <c r="XR234" s="47"/>
      <c r="XS234" s="47"/>
      <c r="XT234" s="47"/>
      <c r="XU234" s="47"/>
      <c r="XV234" s="47"/>
      <c r="XW234" s="47"/>
      <c r="XX234" s="47"/>
      <c r="XY234" s="47"/>
      <c r="XZ234" s="47"/>
      <c r="YA234" s="47"/>
      <c r="YB234" s="47"/>
      <c r="YC234" s="47"/>
      <c r="YD234" s="47"/>
      <c r="YE234" s="47"/>
      <c r="YF234" s="47"/>
      <c r="YG234" s="47"/>
      <c r="YH234" s="47"/>
      <c r="YI234" s="47"/>
      <c r="YJ234" s="47"/>
      <c r="YK234" s="47"/>
      <c r="YL234" s="47"/>
      <c r="YM234" s="47"/>
      <c r="YN234" s="47"/>
      <c r="YO234" s="47"/>
      <c r="YP234" s="47"/>
      <c r="YQ234" s="47"/>
      <c r="YR234" s="47"/>
    </row>
    <row r="235" spans="1:668" s="80" customFormat="1" ht="15.75" x14ac:dyDescent="0.25">
      <c r="A235" s="98" t="s">
        <v>14</v>
      </c>
      <c r="B235" s="36">
        <v>9</v>
      </c>
      <c r="C235" s="58"/>
      <c r="D235" s="82"/>
      <c r="E235" s="83"/>
      <c r="F235" s="168">
        <f>F226+F227+F228+F229+F230+F231+F232+F233+F234</f>
        <v>384500</v>
      </c>
      <c r="G235" s="168">
        <f>G226+G227+G228+G229+G230+G231+G232+G233+G234</f>
        <v>11035.15</v>
      </c>
      <c r="H235" s="168">
        <f>H226+H229</f>
        <v>1854</v>
      </c>
      <c r="I235" s="168">
        <f>I226+I227+I228+I229+I230+I231+I232+I233+I234</f>
        <v>11688.8</v>
      </c>
      <c r="J235" s="168">
        <f>J226+J227+J228+J229+J230+J231+J232+J233+J234</f>
        <v>225</v>
      </c>
      <c r="K235" s="168">
        <f>K226+K227+K228+K229+K230+K231+K232+K233+K234</f>
        <v>24802.95</v>
      </c>
      <c r="L235" s="194">
        <f>L226+L227+L228+L229+L230+L231+L232+L233+L234</f>
        <v>359697.05</v>
      </c>
      <c r="M235" s="8"/>
      <c r="N235" s="8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  <c r="GN235" s="73"/>
      <c r="GO235" s="73"/>
      <c r="GP235" s="73"/>
      <c r="GQ235" s="73"/>
      <c r="GR235" s="73"/>
      <c r="GS235" s="73"/>
      <c r="GT235" s="73"/>
      <c r="GU235" s="73"/>
      <c r="GV235" s="73"/>
      <c r="GW235" s="73"/>
      <c r="GX235" s="73"/>
      <c r="GY235" s="73"/>
      <c r="GZ235" s="73"/>
      <c r="HA235" s="73"/>
      <c r="HB235" s="73"/>
      <c r="HC235" s="73"/>
      <c r="HD235" s="73"/>
      <c r="HE235" s="73"/>
      <c r="HF235" s="73"/>
      <c r="HG235" s="73"/>
      <c r="HH235" s="73"/>
      <c r="HI235" s="73"/>
      <c r="HJ235" s="73"/>
      <c r="HK235" s="73"/>
      <c r="HL235" s="73"/>
      <c r="HM235" s="73"/>
      <c r="HN235" s="73"/>
      <c r="HO235" s="73"/>
      <c r="HP235" s="73"/>
      <c r="HQ235" s="73"/>
      <c r="HR235" s="73"/>
      <c r="HS235" s="73"/>
      <c r="HT235" s="73"/>
      <c r="HU235" s="73"/>
      <c r="HV235" s="73"/>
      <c r="HW235" s="73"/>
      <c r="HX235" s="73"/>
      <c r="HY235" s="73"/>
      <c r="HZ235" s="73"/>
      <c r="IA235" s="73"/>
      <c r="IB235" s="73"/>
      <c r="IC235" s="73"/>
      <c r="ID235" s="73"/>
      <c r="IE235" s="73"/>
      <c r="IF235" s="73"/>
      <c r="IG235" s="73"/>
      <c r="IH235" s="73"/>
      <c r="II235" s="73"/>
      <c r="IJ235" s="73"/>
      <c r="IK235" s="73"/>
      <c r="IL235" s="73"/>
      <c r="IM235" s="73"/>
      <c r="IN235" s="73"/>
      <c r="IO235" s="73"/>
      <c r="IP235" s="73"/>
      <c r="IQ235" s="73"/>
      <c r="IR235" s="73"/>
      <c r="IS235" s="73"/>
      <c r="IT235" s="73"/>
      <c r="IU235" s="73"/>
      <c r="IV235" s="73"/>
      <c r="IW235" s="73"/>
      <c r="IX235" s="73"/>
      <c r="IY235" s="73"/>
      <c r="IZ235" s="73"/>
      <c r="JA235" s="73"/>
      <c r="JB235" s="73"/>
      <c r="JC235" s="73"/>
      <c r="JD235" s="73"/>
      <c r="JE235" s="73"/>
      <c r="JF235" s="73"/>
      <c r="JG235" s="73"/>
      <c r="JH235" s="73"/>
      <c r="JI235" s="73"/>
      <c r="JJ235" s="73"/>
      <c r="JK235" s="73"/>
      <c r="JL235" s="73"/>
      <c r="JM235" s="73"/>
      <c r="JN235" s="73"/>
      <c r="JO235" s="73"/>
      <c r="JP235" s="73"/>
      <c r="JQ235" s="73"/>
      <c r="JR235" s="73"/>
      <c r="JS235" s="73"/>
      <c r="JT235" s="73"/>
      <c r="JU235" s="73"/>
      <c r="JV235" s="73"/>
      <c r="JW235" s="73"/>
      <c r="JX235" s="73"/>
      <c r="JY235" s="73"/>
      <c r="JZ235" s="73"/>
      <c r="KA235" s="73"/>
      <c r="KB235" s="73"/>
      <c r="KC235" s="73"/>
      <c r="KD235" s="73"/>
      <c r="KE235" s="73"/>
      <c r="KF235" s="73"/>
      <c r="KG235" s="73"/>
      <c r="KH235" s="73"/>
      <c r="KI235" s="73"/>
      <c r="KJ235" s="73"/>
      <c r="KK235" s="73"/>
      <c r="KL235" s="73"/>
      <c r="KM235" s="73"/>
      <c r="KN235" s="73"/>
      <c r="KO235" s="73"/>
      <c r="KP235" s="73"/>
      <c r="KQ235" s="73"/>
      <c r="KR235" s="73"/>
      <c r="KS235" s="73"/>
      <c r="KT235" s="73"/>
      <c r="KU235" s="73"/>
      <c r="KV235" s="73"/>
      <c r="KW235" s="73"/>
      <c r="KX235" s="73"/>
      <c r="KY235" s="73"/>
      <c r="KZ235" s="73"/>
      <c r="LA235" s="73"/>
      <c r="LB235" s="73"/>
      <c r="LC235" s="73"/>
      <c r="LD235" s="73"/>
      <c r="LE235" s="73"/>
      <c r="LF235" s="73"/>
      <c r="LG235" s="73"/>
      <c r="LH235" s="73"/>
      <c r="LI235" s="73"/>
      <c r="LJ235" s="73"/>
      <c r="LK235" s="73"/>
      <c r="LL235" s="73"/>
      <c r="LM235" s="73"/>
      <c r="LN235" s="73"/>
      <c r="LO235" s="73"/>
      <c r="LP235" s="73"/>
      <c r="LQ235" s="73"/>
      <c r="LR235" s="73"/>
      <c r="LS235" s="73"/>
      <c r="LT235" s="73"/>
      <c r="LU235" s="73"/>
      <c r="LV235" s="73"/>
      <c r="LW235" s="73"/>
      <c r="LX235" s="73"/>
      <c r="LY235" s="73"/>
      <c r="LZ235" s="73"/>
      <c r="MA235" s="73"/>
      <c r="MB235" s="73"/>
      <c r="MC235" s="73"/>
      <c r="MD235" s="73"/>
      <c r="ME235" s="73"/>
      <c r="MF235" s="73"/>
      <c r="MG235" s="73"/>
      <c r="MH235" s="73"/>
      <c r="MI235" s="73"/>
      <c r="MJ235" s="73"/>
      <c r="MK235" s="73"/>
      <c r="ML235" s="73"/>
      <c r="MM235" s="73"/>
      <c r="MN235" s="73"/>
      <c r="MO235" s="73"/>
      <c r="MP235" s="73"/>
      <c r="MQ235" s="73"/>
      <c r="MR235" s="73"/>
      <c r="MS235" s="73"/>
      <c r="MT235" s="73"/>
      <c r="MU235" s="73"/>
      <c r="MV235" s="73"/>
      <c r="MW235" s="73"/>
      <c r="MX235" s="73"/>
      <c r="MY235" s="73"/>
      <c r="MZ235" s="73"/>
      <c r="NA235" s="73"/>
      <c r="NB235" s="73"/>
      <c r="NC235" s="73"/>
      <c r="ND235" s="73"/>
      <c r="NE235" s="73"/>
      <c r="NF235" s="73"/>
      <c r="NG235" s="73"/>
      <c r="NH235" s="73"/>
      <c r="NI235" s="73"/>
      <c r="NJ235" s="73"/>
      <c r="NK235" s="73"/>
      <c r="NL235" s="73"/>
      <c r="NM235" s="73"/>
      <c r="NN235" s="73"/>
      <c r="NO235" s="73"/>
      <c r="NP235" s="73"/>
      <c r="NQ235" s="73"/>
      <c r="NR235" s="73"/>
      <c r="NS235" s="73"/>
      <c r="NT235" s="73"/>
      <c r="NU235" s="73"/>
      <c r="NV235" s="73"/>
      <c r="NW235" s="73"/>
      <c r="NX235" s="73"/>
      <c r="NY235" s="73"/>
      <c r="NZ235" s="73"/>
      <c r="OA235" s="73"/>
      <c r="OB235" s="73"/>
      <c r="OC235" s="73"/>
      <c r="OD235" s="73"/>
      <c r="OE235" s="73"/>
      <c r="OF235" s="73"/>
      <c r="OG235" s="73"/>
      <c r="OH235" s="73"/>
      <c r="OI235" s="73"/>
      <c r="OJ235" s="73"/>
      <c r="OK235" s="73"/>
      <c r="OL235" s="73"/>
      <c r="OM235" s="73"/>
      <c r="ON235" s="73"/>
      <c r="OO235" s="73"/>
      <c r="OP235" s="73"/>
      <c r="OQ235" s="73"/>
      <c r="OR235" s="73"/>
      <c r="OS235" s="73"/>
      <c r="OT235" s="73"/>
      <c r="OU235" s="73"/>
      <c r="OV235" s="73"/>
      <c r="OW235" s="73"/>
      <c r="OX235" s="73"/>
      <c r="OY235" s="73"/>
      <c r="OZ235" s="73"/>
      <c r="PA235" s="73"/>
      <c r="PB235" s="73"/>
      <c r="PC235" s="73"/>
      <c r="PD235" s="73"/>
      <c r="PE235" s="73"/>
      <c r="PF235" s="73"/>
      <c r="PG235" s="73"/>
      <c r="PH235" s="73"/>
      <c r="PI235" s="73"/>
      <c r="PJ235" s="73"/>
      <c r="PK235" s="73"/>
      <c r="PL235" s="73"/>
      <c r="PM235" s="73"/>
      <c r="PN235" s="73"/>
      <c r="PO235" s="73"/>
      <c r="PP235" s="73"/>
      <c r="PQ235" s="73"/>
      <c r="PR235" s="73"/>
      <c r="PS235" s="73"/>
      <c r="PT235" s="73"/>
      <c r="PU235" s="73"/>
      <c r="PV235" s="73"/>
      <c r="PW235" s="73"/>
      <c r="PX235" s="73"/>
      <c r="PY235" s="73"/>
      <c r="PZ235" s="73"/>
      <c r="QA235" s="73"/>
      <c r="QB235" s="73"/>
      <c r="QC235" s="73"/>
      <c r="QD235" s="73"/>
      <c r="QE235" s="73"/>
      <c r="QF235" s="73"/>
      <c r="QG235" s="73"/>
      <c r="QH235" s="73"/>
      <c r="QI235" s="73"/>
      <c r="QJ235" s="73"/>
      <c r="QK235" s="73"/>
      <c r="QL235" s="73"/>
      <c r="QM235" s="73"/>
      <c r="QN235" s="73"/>
      <c r="QO235" s="73"/>
      <c r="QP235" s="73"/>
      <c r="QQ235" s="73"/>
      <c r="QR235" s="73"/>
      <c r="QS235" s="73"/>
      <c r="QT235" s="73"/>
      <c r="QU235" s="73"/>
      <c r="QV235" s="73"/>
      <c r="QW235" s="73"/>
      <c r="QX235" s="73"/>
      <c r="QY235" s="73"/>
      <c r="QZ235" s="73"/>
      <c r="RA235" s="73"/>
      <c r="RB235" s="73"/>
      <c r="RC235" s="73"/>
      <c r="RD235" s="73"/>
      <c r="RE235" s="73"/>
      <c r="RF235" s="73"/>
      <c r="RG235" s="73"/>
      <c r="RH235" s="73"/>
      <c r="RI235" s="73"/>
      <c r="RJ235" s="73"/>
      <c r="RK235" s="73"/>
      <c r="RL235" s="73"/>
      <c r="RM235" s="73"/>
      <c r="RN235" s="73"/>
      <c r="RO235" s="73"/>
      <c r="RP235" s="73"/>
      <c r="RQ235" s="73"/>
      <c r="RR235" s="73"/>
      <c r="RS235" s="73"/>
      <c r="RT235" s="73"/>
      <c r="RU235" s="73"/>
      <c r="RV235" s="73"/>
      <c r="RW235" s="73"/>
      <c r="RX235" s="73"/>
      <c r="RY235" s="73"/>
      <c r="RZ235" s="73"/>
      <c r="SA235" s="73"/>
      <c r="SB235" s="73"/>
      <c r="SC235" s="73"/>
      <c r="SD235" s="73"/>
      <c r="SE235" s="73"/>
      <c r="SF235" s="73"/>
      <c r="SG235" s="73"/>
      <c r="SH235" s="73"/>
      <c r="SI235" s="73"/>
      <c r="SJ235" s="73"/>
      <c r="SK235" s="73"/>
      <c r="SL235" s="73"/>
      <c r="SM235" s="73"/>
      <c r="SN235" s="73"/>
      <c r="SO235" s="73"/>
      <c r="SP235" s="73"/>
      <c r="SQ235" s="73"/>
      <c r="SR235" s="73"/>
      <c r="SS235" s="73"/>
      <c r="ST235" s="73"/>
      <c r="SU235" s="73"/>
      <c r="SV235" s="73"/>
      <c r="SW235" s="73"/>
      <c r="SX235" s="73"/>
      <c r="SY235" s="73"/>
      <c r="SZ235" s="73"/>
      <c r="TA235" s="73"/>
      <c r="TB235" s="73"/>
      <c r="TC235" s="73"/>
      <c r="TD235" s="73"/>
      <c r="TE235" s="73"/>
      <c r="TF235" s="73"/>
      <c r="TG235" s="73"/>
      <c r="TH235" s="73"/>
      <c r="TI235" s="73"/>
      <c r="TJ235" s="73"/>
      <c r="TK235" s="73"/>
      <c r="TL235" s="73"/>
      <c r="TM235" s="73"/>
      <c r="TN235" s="73"/>
      <c r="TO235" s="73"/>
      <c r="TP235" s="73"/>
      <c r="TQ235" s="73"/>
      <c r="TR235" s="73"/>
      <c r="TS235" s="73"/>
      <c r="TT235" s="73"/>
      <c r="TU235" s="73"/>
      <c r="TV235" s="73"/>
      <c r="TW235" s="73"/>
      <c r="TX235" s="73"/>
      <c r="TY235" s="73"/>
      <c r="TZ235" s="73"/>
      <c r="UA235" s="73"/>
      <c r="UB235" s="73"/>
      <c r="UC235" s="73"/>
      <c r="UD235" s="73"/>
      <c r="UE235" s="73"/>
      <c r="UF235" s="73"/>
      <c r="UG235" s="73"/>
      <c r="UH235" s="73"/>
      <c r="UI235" s="73"/>
      <c r="UJ235" s="73"/>
      <c r="UK235" s="73"/>
      <c r="UL235" s="73"/>
      <c r="UM235" s="73"/>
      <c r="UN235" s="73"/>
      <c r="UO235" s="73"/>
      <c r="UP235" s="73"/>
      <c r="UQ235" s="73"/>
      <c r="UR235" s="73"/>
      <c r="US235" s="73"/>
      <c r="UT235" s="73"/>
      <c r="UU235" s="73"/>
      <c r="UV235" s="73"/>
      <c r="UW235" s="73"/>
      <c r="UX235" s="73"/>
      <c r="UY235" s="73"/>
      <c r="UZ235" s="73"/>
      <c r="VA235" s="73"/>
      <c r="VB235" s="73"/>
      <c r="VC235" s="73"/>
      <c r="VD235" s="73"/>
      <c r="VE235" s="73"/>
      <c r="VF235" s="73"/>
      <c r="VG235" s="73"/>
      <c r="VH235" s="73"/>
      <c r="VI235" s="73"/>
      <c r="VJ235" s="73"/>
      <c r="VK235" s="73"/>
      <c r="VL235" s="73"/>
      <c r="VM235" s="73"/>
      <c r="VN235" s="73"/>
      <c r="VO235" s="73"/>
      <c r="VP235" s="73"/>
      <c r="VQ235" s="73"/>
      <c r="VR235" s="73"/>
      <c r="VS235" s="73"/>
      <c r="VT235" s="73"/>
      <c r="VU235" s="73"/>
      <c r="VV235" s="73"/>
      <c r="VW235" s="73"/>
      <c r="VX235" s="73"/>
      <c r="VY235" s="73"/>
      <c r="VZ235" s="73"/>
      <c r="WA235" s="73"/>
      <c r="WB235" s="73"/>
      <c r="WC235" s="73"/>
      <c r="WD235" s="73"/>
      <c r="WE235" s="73"/>
      <c r="WF235" s="73"/>
      <c r="WG235" s="73"/>
      <c r="WH235" s="73"/>
      <c r="WI235" s="73"/>
      <c r="WJ235" s="73"/>
      <c r="WK235" s="73"/>
      <c r="WL235" s="73"/>
      <c r="WM235" s="73"/>
      <c r="WN235" s="73"/>
      <c r="WO235" s="73"/>
      <c r="WP235" s="73"/>
      <c r="WQ235" s="73"/>
      <c r="WR235" s="73"/>
      <c r="WS235" s="73"/>
      <c r="WT235" s="73"/>
      <c r="WU235" s="73"/>
      <c r="WV235" s="73"/>
      <c r="WW235" s="73"/>
      <c r="WX235" s="73"/>
      <c r="WY235" s="73"/>
      <c r="WZ235" s="73"/>
      <c r="XA235" s="73"/>
      <c r="XB235" s="73"/>
      <c r="XC235" s="73"/>
      <c r="XD235" s="73"/>
      <c r="XE235" s="73"/>
      <c r="XF235" s="73"/>
      <c r="XG235" s="73"/>
      <c r="XH235" s="73"/>
      <c r="XI235" s="73"/>
      <c r="XJ235" s="73"/>
      <c r="XK235" s="73"/>
      <c r="XL235" s="73"/>
      <c r="XM235" s="73"/>
      <c r="XN235" s="73"/>
      <c r="XO235" s="73"/>
      <c r="XP235" s="73"/>
      <c r="XQ235" s="73"/>
      <c r="XR235" s="73"/>
      <c r="XS235" s="73"/>
      <c r="XT235" s="73"/>
      <c r="XU235" s="73"/>
      <c r="XV235" s="73"/>
      <c r="XW235" s="73"/>
      <c r="XX235" s="73"/>
      <c r="XY235" s="73"/>
      <c r="XZ235" s="73"/>
      <c r="YA235" s="73"/>
      <c r="YB235" s="73"/>
      <c r="YC235" s="73"/>
      <c r="YD235" s="73"/>
      <c r="YE235" s="73"/>
      <c r="YF235" s="73"/>
      <c r="YG235" s="73"/>
      <c r="YH235" s="73"/>
      <c r="YI235" s="73"/>
      <c r="YJ235" s="73"/>
      <c r="YK235" s="73"/>
      <c r="YL235" s="73"/>
      <c r="YM235" s="73"/>
      <c r="YN235" s="73"/>
      <c r="YO235" s="73"/>
      <c r="YP235" s="73"/>
      <c r="YQ235" s="73"/>
      <c r="YR235" s="73"/>
    </row>
    <row r="236" spans="1:668" s="8" customFormat="1" ht="15.75" x14ac:dyDescent="0.25">
      <c r="B236" s="75"/>
      <c r="C236" s="76"/>
      <c r="D236" s="76"/>
      <c r="E236" s="55"/>
      <c r="F236" s="143"/>
      <c r="G236" s="143"/>
      <c r="H236" s="143"/>
      <c r="I236" s="143"/>
      <c r="J236" s="143"/>
      <c r="K236" s="143"/>
      <c r="L236" s="190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77"/>
      <c r="AE236" s="77"/>
      <c r="AF236" s="77"/>
      <c r="AG236" s="77"/>
      <c r="AH236" s="77"/>
      <c r="AI236" s="77"/>
      <c r="AJ236" s="77"/>
      <c r="AK236" s="77"/>
      <c r="AL236" s="77"/>
      <c r="AM236" s="77"/>
      <c r="AN236" s="77"/>
      <c r="AO236" s="77"/>
      <c r="AP236" s="77"/>
      <c r="AQ236" s="77"/>
      <c r="AR236" s="77"/>
      <c r="AS236" s="7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  <c r="IT236" s="47"/>
      <c r="IU236" s="47"/>
      <c r="IV236" s="47"/>
      <c r="IW236" s="47"/>
      <c r="IX236" s="47"/>
      <c r="IY236" s="47"/>
      <c r="IZ236" s="47"/>
      <c r="JA236" s="47"/>
      <c r="JB236" s="47"/>
      <c r="JC236" s="47"/>
      <c r="JD236" s="47"/>
      <c r="JE236" s="47"/>
      <c r="JF236" s="47"/>
      <c r="JG236" s="47"/>
      <c r="JH236" s="47"/>
      <c r="JI236" s="47"/>
      <c r="JJ236" s="47"/>
      <c r="JK236" s="47"/>
      <c r="JL236" s="47"/>
      <c r="JM236" s="47"/>
      <c r="JN236" s="47"/>
      <c r="JO236" s="47"/>
      <c r="JP236" s="47"/>
      <c r="JQ236" s="47"/>
      <c r="JR236" s="47"/>
      <c r="JS236" s="47"/>
      <c r="JT236" s="47"/>
      <c r="JU236" s="47"/>
      <c r="JV236" s="47"/>
      <c r="JW236" s="47"/>
      <c r="JX236" s="47"/>
      <c r="JY236" s="47"/>
      <c r="JZ236" s="47"/>
      <c r="KA236" s="47"/>
      <c r="KB236" s="47"/>
      <c r="KC236" s="47"/>
      <c r="KD236" s="47"/>
      <c r="KE236" s="47"/>
      <c r="KF236" s="47"/>
      <c r="KG236" s="47"/>
      <c r="KH236" s="47"/>
      <c r="KI236" s="47"/>
      <c r="KJ236" s="47"/>
      <c r="KK236" s="47"/>
      <c r="KL236" s="47"/>
      <c r="KM236" s="47"/>
      <c r="KN236" s="47"/>
      <c r="KO236" s="47"/>
      <c r="KP236" s="47"/>
      <c r="KQ236" s="47"/>
      <c r="KR236" s="47"/>
      <c r="KS236" s="47"/>
      <c r="KT236" s="47"/>
      <c r="KU236" s="47"/>
      <c r="KV236" s="47"/>
      <c r="KW236" s="47"/>
      <c r="KX236" s="47"/>
      <c r="KY236" s="47"/>
      <c r="KZ236" s="47"/>
      <c r="LA236" s="47"/>
      <c r="LB236" s="47"/>
      <c r="LC236" s="47"/>
      <c r="LD236" s="47"/>
      <c r="LE236" s="47"/>
      <c r="LF236" s="47"/>
      <c r="LG236" s="47"/>
      <c r="LH236" s="47"/>
      <c r="LI236" s="47"/>
      <c r="LJ236" s="47"/>
      <c r="LK236" s="47"/>
      <c r="LL236" s="47"/>
      <c r="LM236" s="47"/>
      <c r="LN236" s="47"/>
      <c r="LO236" s="47"/>
      <c r="LP236" s="47"/>
      <c r="LQ236" s="47"/>
      <c r="LR236" s="47"/>
      <c r="LS236" s="47"/>
      <c r="LT236" s="47"/>
      <c r="LU236" s="47"/>
      <c r="LV236" s="47"/>
      <c r="LW236" s="47"/>
      <c r="LX236" s="47"/>
      <c r="LY236" s="47"/>
      <c r="LZ236" s="47"/>
      <c r="MA236" s="47"/>
      <c r="MB236" s="47"/>
      <c r="MC236" s="47"/>
      <c r="MD236" s="47"/>
      <c r="ME236" s="47"/>
      <c r="MF236" s="47"/>
      <c r="MG236" s="47"/>
      <c r="MH236" s="47"/>
      <c r="MI236" s="47"/>
      <c r="MJ236" s="47"/>
      <c r="MK236" s="47"/>
      <c r="ML236" s="47"/>
      <c r="MM236" s="47"/>
      <c r="MN236" s="47"/>
      <c r="MO236" s="47"/>
      <c r="MP236" s="47"/>
      <c r="MQ236" s="47"/>
      <c r="MR236" s="47"/>
      <c r="MS236" s="47"/>
      <c r="MT236" s="47"/>
      <c r="MU236" s="47"/>
      <c r="MV236" s="47"/>
      <c r="MW236" s="47"/>
      <c r="MX236" s="47"/>
      <c r="MY236" s="47"/>
      <c r="MZ236" s="47"/>
      <c r="NA236" s="47"/>
      <c r="NB236" s="47"/>
      <c r="NC236" s="47"/>
      <c r="ND236" s="47"/>
      <c r="NE236" s="47"/>
      <c r="NF236" s="47"/>
      <c r="NG236" s="47"/>
      <c r="NH236" s="47"/>
      <c r="NI236" s="47"/>
      <c r="NJ236" s="47"/>
      <c r="NK236" s="47"/>
      <c r="NL236" s="47"/>
      <c r="NM236" s="47"/>
      <c r="NN236" s="47"/>
      <c r="NO236" s="47"/>
      <c r="NP236" s="47"/>
      <c r="NQ236" s="47"/>
      <c r="NR236" s="47"/>
      <c r="NS236" s="47"/>
      <c r="NT236" s="47"/>
      <c r="NU236" s="47"/>
      <c r="NV236" s="47"/>
      <c r="NW236" s="47"/>
      <c r="NX236" s="47"/>
      <c r="NY236" s="47"/>
      <c r="NZ236" s="47"/>
      <c r="OA236" s="47"/>
      <c r="OB236" s="47"/>
      <c r="OC236" s="47"/>
      <c r="OD236" s="47"/>
      <c r="OE236" s="47"/>
      <c r="OF236" s="47"/>
      <c r="OG236" s="47"/>
      <c r="OH236" s="47"/>
      <c r="OI236" s="47"/>
      <c r="OJ236" s="47"/>
      <c r="OK236" s="47"/>
      <c r="OL236" s="47"/>
      <c r="OM236" s="47"/>
      <c r="ON236" s="47"/>
      <c r="OO236" s="47"/>
      <c r="OP236" s="47"/>
      <c r="OQ236" s="47"/>
      <c r="OR236" s="47"/>
      <c r="OS236" s="47"/>
      <c r="OT236" s="47"/>
      <c r="OU236" s="47"/>
      <c r="OV236" s="47"/>
      <c r="OW236" s="47"/>
      <c r="OX236" s="47"/>
      <c r="OY236" s="47"/>
      <c r="OZ236" s="47"/>
      <c r="PA236" s="47"/>
      <c r="PB236" s="47"/>
      <c r="PC236" s="47"/>
      <c r="PD236" s="47"/>
      <c r="PE236" s="47"/>
      <c r="PF236" s="47"/>
      <c r="PG236" s="47"/>
      <c r="PH236" s="47"/>
      <c r="PI236" s="47"/>
      <c r="PJ236" s="47"/>
      <c r="PK236" s="47"/>
      <c r="PL236" s="47"/>
      <c r="PM236" s="47"/>
      <c r="PN236" s="47"/>
      <c r="PO236" s="47"/>
      <c r="PP236" s="47"/>
      <c r="PQ236" s="47"/>
      <c r="PR236" s="47"/>
      <c r="PS236" s="47"/>
      <c r="PT236" s="47"/>
      <c r="PU236" s="47"/>
      <c r="PV236" s="47"/>
      <c r="PW236" s="47"/>
      <c r="PX236" s="47"/>
      <c r="PY236" s="47"/>
      <c r="PZ236" s="47"/>
      <c r="QA236" s="47"/>
      <c r="QB236" s="47"/>
      <c r="QC236" s="47"/>
      <c r="QD236" s="47"/>
      <c r="QE236" s="47"/>
      <c r="QF236" s="47"/>
      <c r="QG236" s="47"/>
      <c r="QH236" s="47"/>
      <c r="QI236" s="47"/>
      <c r="QJ236" s="47"/>
      <c r="QK236" s="47"/>
      <c r="QL236" s="47"/>
      <c r="QM236" s="47"/>
      <c r="QN236" s="47"/>
      <c r="QO236" s="47"/>
      <c r="QP236" s="47"/>
      <c r="QQ236" s="47"/>
      <c r="QR236" s="47"/>
      <c r="QS236" s="47"/>
      <c r="QT236" s="47"/>
      <c r="QU236" s="47"/>
      <c r="QV236" s="47"/>
      <c r="QW236" s="47"/>
      <c r="QX236" s="47"/>
      <c r="QY236" s="47"/>
      <c r="QZ236" s="47"/>
      <c r="RA236" s="47"/>
      <c r="RB236" s="47"/>
      <c r="RC236" s="47"/>
      <c r="RD236" s="47"/>
      <c r="RE236" s="47"/>
      <c r="RF236" s="47"/>
      <c r="RG236" s="47"/>
      <c r="RH236" s="47"/>
      <c r="RI236" s="47"/>
      <c r="RJ236" s="47"/>
      <c r="RK236" s="47"/>
      <c r="RL236" s="47"/>
      <c r="RM236" s="47"/>
      <c r="RN236" s="47"/>
      <c r="RO236" s="47"/>
      <c r="RP236" s="47"/>
      <c r="RQ236" s="47"/>
      <c r="RR236" s="47"/>
      <c r="RS236" s="47"/>
      <c r="RT236" s="47"/>
      <c r="RU236" s="47"/>
      <c r="RV236" s="47"/>
      <c r="RW236" s="47"/>
      <c r="RX236" s="47"/>
      <c r="RY236" s="47"/>
      <c r="RZ236" s="47"/>
      <c r="SA236" s="47"/>
      <c r="SB236" s="47"/>
      <c r="SC236" s="47"/>
      <c r="SD236" s="47"/>
      <c r="SE236" s="47"/>
      <c r="SF236" s="47"/>
      <c r="SG236" s="47"/>
      <c r="SH236" s="47"/>
      <c r="SI236" s="47"/>
      <c r="SJ236" s="47"/>
      <c r="SK236" s="47"/>
      <c r="SL236" s="47"/>
      <c r="SM236" s="47"/>
      <c r="SN236" s="47"/>
      <c r="SO236" s="47"/>
      <c r="SP236" s="47"/>
      <c r="SQ236" s="47"/>
      <c r="SR236" s="47"/>
      <c r="SS236" s="47"/>
      <c r="ST236" s="47"/>
      <c r="SU236" s="47"/>
      <c r="SV236" s="47"/>
      <c r="SW236" s="47"/>
      <c r="SX236" s="47"/>
      <c r="SY236" s="47"/>
      <c r="SZ236" s="47"/>
      <c r="TA236" s="47"/>
      <c r="TB236" s="47"/>
      <c r="TC236" s="47"/>
      <c r="TD236" s="47"/>
      <c r="TE236" s="47"/>
      <c r="TF236" s="47"/>
      <c r="TG236" s="47"/>
      <c r="TH236" s="47"/>
      <c r="TI236" s="47"/>
      <c r="TJ236" s="47"/>
      <c r="TK236" s="47"/>
      <c r="TL236" s="47"/>
      <c r="TM236" s="47"/>
      <c r="TN236" s="47"/>
      <c r="TO236" s="47"/>
      <c r="TP236" s="47"/>
      <c r="TQ236" s="47"/>
      <c r="TR236" s="47"/>
      <c r="TS236" s="47"/>
      <c r="TT236" s="47"/>
      <c r="TU236" s="47"/>
      <c r="TV236" s="47"/>
      <c r="TW236" s="47"/>
      <c r="TX236" s="47"/>
      <c r="TY236" s="47"/>
      <c r="TZ236" s="47"/>
      <c r="UA236" s="47"/>
      <c r="UB236" s="47"/>
      <c r="UC236" s="47"/>
      <c r="UD236" s="47"/>
      <c r="UE236" s="47"/>
      <c r="UF236" s="47"/>
      <c r="UG236" s="47"/>
      <c r="UH236" s="47"/>
      <c r="UI236" s="47"/>
      <c r="UJ236" s="47"/>
      <c r="UK236" s="47"/>
      <c r="UL236" s="47"/>
      <c r="UM236" s="47"/>
      <c r="UN236" s="47"/>
      <c r="UO236" s="47"/>
      <c r="UP236" s="47"/>
      <c r="UQ236" s="47"/>
      <c r="UR236" s="47"/>
      <c r="US236" s="47"/>
      <c r="UT236" s="47"/>
      <c r="UU236" s="47"/>
      <c r="UV236" s="47"/>
      <c r="UW236" s="47"/>
      <c r="UX236" s="47"/>
      <c r="UY236" s="47"/>
      <c r="UZ236" s="47"/>
      <c r="VA236" s="47"/>
      <c r="VB236" s="47"/>
      <c r="VC236" s="47"/>
      <c r="VD236" s="47"/>
      <c r="VE236" s="47"/>
      <c r="VF236" s="47"/>
      <c r="VG236" s="47"/>
      <c r="VH236" s="47"/>
      <c r="VI236" s="47"/>
      <c r="VJ236" s="47"/>
      <c r="VK236" s="47"/>
      <c r="VL236" s="47"/>
      <c r="VM236" s="47"/>
      <c r="VN236" s="47"/>
      <c r="VO236" s="47"/>
      <c r="VP236" s="47"/>
      <c r="VQ236" s="47"/>
      <c r="VR236" s="47"/>
      <c r="VS236" s="47"/>
      <c r="VT236" s="47"/>
      <c r="VU236" s="47"/>
      <c r="VV236" s="47"/>
      <c r="VW236" s="47"/>
      <c r="VX236" s="47"/>
      <c r="VY236" s="47"/>
      <c r="VZ236" s="47"/>
      <c r="WA236" s="47"/>
      <c r="WB236" s="47"/>
      <c r="WC236" s="47"/>
      <c r="WD236" s="47"/>
      <c r="WE236" s="47"/>
      <c r="WF236" s="47"/>
      <c r="WG236" s="47"/>
      <c r="WH236" s="47"/>
      <c r="WI236" s="47"/>
      <c r="WJ236" s="47"/>
      <c r="WK236" s="47"/>
      <c r="WL236" s="47"/>
      <c r="WM236" s="47"/>
      <c r="WN236" s="47"/>
      <c r="WO236" s="47"/>
      <c r="WP236" s="47"/>
      <c r="WQ236" s="47"/>
      <c r="WR236" s="47"/>
      <c r="WS236" s="47"/>
      <c r="WT236" s="47"/>
      <c r="WU236" s="47"/>
      <c r="WV236" s="47"/>
      <c r="WW236" s="47"/>
      <c r="WX236" s="47"/>
      <c r="WY236" s="47"/>
      <c r="WZ236" s="47"/>
      <c r="XA236" s="47"/>
      <c r="XB236" s="47"/>
      <c r="XC236" s="47"/>
      <c r="XD236" s="47"/>
      <c r="XE236" s="47"/>
      <c r="XF236" s="47"/>
      <c r="XG236" s="47"/>
      <c r="XH236" s="47"/>
      <c r="XI236" s="47"/>
      <c r="XJ236" s="47"/>
      <c r="XK236" s="47"/>
      <c r="XL236" s="47"/>
      <c r="XM236" s="47"/>
      <c r="XN236" s="47"/>
      <c r="XO236" s="47"/>
      <c r="XP236" s="47"/>
      <c r="XQ236" s="47"/>
      <c r="XR236" s="47"/>
      <c r="XS236" s="47"/>
      <c r="XT236" s="47"/>
      <c r="XU236" s="47"/>
      <c r="XV236" s="47"/>
      <c r="XW236" s="47"/>
      <c r="XX236" s="47"/>
      <c r="XY236" s="47"/>
      <c r="XZ236" s="47"/>
      <c r="YA236" s="47"/>
      <c r="YB236" s="47"/>
      <c r="YC236" s="47"/>
      <c r="YD236" s="47"/>
      <c r="YE236" s="47"/>
      <c r="YF236" s="47"/>
      <c r="YG236" s="47"/>
      <c r="YH236" s="47"/>
      <c r="YI236" s="47"/>
      <c r="YJ236" s="47"/>
      <c r="YK236" s="47"/>
      <c r="YL236" s="47"/>
      <c r="YM236" s="47"/>
      <c r="YN236" s="47"/>
      <c r="YO236" s="47"/>
      <c r="YP236" s="47"/>
      <c r="YQ236" s="47"/>
      <c r="YR236" s="47"/>
    </row>
    <row r="237" spans="1:668" s="8" customFormat="1" ht="15.75" x14ac:dyDescent="0.25">
      <c r="A237" s="78" t="s">
        <v>91</v>
      </c>
      <c r="B237" s="75"/>
      <c r="C237" s="76"/>
      <c r="D237" s="76"/>
      <c r="E237" s="55"/>
      <c r="F237" s="143"/>
      <c r="G237" s="143"/>
      <c r="H237" s="143"/>
      <c r="I237" s="143"/>
      <c r="J237" s="143"/>
      <c r="K237" s="143"/>
      <c r="L237" s="190"/>
      <c r="M237" s="15"/>
      <c r="N237" s="15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77"/>
      <c r="AR237" s="77"/>
      <c r="AS237" s="7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  <c r="IT237" s="47"/>
      <c r="IU237" s="47"/>
      <c r="IV237" s="47"/>
      <c r="IW237" s="47"/>
      <c r="IX237" s="47"/>
      <c r="IY237" s="47"/>
      <c r="IZ237" s="47"/>
      <c r="JA237" s="47"/>
      <c r="JB237" s="47"/>
      <c r="JC237" s="47"/>
      <c r="JD237" s="47"/>
      <c r="JE237" s="47"/>
      <c r="JF237" s="47"/>
      <c r="JG237" s="47"/>
      <c r="JH237" s="47"/>
      <c r="JI237" s="47"/>
      <c r="JJ237" s="47"/>
      <c r="JK237" s="47"/>
      <c r="JL237" s="47"/>
      <c r="JM237" s="47"/>
      <c r="JN237" s="47"/>
      <c r="JO237" s="47"/>
      <c r="JP237" s="47"/>
      <c r="JQ237" s="47"/>
      <c r="JR237" s="47"/>
      <c r="JS237" s="47"/>
      <c r="JT237" s="47"/>
      <c r="JU237" s="47"/>
      <c r="JV237" s="47"/>
      <c r="JW237" s="47"/>
      <c r="JX237" s="47"/>
      <c r="JY237" s="47"/>
      <c r="JZ237" s="47"/>
      <c r="KA237" s="47"/>
      <c r="KB237" s="47"/>
      <c r="KC237" s="47"/>
      <c r="KD237" s="47"/>
      <c r="KE237" s="47"/>
      <c r="KF237" s="47"/>
      <c r="KG237" s="47"/>
      <c r="KH237" s="47"/>
      <c r="KI237" s="47"/>
      <c r="KJ237" s="47"/>
      <c r="KK237" s="47"/>
      <c r="KL237" s="47"/>
      <c r="KM237" s="47"/>
      <c r="KN237" s="47"/>
      <c r="KO237" s="47"/>
      <c r="KP237" s="47"/>
      <c r="KQ237" s="47"/>
      <c r="KR237" s="47"/>
      <c r="KS237" s="47"/>
      <c r="KT237" s="47"/>
      <c r="KU237" s="47"/>
      <c r="KV237" s="47"/>
      <c r="KW237" s="47"/>
      <c r="KX237" s="47"/>
      <c r="KY237" s="47"/>
      <c r="KZ237" s="47"/>
      <c r="LA237" s="47"/>
      <c r="LB237" s="47"/>
      <c r="LC237" s="47"/>
      <c r="LD237" s="47"/>
      <c r="LE237" s="47"/>
      <c r="LF237" s="47"/>
      <c r="LG237" s="47"/>
      <c r="LH237" s="47"/>
      <c r="LI237" s="47"/>
      <c r="LJ237" s="47"/>
      <c r="LK237" s="47"/>
      <c r="LL237" s="47"/>
      <c r="LM237" s="47"/>
      <c r="LN237" s="47"/>
      <c r="LO237" s="47"/>
      <c r="LP237" s="47"/>
      <c r="LQ237" s="47"/>
      <c r="LR237" s="47"/>
      <c r="LS237" s="47"/>
      <c r="LT237" s="47"/>
      <c r="LU237" s="47"/>
      <c r="LV237" s="47"/>
      <c r="LW237" s="47"/>
      <c r="LX237" s="47"/>
      <c r="LY237" s="47"/>
      <c r="LZ237" s="47"/>
      <c r="MA237" s="47"/>
      <c r="MB237" s="47"/>
      <c r="MC237" s="47"/>
      <c r="MD237" s="47"/>
      <c r="ME237" s="47"/>
      <c r="MF237" s="47"/>
      <c r="MG237" s="47"/>
      <c r="MH237" s="47"/>
      <c r="MI237" s="47"/>
      <c r="MJ237" s="47"/>
      <c r="MK237" s="47"/>
      <c r="ML237" s="47"/>
      <c r="MM237" s="47"/>
      <c r="MN237" s="47"/>
      <c r="MO237" s="47"/>
      <c r="MP237" s="47"/>
      <c r="MQ237" s="47"/>
      <c r="MR237" s="47"/>
      <c r="MS237" s="47"/>
      <c r="MT237" s="47"/>
      <c r="MU237" s="47"/>
      <c r="MV237" s="47"/>
      <c r="MW237" s="47"/>
      <c r="MX237" s="47"/>
      <c r="MY237" s="47"/>
      <c r="MZ237" s="47"/>
      <c r="NA237" s="47"/>
      <c r="NB237" s="47"/>
      <c r="NC237" s="47"/>
      <c r="ND237" s="47"/>
      <c r="NE237" s="47"/>
      <c r="NF237" s="47"/>
      <c r="NG237" s="47"/>
      <c r="NH237" s="47"/>
      <c r="NI237" s="47"/>
      <c r="NJ237" s="47"/>
      <c r="NK237" s="47"/>
      <c r="NL237" s="47"/>
      <c r="NM237" s="47"/>
      <c r="NN237" s="47"/>
      <c r="NO237" s="47"/>
      <c r="NP237" s="47"/>
      <c r="NQ237" s="47"/>
      <c r="NR237" s="47"/>
      <c r="NS237" s="47"/>
      <c r="NT237" s="47"/>
      <c r="NU237" s="47"/>
      <c r="NV237" s="47"/>
      <c r="NW237" s="47"/>
      <c r="NX237" s="47"/>
      <c r="NY237" s="47"/>
      <c r="NZ237" s="47"/>
      <c r="OA237" s="47"/>
      <c r="OB237" s="47"/>
      <c r="OC237" s="47"/>
      <c r="OD237" s="47"/>
      <c r="OE237" s="47"/>
      <c r="OF237" s="47"/>
      <c r="OG237" s="47"/>
      <c r="OH237" s="47"/>
      <c r="OI237" s="47"/>
      <c r="OJ237" s="47"/>
      <c r="OK237" s="47"/>
      <c r="OL237" s="47"/>
      <c r="OM237" s="47"/>
      <c r="ON237" s="47"/>
      <c r="OO237" s="47"/>
      <c r="OP237" s="47"/>
      <c r="OQ237" s="47"/>
      <c r="OR237" s="47"/>
      <c r="OS237" s="47"/>
      <c r="OT237" s="47"/>
      <c r="OU237" s="47"/>
      <c r="OV237" s="47"/>
      <c r="OW237" s="47"/>
      <c r="OX237" s="47"/>
      <c r="OY237" s="47"/>
      <c r="OZ237" s="47"/>
      <c r="PA237" s="47"/>
      <c r="PB237" s="47"/>
      <c r="PC237" s="47"/>
      <c r="PD237" s="47"/>
      <c r="PE237" s="47"/>
      <c r="PF237" s="47"/>
      <c r="PG237" s="47"/>
      <c r="PH237" s="47"/>
      <c r="PI237" s="47"/>
      <c r="PJ237" s="47"/>
      <c r="PK237" s="47"/>
      <c r="PL237" s="47"/>
      <c r="PM237" s="47"/>
      <c r="PN237" s="47"/>
      <c r="PO237" s="47"/>
      <c r="PP237" s="47"/>
      <c r="PQ237" s="47"/>
      <c r="PR237" s="47"/>
      <c r="PS237" s="47"/>
      <c r="PT237" s="47"/>
      <c r="PU237" s="47"/>
      <c r="PV237" s="47"/>
      <c r="PW237" s="47"/>
      <c r="PX237" s="47"/>
      <c r="PY237" s="47"/>
      <c r="PZ237" s="47"/>
      <c r="QA237" s="47"/>
      <c r="QB237" s="47"/>
      <c r="QC237" s="47"/>
      <c r="QD237" s="47"/>
      <c r="QE237" s="47"/>
      <c r="QF237" s="47"/>
      <c r="QG237" s="47"/>
      <c r="QH237" s="47"/>
      <c r="QI237" s="47"/>
      <c r="QJ237" s="47"/>
      <c r="QK237" s="47"/>
      <c r="QL237" s="47"/>
      <c r="QM237" s="47"/>
      <c r="QN237" s="47"/>
      <c r="QO237" s="47"/>
      <c r="QP237" s="47"/>
      <c r="QQ237" s="47"/>
      <c r="QR237" s="47"/>
      <c r="QS237" s="47"/>
      <c r="QT237" s="47"/>
      <c r="QU237" s="47"/>
      <c r="QV237" s="47"/>
      <c r="QW237" s="47"/>
      <c r="QX237" s="47"/>
      <c r="QY237" s="47"/>
      <c r="QZ237" s="47"/>
      <c r="RA237" s="47"/>
      <c r="RB237" s="47"/>
      <c r="RC237" s="47"/>
      <c r="RD237" s="47"/>
      <c r="RE237" s="47"/>
      <c r="RF237" s="47"/>
      <c r="RG237" s="47"/>
      <c r="RH237" s="47"/>
      <c r="RI237" s="47"/>
      <c r="RJ237" s="47"/>
      <c r="RK237" s="47"/>
      <c r="RL237" s="47"/>
      <c r="RM237" s="47"/>
      <c r="RN237" s="47"/>
      <c r="RO237" s="47"/>
      <c r="RP237" s="47"/>
      <c r="RQ237" s="47"/>
      <c r="RR237" s="47"/>
      <c r="RS237" s="47"/>
      <c r="RT237" s="47"/>
      <c r="RU237" s="47"/>
      <c r="RV237" s="47"/>
      <c r="RW237" s="47"/>
      <c r="RX237" s="47"/>
      <c r="RY237" s="47"/>
      <c r="RZ237" s="47"/>
      <c r="SA237" s="47"/>
      <c r="SB237" s="47"/>
      <c r="SC237" s="47"/>
      <c r="SD237" s="47"/>
      <c r="SE237" s="47"/>
      <c r="SF237" s="47"/>
      <c r="SG237" s="47"/>
      <c r="SH237" s="47"/>
      <c r="SI237" s="47"/>
      <c r="SJ237" s="47"/>
      <c r="SK237" s="47"/>
      <c r="SL237" s="47"/>
      <c r="SM237" s="47"/>
      <c r="SN237" s="47"/>
      <c r="SO237" s="47"/>
      <c r="SP237" s="47"/>
      <c r="SQ237" s="47"/>
      <c r="SR237" s="47"/>
      <c r="SS237" s="47"/>
      <c r="ST237" s="47"/>
      <c r="SU237" s="47"/>
      <c r="SV237" s="47"/>
      <c r="SW237" s="47"/>
      <c r="SX237" s="47"/>
      <c r="SY237" s="47"/>
      <c r="SZ237" s="47"/>
      <c r="TA237" s="47"/>
      <c r="TB237" s="47"/>
      <c r="TC237" s="47"/>
      <c r="TD237" s="47"/>
      <c r="TE237" s="47"/>
      <c r="TF237" s="47"/>
      <c r="TG237" s="47"/>
      <c r="TH237" s="47"/>
      <c r="TI237" s="47"/>
      <c r="TJ237" s="47"/>
      <c r="TK237" s="47"/>
      <c r="TL237" s="47"/>
      <c r="TM237" s="47"/>
      <c r="TN237" s="47"/>
      <c r="TO237" s="47"/>
      <c r="TP237" s="47"/>
      <c r="TQ237" s="47"/>
      <c r="TR237" s="47"/>
      <c r="TS237" s="47"/>
      <c r="TT237" s="47"/>
      <c r="TU237" s="47"/>
      <c r="TV237" s="47"/>
      <c r="TW237" s="47"/>
      <c r="TX237" s="47"/>
      <c r="TY237" s="47"/>
      <c r="TZ237" s="47"/>
      <c r="UA237" s="47"/>
      <c r="UB237" s="47"/>
      <c r="UC237" s="47"/>
      <c r="UD237" s="47"/>
      <c r="UE237" s="47"/>
      <c r="UF237" s="47"/>
      <c r="UG237" s="47"/>
      <c r="UH237" s="47"/>
      <c r="UI237" s="47"/>
      <c r="UJ237" s="47"/>
      <c r="UK237" s="47"/>
      <c r="UL237" s="47"/>
      <c r="UM237" s="47"/>
      <c r="UN237" s="47"/>
      <c r="UO237" s="47"/>
      <c r="UP237" s="47"/>
      <c r="UQ237" s="47"/>
      <c r="UR237" s="47"/>
      <c r="US237" s="47"/>
      <c r="UT237" s="47"/>
      <c r="UU237" s="47"/>
      <c r="UV237" s="47"/>
      <c r="UW237" s="47"/>
      <c r="UX237" s="47"/>
      <c r="UY237" s="47"/>
      <c r="UZ237" s="47"/>
      <c r="VA237" s="47"/>
      <c r="VB237" s="47"/>
      <c r="VC237" s="47"/>
      <c r="VD237" s="47"/>
      <c r="VE237" s="47"/>
      <c r="VF237" s="47"/>
      <c r="VG237" s="47"/>
      <c r="VH237" s="47"/>
      <c r="VI237" s="47"/>
      <c r="VJ237" s="47"/>
      <c r="VK237" s="47"/>
      <c r="VL237" s="47"/>
      <c r="VM237" s="47"/>
      <c r="VN237" s="47"/>
      <c r="VO237" s="47"/>
      <c r="VP237" s="47"/>
      <c r="VQ237" s="47"/>
      <c r="VR237" s="47"/>
      <c r="VS237" s="47"/>
      <c r="VT237" s="47"/>
      <c r="VU237" s="47"/>
      <c r="VV237" s="47"/>
      <c r="VW237" s="47"/>
      <c r="VX237" s="47"/>
      <c r="VY237" s="47"/>
      <c r="VZ237" s="47"/>
      <c r="WA237" s="47"/>
      <c r="WB237" s="47"/>
      <c r="WC237" s="47"/>
      <c r="WD237" s="47"/>
      <c r="WE237" s="47"/>
      <c r="WF237" s="47"/>
      <c r="WG237" s="47"/>
      <c r="WH237" s="47"/>
      <c r="WI237" s="47"/>
      <c r="WJ237" s="47"/>
      <c r="WK237" s="47"/>
      <c r="WL237" s="47"/>
      <c r="WM237" s="47"/>
      <c r="WN237" s="47"/>
      <c r="WO237" s="47"/>
      <c r="WP237" s="47"/>
      <c r="WQ237" s="47"/>
      <c r="WR237" s="47"/>
      <c r="WS237" s="47"/>
      <c r="WT237" s="47"/>
      <c r="WU237" s="47"/>
      <c r="WV237" s="47"/>
      <c r="WW237" s="47"/>
      <c r="WX237" s="47"/>
      <c r="WY237" s="47"/>
      <c r="WZ237" s="47"/>
      <c r="XA237" s="47"/>
      <c r="XB237" s="47"/>
      <c r="XC237" s="47"/>
      <c r="XD237" s="47"/>
      <c r="XE237" s="47"/>
      <c r="XF237" s="47"/>
      <c r="XG237" s="47"/>
      <c r="XH237" s="47"/>
      <c r="XI237" s="47"/>
      <c r="XJ237" s="47"/>
      <c r="XK237" s="47"/>
      <c r="XL237" s="47"/>
      <c r="XM237" s="47"/>
      <c r="XN237" s="47"/>
      <c r="XO237" s="47"/>
      <c r="XP237" s="47"/>
      <c r="XQ237" s="47"/>
      <c r="XR237" s="47"/>
      <c r="XS237" s="47"/>
      <c r="XT237" s="47"/>
      <c r="XU237" s="47"/>
      <c r="XV237" s="47"/>
      <c r="XW237" s="47"/>
      <c r="XX237" s="47"/>
      <c r="XY237" s="47"/>
      <c r="XZ237" s="47"/>
      <c r="YA237" s="47"/>
      <c r="YB237" s="47"/>
      <c r="YC237" s="47"/>
      <c r="YD237" s="47"/>
      <c r="YE237" s="47"/>
      <c r="YF237" s="47"/>
      <c r="YG237" s="47"/>
      <c r="YH237" s="47"/>
      <c r="YI237" s="47"/>
      <c r="YJ237" s="47"/>
      <c r="YK237" s="47"/>
      <c r="YL237" s="47"/>
      <c r="YM237" s="47"/>
      <c r="YN237" s="47"/>
      <c r="YO237" s="47"/>
      <c r="YP237" s="47"/>
      <c r="YQ237" s="47"/>
      <c r="YR237" s="47"/>
    </row>
    <row r="238" spans="1:668" s="15" customFormat="1" ht="15.75" x14ac:dyDescent="0.25">
      <c r="A238" s="100" t="s">
        <v>112</v>
      </c>
      <c r="B238" s="101" t="s">
        <v>85</v>
      </c>
      <c r="C238" s="102" t="s">
        <v>73</v>
      </c>
      <c r="D238" s="103">
        <v>44470</v>
      </c>
      <c r="E238" s="104" t="s">
        <v>113</v>
      </c>
      <c r="F238" s="139">
        <v>89500</v>
      </c>
      <c r="G238" s="139">
        <v>2568.65</v>
      </c>
      <c r="H238" s="139">
        <v>0</v>
      </c>
      <c r="I238" s="139">
        <v>2720.8</v>
      </c>
      <c r="J238" s="139">
        <v>25</v>
      </c>
      <c r="K238" s="139">
        <v>5314.45</v>
      </c>
      <c r="L238" s="193">
        <f>F238-K238</f>
        <v>84185.55</v>
      </c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  <c r="IV238" s="45"/>
      <c r="IW238" s="45"/>
      <c r="IX238" s="45"/>
      <c r="IY238" s="45"/>
      <c r="IZ238" s="45"/>
      <c r="JA238" s="45"/>
      <c r="JB238" s="45"/>
      <c r="JC238" s="45"/>
      <c r="JD238" s="45"/>
      <c r="JE238" s="45"/>
      <c r="JF238" s="45"/>
      <c r="JG238" s="45"/>
      <c r="JH238" s="45"/>
      <c r="JI238" s="45"/>
      <c r="JJ238" s="45"/>
      <c r="JK238" s="45"/>
      <c r="JL238" s="45"/>
      <c r="JM238" s="45"/>
      <c r="JN238" s="45"/>
      <c r="JO238" s="45"/>
      <c r="JP238" s="45"/>
      <c r="JQ238" s="45"/>
      <c r="JR238" s="45"/>
      <c r="JS238" s="45"/>
      <c r="JT238" s="45"/>
      <c r="JU238" s="45"/>
      <c r="JV238" s="45"/>
      <c r="JW238" s="45"/>
      <c r="JX238" s="45"/>
      <c r="JY238" s="45"/>
      <c r="JZ238" s="45"/>
      <c r="KA238" s="45"/>
      <c r="KB238" s="45"/>
      <c r="KC238" s="45"/>
      <c r="KD238" s="45"/>
      <c r="KE238" s="45"/>
      <c r="KF238" s="45"/>
      <c r="KG238" s="45"/>
      <c r="KH238" s="45"/>
      <c r="KI238" s="45"/>
      <c r="KJ238" s="45"/>
      <c r="KK238" s="45"/>
      <c r="KL238" s="45"/>
      <c r="KM238" s="45"/>
      <c r="KN238" s="45"/>
      <c r="KO238" s="45"/>
      <c r="KP238" s="45"/>
      <c r="KQ238" s="45"/>
      <c r="KR238" s="45"/>
      <c r="KS238" s="45"/>
      <c r="KT238" s="45"/>
      <c r="KU238" s="45"/>
      <c r="KV238" s="45"/>
      <c r="KW238" s="45"/>
      <c r="KX238" s="45"/>
      <c r="KY238" s="45"/>
      <c r="KZ238" s="45"/>
      <c r="LA238" s="45"/>
      <c r="LB238" s="45"/>
      <c r="LC238" s="45"/>
      <c r="LD238" s="45"/>
      <c r="LE238" s="45"/>
      <c r="LF238" s="45"/>
      <c r="LG238" s="45"/>
      <c r="LH238" s="45"/>
      <c r="LI238" s="45"/>
      <c r="LJ238" s="45"/>
      <c r="LK238" s="45"/>
      <c r="LL238" s="45"/>
      <c r="LM238" s="45"/>
      <c r="LN238" s="45"/>
      <c r="LO238" s="45"/>
      <c r="LP238" s="45"/>
      <c r="LQ238" s="45"/>
      <c r="LR238" s="45"/>
      <c r="LS238" s="45"/>
      <c r="LT238" s="45"/>
      <c r="LU238" s="45"/>
      <c r="LV238" s="45"/>
      <c r="LW238" s="45"/>
      <c r="LX238" s="45"/>
      <c r="LY238" s="45"/>
      <c r="LZ238" s="45"/>
      <c r="MA238" s="45"/>
      <c r="MB238" s="45"/>
      <c r="MC238" s="45"/>
      <c r="MD238" s="45"/>
      <c r="ME238" s="45"/>
      <c r="MF238" s="45"/>
      <c r="MG238" s="45"/>
      <c r="MH238" s="45"/>
      <c r="MI238" s="45"/>
      <c r="MJ238" s="45"/>
      <c r="MK238" s="45"/>
      <c r="ML238" s="45"/>
      <c r="MM238" s="45"/>
      <c r="MN238" s="45"/>
      <c r="MO238" s="45"/>
      <c r="MP238" s="45"/>
      <c r="MQ238" s="45"/>
      <c r="MR238" s="45"/>
      <c r="MS238" s="45"/>
      <c r="MT238" s="45"/>
      <c r="MU238" s="45"/>
      <c r="MV238" s="45"/>
      <c r="MW238" s="45"/>
      <c r="MX238" s="45"/>
      <c r="MY238" s="45"/>
      <c r="MZ238" s="45"/>
      <c r="NA238" s="45"/>
      <c r="NB238" s="45"/>
      <c r="NC238" s="45"/>
      <c r="ND238" s="45"/>
      <c r="NE238" s="45"/>
      <c r="NF238" s="45"/>
      <c r="NG238" s="45"/>
      <c r="NH238" s="45"/>
      <c r="NI238" s="45"/>
      <c r="NJ238" s="45"/>
      <c r="NK238" s="45"/>
      <c r="NL238" s="45"/>
      <c r="NM238" s="45"/>
      <c r="NN238" s="45"/>
      <c r="NO238" s="45"/>
      <c r="NP238" s="45"/>
      <c r="NQ238" s="45"/>
      <c r="NR238" s="45"/>
      <c r="NS238" s="45"/>
      <c r="NT238" s="45"/>
      <c r="NU238" s="45"/>
      <c r="NV238" s="45"/>
      <c r="NW238" s="45"/>
      <c r="NX238" s="45"/>
      <c r="NY238" s="45"/>
      <c r="NZ238" s="45"/>
      <c r="OA238" s="45"/>
      <c r="OB238" s="45"/>
      <c r="OC238" s="45"/>
      <c r="OD238" s="45"/>
      <c r="OE238" s="45"/>
      <c r="OF238" s="45"/>
      <c r="OG238" s="45"/>
      <c r="OH238" s="45"/>
      <c r="OI238" s="45"/>
      <c r="OJ238" s="45"/>
      <c r="OK238" s="45"/>
      <c r="OL238" s="45"/>
      <c r="OM238" s="45"/>
      <c r="ON238" s="45"/>
      <c r="OO238" s="45"/>
      <c r="OP238" s="45"/>
      <c r="OQ238" s="45"/>
      <c r="OR238" s="45"/>
      <c r="OS238" s="45"/>
      <c r="OT238" s="45"/>
      <c r="OU238" s="45"/>
      <c r="OV238" s="45"/>
      <c r="OW238" s="45"/>
      <c r="OX238" s="45"/>
      <c r="OY238" s="45"/>
      <c r="OZ238" s="45"/>
      <c r="PA238" s="45"/>
      <c r="PB238" s="45"/>
      <c r="PC238" s="45"/>
      <c r="PD238" s="45"/>
      <c r="PE238" s="45"/>
      <c r="PF238" s="45"/>
      <c r="PG238" s="45"/>
      <c r="PH238" s="45"/>
      <c r="PI238" s="45"/>
      <c r="PJ238" s="45"/>
      <c r="PK238" s="45"/>
      <c r="PL238" s="45"/>
      <c r="PM238" s="45"/>
      <c r="PN238" s="45"/>
      <c r="PO238" s="45"/>
      <c r="PP238" s="45"/>
      <c r="PQ238" s="45"/>
      <c r="PR238" s="45"/>
      <c r="PS238" s="45"/>
      <c r="PT238" s="45"/>
      <c r="PU238" s="45"/>
      <c r="PV238" s="45"/>
      <c r="PW238" s="45"/>
      <c r="PX238" s="45"/>
      <c r="PY238" s="45"/>
      <c r="PZ238" s="45"/>
      <c r="QA238" s="45"/>
      <c r="QB238" s="45"/>
      <c r="QC238" s="45"/>
      <c r="QD238" s="45"/>
      <c r="QE238" s="45"/>
      <c r="QF238" s="45"/>
      <c r="QG238" s="45"/>
      <c r="QH238" s="45"/>
      <c r="QI238" s="45"/>
      <c r="QJ238" s="45"/>
      <c r="QK238" s="45"/>
      <c r="QL238" s="45"/>
      <c r="QM238" s="45"/>
      <c r="QN238" s="45"/>
      <c r="QO238" s="45"/>
      <c r="QP238" s="45"/>
      <c r="QQ238" s="45"/>
      <c r="QR238" s="45"/>
      <c r="QS238" s="45"/>
      <c r="QT238" s="45"/>
      <c r="QU238" s="45"/>
      <c r="QV238" s="45"/>
      <c r="QW238" s="45"/>
      <c r="QX238" s="45"/>
      <c r="QY238" s="45"/>
      <c r="QZ238" s="45"/>
      <c r="RA238" s="45"/>
      <c r="RB238" s="45"/>
      <c r="RC238" s="45"/>
      <c r="RD238" s="45"/>
      <c r="RE238" s="45"/>
      <c r="RF238" s="45"/>
      <c r="RG238" s="45"/>
      <c r="RH238" s="45"/>
      <c r="RI238" s="45"/>
      <c r="RJ238" s="45"/>
      <c r="RK238" s="45"/>
      <c r="RL238" s="45"/>
      <c r="RM238" s="45"/>
      <c r="RN238" s="45"/>
      <c r="RO238" s="45"/>
      <c r="RP238" s="45"/>
      <c r="RQ238" s="45"/>
      <c r="RR238" s="45"/>
      <c r="RS238" s="45"/>
      <c r="RT238" s="45"/>
      <c r="RU238" s="45"/>
      <c r="RV238" s="45"/>
      <c r="RW238" s="45"/>
      <c r="RX238" s="45"/>
      <c r="RY238" s="45"/>
      <c r="RZ238" s="45"/>
      <c r="SA238" s="45"/>
      <c r="SB238" s="45"/>
      <c r="SC238" s="45"/>
      <c r="SD238" s="45"/>
      <c r="SE238" s="45"/>
      <c r="SF238" s="45"/>
      <c r="SG238" s="45"/>
      <c r="SH238" s="45"/>
      <c r="SI238" s="45"/>
      <c r="SJ238" s="45"/>
      <c r="SK238" s="45"/>
      <c r="SL238" s="45"/>
      <c r="SM238" s="45"/>
      <c r="SN238" s="45"/>
      <c r="SO238" s="45"/>
      <c r="SP238" s="45"/>
      <c r="SQ238" s="45"/>
      <c r="SR238" s="45"/>
      <c r="SS238" s="45"/>
      <c r="ST238" s="45"/>
      <c r="SU238" s="45"/>
      <c r="SV238" s="45"/>
      <c r="SW238" s="45"/>
      <c r="SX238" s="45"/>
      <c r="SY238" s="45"/>
      <c r="SZ238" s="45"/>
      <c r="TA238" s="45"/>
      <c r="TB238" s="45"/>
      <c r="TC238" s="45"/>
      <c r="TD238" s="45"/>
      <c r="TE238" s="45"/>
      <c r="TF238" s="45"/>
      <c r="TG238" s="45"/>
      <c r="TH238" s="45"/>
      <c r="TI238" s="45"/>
      <c r="TJ238" s="45"/>
      <c r="TK238" s="45"/>
      <c r="TL238" s="45"/>
      <c r="TM238" s="45"/>
      <c r="TN238" s="45"/>
      <c r="TO238" s="45"/>
      <c r="TP238" s="45"/>
      <c r="TQ238" s="45"/>
      <c r="TR238" s="45"/>
      <c r="TS238" s="45"/>
      <c r="TT238" s="45"/>
      <c r="TU238" s="45"/>
      <c r="TV238" s="45"/>
      <c r="TW238" s="45"/>
      <c r="TX238" s="45"/>
      <c r="TY238" s="45"/>
      <c r="TZ238" s="45"/>
      <c r="UA238" s="45"/>
      <c r="UB238" s="45"/>
      <c r="UC238" s="45"/>
      <c r="UD238" s="45"/>
      <c r="UE238" s="45"/>
      <c r="UF238" s="45"/>
      <c r="UG238" s="45"/>
      <c r="UH238" s="45"/>
      <c r="UI238" s="45"/>
      <c r="UJ238" s="45"/>
      <c r="UK238" s="45"/>
      <c r="UL238" s="45"/>
      <c r="UM238" s="45"/>
      <c r="UN238" s="45"/>
      <c r="UO238" s="45"/>
      <c r="UP238" s="45"/>
      <c r="UQ238" s="45"/>
      <c r="UR238" s="45"/>
      <c r="US238" s="45"/>
      <c r="UT238" s="45"/>
      <c r="UU238" s="45"/>
      <c r="UV238" s="45"/>
      <c r="UW238" s="45"/>
      <c r="UX238" s="45"/>
      <c r="UY238" s="45"/>
      <c r="UZ238" s="45"/>
      <c r="VA238" s="45"/>
      <c r="VB238" s="45"/>
      <c r="VC238" s="45"/>
      <c r="VD238" s="45"/>
      <c r="VE238" s="45"/>
      <c r="VF238" s="45"/>
      <c r="VG238" s="45"/>
      <c r="VH238" s="45"/>
      <c r="VI238" s="45"/>
      <c r="VJ238" s="45"/>
      <c r="VK238" s="45"/>
      <c r="VL238" s="45"/>
      <c r="VM238" s="45"/>
      <c r="VN238" s="45"/>
      <c r="VO238" s="45"/>
      <c r="VP238" s="45"/>
      <c r="VQ238" s="45"/>
      <c r="VR238" s="45"/>
      <c r="VS238" s="45"/>
      <c r="VT238" s="45"/>
      <c r="VU238" s="45"/>
      <c r="VV238" s="45"/>
      <c r="VW238" s="45"/>
      <c r="VX238" s="45"/>
      <c r="VY238" s="45"/>
      <c r="VZ238" s="45"/>
      <c r="WA238" s="45"/>
      <c r="WB238" s="45"/>
      <c r="WC238" s="45"/>
      <c r="WD238" s="45"/>
      <c r="WE238" s="45"/>
      <c r="WF238" s="45"/>
      <c r="WG238" s="45"/>
      <c r="WH238" s="45"/>
      <c r="WI238" s="45"/>
      <c r="WJ238" s="45"/>
      <c r="WK238" s="45"/>
      <c r="WL238" s="45"/>
      <c r="WM238" s="45"/>
      <c r="WN238" s="45"/>
      <c r="WO238" s="45"/>
      <c r="WP238" s="45"/>
      <c r="WQ238" s="45"/>
      <c r="WR238" s="45"/>
      <c r="WS238" s="45"/>
      <c r="WT238" s="45"/>
      <c r="WU238" s="45"/>
      <c r="WV238" s="45"/>
      <c r="WW238" s="45"/>
      <c r="WX238" s="45"/>
      <c r="WY238" s="45"/>
      <c r="WZ238" s="45"/>
      <c r="XA238" s="45"/>
      <c r="XB238" s="45"/>
      <c r="XC238" s="45"/>
      <c r="XD238" s="45"/>
      <c r="XE238" s="45"/>
      <c r="XF238" s="45"/>
      <c r="XG238" s="45"/>
      <c r="XH238" s="45"/>
      <c r="XI238" s="45"/>
      <c r="XJ238" s="45"/>
      <c r="XK238" s="45"/>
      <c r="XL238" s="45"/>
      <c r="XM238" s="45"/>
      <c r="XN238" s="45"/>
      <c r="XO238" s="45"/>
      <c r="XP238" s="45"/>
      <c r="XQ238" s="45"/>
      <c r="XR238" s="45"/>
      <c r="XS238" s="45"/>
      <c r="XT238" s="45"/>
      <c r="XU238" s="45"/>
      <c r="XV238" s="45"/>
      <c r="XW238" s="45"/>
      <c r="XX238" s="45"/>
      <c r="XY238" s="45"/>
      <c r="XZ238" s="45"/>
      <c r="YA238" s="45"/>
      <c r="YB238" s="45"/>
      <c r="YC238" s="45"/>
      <c r="YD238" s="45"/>
      <c r="YE238" s="45"/>
      <c r="YF238" s="45"/>
      <c r="YG238" s="45"/>
      <c r="YH238" s="45"/>
      <c r="YI238" s="45"/>
      <c r="YJ238" s="45"/>
      <c r="YK238" s="45"/>
      <c r="YL238" s="45"/>
      <c r="YM238" s="45"/>
      <c r="YN238" s="45"/>
      <c r="YO238" s="45"/>
      <c r="YP238" s="45"/>
      <c r="YQ238" s="45"/>
      <c r="YR238" s="45"/>
    </row>
    <row r="239" spans="1:668" s="15" customFormat="1" ht="15.75" x14ac:dyDescent="0.25">
      <c r="A239" s="100" t="s">
        <v>166</v>
      </c>
      <c r="B239" s="101" t="s">
        <v>16</v>
      </c>
      <c r="C239" s="102" t="s">
        <v>73</v>
      </c>
      <c r="D239" s="103">
        <v>44593</v>
      </c>
      <c r="E239" s="104" t="s">
        <v>113</v>
      </c>
      <c r="F239" s="139">
        <v>50000</v>
      </c>
      <c r="G239" s="139">
        <v>1435</v>
      </c>
      <c r="H239" s="139">
        <v>1854</v>
      </c>
      <c r="I239" s="139">
        <v>1520</v>
      </c>
      <c r="J239" s="139">
        <v>25</v>
      </c>
      <c r="K239" s="139">
        <v>4834</v>
      </c>
      <c r="L239" s="193">
        <v>45166</v>
      </c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  <c r="IV239" s="45"/>
      <c r="IW239" s="45"/>
      <c r="IX239" s="45"/>
      <c r="IY239" s="45"/>
      <c r="IZ239" s="45"/>
      <c r="JA239" s="45"/>
      <c r="JB239" s="45"/>
      <c r="JC239" s="45"/>
      <c r="JD239" s="45"/>
      <c r="JE239" s="45"/>
      <c r="JF239" s="45"/>
      <c r="JG239" s="45"/>
      <c r="JH239" s="45"/>
      <c r="JI239" s="45"/>
      <c r="JJ239" s="45"/>
      <c r="JK239" s="45"/>
      <c r="JL239" s="45"/>
      <c r="JM239" s="45"/>
      <c r="JN239" s="45"/>
      <c r="JO239" s="45"/>
      <c r="JP239" s="45"/>
      <c r="JQ239" s="45"/>
      <c r="JR239" s="45"/>
      <c r="JS239" s="45"/>
      <c r="JT239" s="45"/>
      <c r="JU239" s="45"/>
      <c r="JV239" s="45"/>
      <c r="JW239" s="45"/>
      <c r="JX239" s="45"/>
      <c r="JY239" s="45"/>
      <c r="JZ239" s="45"/>
      <c r="KA239" s="45"/>
      <c r="KB239" s="45"/>
      <c r="KC239" s="45"/>
      <c r="KD239" s="45"/>
      <c r="KE239" s="45"/>
      <c r="KF239" s="45"/>
      <c r="KG239" s="45"/>
      <c r="KH239" s="45"/>
      <c r="KI239" s="45"/>
      <c r="KJ239" s="45"/>
      <c r="KK239" s="45"/>
      <c r="KL239" s="45"/>
      <c r="KM239" s="45"/>
      <c r="KN239" s="45"/>
      <c r="KO239" s="45"/>
      <c r="KP239" s="45"/>
      <c r="KQ239" s="45"/>
      <c r="KR239" s="45"/>
      <c r="KS239" s="45"/>
      <c r="KT239" s="45"/>
      <c r="KU239" s="45"/>
      <c r="KV239" s="45"/>
      <c r="KW239" s="45"/>
      <c r="KX239" s="45"/>
      <c r="KY239" s="45"/>
      <c r="KZ239" s="45"/>
      <c r="LA239" s="45"/>
      <c r="LB239" s="45"/>
      <c r="LC239" s="45"/>
      <c r="LD239" s="45"/>
      <c r="LE239" s="45"/>
      <c r="LF239" s="45"/>
      <c r="LG239" s="45"/>
      <c r="LH239" s="45"/>
      <c r="LI239" s="45"/>
      <c r="LJ239" s="45"/>
      <c r="LK239" s="45"/>
      <c r="LL239" s="45"/>
      <c r="LM239" s="45"/>
      <c r="LN239" s="45"/>
      <c r="LO239" s="45"/>
      <c r="LP239" s="45"/>
      <c r="LQ239" s="45"/>
      <c r="LR239" s="45"/>
      <c r="LS239" s="45"/>
      <c r="LT239" s="45"/>
      <c r="LU239" s="45"/>
      <c r="LV239" s="45"/>
      <c r="LW239" s="45"/>
      <c r="LX239" s="45"/>
      <c r="LY239" s="45"/>
      <c r="LZ239" s="45"/>
      <c r="MA239" s="45"/>
      <c r="MB239" s="45"/>
      <c r="MC239" s="45"/>
      <c r="MD239" s="45"/>
      <c r="ME239" s="45"/>
      <c r="MF239" s="45"/>
      <c r="MG239" s="45"/>
      <c r="MH239" s="45"/>
      <c r="MI239" s="45"/>
      <c r="MJ239" s="45"/>
      <c r="MK239" s="45"/>
      <c r="ML239" s="45"/>
      <c r="MM239" s="45"/>
      <c r="MN239" s="45"/>
      <c r="MO239" s="45"/>
      <c r="MP239" s="45"/>
      <c r="MQ239" s="45"/>
      <c r="MR239" s="45"/>
      <c r="MS239" s="45"/>
      <c r="MT239" s="45"/>
      <c r="MU239" s="45"/>
      <c r="MV239" s="45"/>
      <c r="MW239" s="45"/>
      <c r="MX239" s="45"/>
      <c r="MY239" s="45"/>
      <c r="MZ239" s="45"/>
      <c r="NA239" s="45"/>
      <c r="NB239" s="45"/>
      <c r="NC239" s="45"/>
      <c r="ND239" s="45"/>
      <c r="NE239" s="45"/>
      <c r="NF239" s="45"/>
      <c r="NG239" s="45"/>
      <c r="NH239" s="45"/>
      <c r="NI239" s="45"/>
      <c r="NJ239" s="45"/>
      <c r="NK239" s="45"/>
      <c r="NL239" s="45"/>
      <c r="NM239" s="45"/>
      <c r="NN239" s="45"/>
      <c r="NO239" s="45"/>
      <c r="NP239" s="45"/>
      <c r="NQ239" s="45"/>
      <c r="NR239" s="45"/>
      <c r="NS239" s="45"/>
      <c r="NT239" s="45"/>
      <c r="NU239" s="45"/>
      <c r="NV239" s="45"/>
      <c r="NW239" s="45"/>
      <c r="NX239" s="45"/>
      <c r="NY239" s="45"/>
      <c r="NZ239" s="45"/>
      <c r="OA239" s="45"/>
      <c r="OB239" s="45"/>
      <c r="OC239" s="45"/>
      <c r="OD239" s="45"/>
      <c r="OE239" s="45"/>
      <c r="OF239" s="45"/>
      <c r="OG239" s="45"/>
      <c r="OH239" s="45"/>
      <c r="OI239" s="45"/>
      <c r="OJ239" s="45"/>
      <c r="OK239" s="45"/>
      <c r="OL239" s="45"/>
      <c r="OM239" s="45"/>
      <c r="ON239" s="45"/>
      <c r="OO239" s="45"/>
      <c r="OP239" s="45"/>
      <c r="OQ239" s="45"/>
      <c r="OR239" s="45"/>
      <c r="OS239" s="45"/>
      <c r="OT239" s="45"/>
      <c r="OU239" s="45"/>
      <c r="OV239" s="45"/>
      <c r="OW239" s="45"/>
      <c r="OX239" s="45"/>
      <c r="OY239" s="45"/>
      <c r="OZ239" s="45"/>
      <c r="PA239" s="45"/>
      <c r="PB239" s="45"/>
      <c r="PC239" s="45"/>
      <c r="PD239" s="45"/>
      <c r="PE239" s="45"/>
      <c r="PF239" s="45"/>
      <c r="PG239" s="45"/>
      <c r="PH239" s="45"/>
      <c r="PI239" s="45"/>
      <c r="PJ239" s="45"/>
      <c r="PK239" s="45"/>
      <c r="PL239" s="45"/>
      <c r="PM239" s="45"/>
      <c r="PN239" s="45"/>
      <c r="PO239" s="45"/>
      <c r="PP239" s="45"/>
      <c r="PQ239" s="45"/>
      <c r="PR239" s="45"/>
      <c r="PS239" s="45"/>
      <c r="PT239" s="45"/>
      <c r="PU239" s="45"/>
      <c r="PV239" s="45"/>
      <c r="PW239" s="45"/>
      <c r="PX239" s="45"/>
      <c r="PY239" s="45"/>
      <c r="PZ239" s="45"/>
      <c r="QA239" s="45"/>
      <c r="QB239" s="45"/>
      <c r="QC239" s="45"/>
      <c r="QD239" s="45"/>
      <c r="QE239" s="45"/>
      <c r="QF239" s="45"/>
      <c r="QG239" s="45"/>
      <c r="QH239" s="45"/>
      <c r="QI239" s="45"/>
      <c r="QJ239" s="45"/>
      <c r="QK239" s="45"/>
      <c r="QL239" s="45"/>
      <c r="QM239" s="45"/>
      <c r="QN239" s="45"/>
      <c r="QO239" s="45"/>
      <c r="QP239" s="45"/>
      <c r="QQ239" s="45"/>
      <c r="QR239" s="45"/>
      <c r="QS239" s="45"/>
      <c r="QT239" s="45"/>
      <c r="QU239" s="45"/>
      <c r="QV239" s="45"/>
      <c r="QW239" s="45"/>
      <c r="QX239" s="45"/>
      <c r="QY239" s="45"/>
      <c r="QZ239" s="45"/>
      <c r="RA239" s="45"/>
      <c r="RB239" s="45"/>
      <c r="RC239" s="45"/>
      <c r="RD239" s="45"/>
      <c r="RE239" s="45"/>
      <c r="RF239" s="45"/>
      <c r="RG239" s="45"/>
      <c r="RH239" s="45"/>
      <c r="RI239" s="45"/>
      <c r="RJ239" s="45"/>
      <c r="RK239" s="45"/>
      <c r="RL239" s="45"/>
      <c r="RM239" s="45"/>
      <c r="RN239" s="45"/>
      <c r="RO239" s="45"/>
      <c r="RP239" s="45"/>
      <c r="RQ239" s="45"/>
      <c r="RR239" s="45"/>
      <c r="RS239" s="45"/>
      <c r="RT239" s="45"/>
      <c r="RU239" s="45"/>
      <c r="RV239" s="45"/>
      <c r="RW239" s="45"/>
      <c r="RX239" s="45"/>
      <c r="RY239" s="45"/>
      <c r="RZ239" s="45"/>
      <c r="SA239" s="45"/>
      <c r="SB239" s="45"/>
      <c r="SC239" s="45"/>
      <c r="SD239" s="45"/>
      <c r="SE239" s="45"/>
      <c r="SF239" s="45"/>
      <c r="SG239" s="45"/>
      <c r="SH239" s="45"/>
      <c r="SI239" s="45"/>
      <c r="SJ239" s="45"/>
      <c r="SK239" s="45"/>
      <c r="SL239" s="45"/>
      <c r="SM239" s="45"/>
      <c r="SN239" s="45"/>
      <c r="SO239" s="45"/>
      <c r="SP239" s="45"/>
      <c r="SQ239" s="45"/>
      <c r="SR239" s="45"/>
      <c r="SS239" s="45"/>
      <c r="ST239" s="45"/>
      <c r="SU239" s="45"/>
      <c r="SV239" s="45"/>
      <c r="SW239" s="45"/>
      <c r="SX239" s="45"/>
      <c r="SY239" s="45"/>
      <c r="SZ239" s="45"/>
      <c r="TA239" s="45"/>
      <c r="TB239" s="45"/>
      <c r="TC239" s="45"/>
      <c r="TD239" s="45"/>
      <c r="TE239" s="45"/>
      <c r="TF239" s="45"/>
      <c r="TG239" s="45"/>
      <c r="TH239" s="45"/>
      <c r="TI239" s="45"/>
      <c r="TJ239" s="45"/>
      <c r="TK239" s="45"/>
      <c r="TL239" s="45"/>
      <c r="TM239" s="45"/>
      <c r="TN239" s="45"/>
      <c r="TO239" s="45"/>
      <c r="TP239" s="45"/>
      <c r="TQ239" s="45"/>
      <c r="TR239" s="45"/>
      <c r="TS239" s="45"/>
      <c r="TT239" s="45"/>
      <c r="TU239" s="45"/>
      <c r="TV239" s="45"/>
      <c r="TW239" s="45"/>
      <c r="TX239" s="45"/>
      <c r="TY239" s="45"/>
      <c r="TZ239" s="45"/>
      <c r="UA239" s="45"/>
      <c r="UB239" s="45"/>
      <c r="UC239" s="45"/>
      <c r="UD239" s="45"/>
      <c r="UE239" s="45"/>
      <c r="UF239" s="45"/>
      <c r="UG239" s="45"/>
      <c r="UH239" s="45"/>
      <c r="UI239" s="45"/>
      <c r="UJ239" s="45"/>
      <c r="UK239" s="45"/>
      <c r="UL239" s="45"/>
      <c r="UM239" s="45"/>
      <c r="UN239" s="45"/>
      <c r="UO239" s="45"/>
      <c r="UP239" s="45"/>
      <c r="UQ239" s="45"/>
      <c r="UR239" s="45"/>
      <c r="US239" s="45"/>
      <c r="UT239" s="45"/>
      <c r="UU239" s="45"/>
      <c r="UV239" s="45"/>
      <c r="UW239" s="45"/>
      <c r="UX239" s="45"/>
      <c r="UY239" s="45"/>
      <c r="UZ239" s="45"/>
      <c r="VA239" s="45"/>
      <c r="VB239" s="45"/>
      <c r="VC239" s="45"/>
      <c r="VD239" s="45"/>
      <c r="VE239" s="45"/>
      <c r="VF239" s="45"/>
      <c r="VG239" s="45"/>
      <c r="VH239" s="45"/>
      <c r="VI239" s="45"/>
      <c r="VJ239" s="45"/>
      <c r="VK239" s="45"/>
      <c r="VL239" s="45"/>
      <c r="VM239" s="45"/>
      <c r="VN239" s="45"/>
      <c r="VO239" s="45"/>
      <c r="VP239" s="45"/>
      <c r="VQ239" s="45"/>
      <c r="VR239" s="45"/>
      <c r="VS239" s="45"/>
      <c r="VT239" s="45"/>
      <c r="VU239" s="45"/>
      <c r="VV239" s="45"/>
      <c r="VW239" s="45"/>
      <c r="VX239" s="45"/>
      <c r="VY239" s="45"/>
      <c r="VZ239" s="45"/>
      <c r="WA239" s="45"/>
      <c r="WB239" s="45"/>
      <c r="WC239" s="45"/>
      <c r="WD239" s="45"/>
      <c r="WE239" s="45"/>
      <c r="WF239" s="45"/>
      <c r="WG239" s="45"/>
      <c r="WH239" s="45"/>
      <c r="WI239" s="45"/>
      <c r="WJ239" s="45"/>
      <c r="WK239" s="45"/>
      <c r="WL239" s="45"/>
      <c r="WM239" s="45"/>
      <c r="WN239" s="45"/>
      <c r="WO239" s="45"/>
      <c r="WP239" s="45"/>
      <c r="WQ239" s="45"/>
      <c r="WR239" s="45"/>
      <c r="WS239" s="45"/>
      <c r="WT239" s="45"/>
      <c r="WU239" s="45"/>
      <c r="WV239" s="45"/>
      <c r="WW239" s="45"/>
      <c r="WX239" s="45"/>
      <c r="WY239" s="45"/>
      <c r="WZ239" s="45"/>
      <c r="XA239" s="45"/>
      <c r="XB239" s="45"/>
      <c r="XC239" s="45"/>
      <c r="XD239" s="45"/>
      <c r="XE239" s="45"/>
      <c r="XF239" s="45"/>
      <c r="XG239" s="45"/>
      <c r="XH239" s="45"/>
      <c r="XI239" s="45"/>
      <c r="XJ239" s="45"/>
      <c r="XK239" s="45"/>
      <c r="XL239" s="45"/>
      <c r="XM239" s="45"/>
      <c r="XN239" s="45"/>
      <c r="XO239" s="45"/>
      <c r="XP239" s="45"/>
      <c r="XQ239" s="45"/>
      <c r="XR239" s="45"/>
      <c r="XS239" s="45"/>
      <c r="XT239" s="45"/>
      <c r="XU239" s="45"/>
      <c r="XV239" s="45"/>
      <c r="XW239" s="45"/>
      <c r="XX239" s="45"/>
      <c r="XY239" s="45"/>
      <c r="XZ239" s="45"/>
      <c r="YA239" s="45"/>
      <c r="YB239" s="45"/>
      <c r="YC239" s="45"/>
      <c r="YD239" s="45"/>
      <c r="YE239" s="45"/>
      <c r="YF239" s="45"/>
      <c r="YG239" s="45"/>
      <c r="YH239" s="45"/>
      <c r="YI239" s="45"/>
      <c r="YJ239" s="45"/>
      <c r="YK239" s="45"/>
      <c r="YL239" s="45"/>
      <c r="YM239" s="45"/>
      <c r="YN239" s="45"/>
      <c r="YO239" s="45"/>
      <c r="YP239" s="45"/>
      <c r="YQ239" s="45"/>
      <c r="YR239" s="45"/>
    </row>
    <row r="240" spans="1:668" s="80" customFormat="1" ht="15.75" x14ac:dyDescent="0.25">
      <c r="A240" s="98" t="s">
        <v>14</v>
      </c>
      <c r="B240" s="36">
        <v>2</v>
      </c>
      <c r="C240" s="64"/>
      <c r="D240" s="64"/>
      <c r="E240" s="99"/>
      <c r="F240" s="168">
        <f>SUM(F238:F239)</f>
        <v>139500</v>
      </c>
      <c r="G240" s="168">
        <f t="shared" ref="G240:L240" si="35">SUM(G238:G239)</f>
        <v>4003.65</v>
      </c>
      <c r="H240" s="168">
        <f t="shared" si="35"/>
        <v>1854</v>
      </c>
      <c r="I240" s="168">
        <f t="shared" si="35"/>
        <v>4240.8</v>
      </c>
      <c r="J240" s="168">
        <f t="shared" si="35"/>
        <v>50</v>
      </c>
      <c r="K240" s="168">
        <f t="shared" si="35"/>
        <v>10148.450000000001</v>
      </c>
      <c r="L240" s="194">
        <f t="shared" si="35"/>
        <v>129351.55</v>
      </c>
      <c r="M240" s="15"/>
      <c r="N240" s="15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1"/>
      <c r="AR240" s="81"/>
      <c r="AS240" s="81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  <c r="GN240" s="73"/>
      <c r="GO240" s="73"/>
      <c r="GP240" s="73"/>
      <c r="GQ240" s="73"/>
      <c r="GR240" s="73"/>
      <c r="GS240" s="73"/>
      <c r="GT240" s="73"/>
      <c r="GU240" s="73"/>
      <c r="GV240" s="73"/>
      <c r="GW240" s="73"/>
      <c r="GX240" s="73"/>
      <c r="GY240" s="73"/>
      <c r="GZ240" s="73"/>
      <c r="HA240" s="73"/>
      <c r="HB240" s="73"/>
      <c r="HC240" s="73"/>
      <c r="HD240" s="73"/>
      <c r="HE240" s="73"/>
      <c r="HF240" s="73"/>
      <c r="HG240" s="73"/>
      <c r="HH240" s="73"/>
      <c r="HI240" s="73"/>
      <c r="HJ240" s="73"/>
      <c r="HK240" s="73"/>
      <c r="HL240" s="73"/>
      <c r="HM240" s="73"/>
      <c r="HN240" s="73"/>
      <c r="HO240" s="73"/>
      <c r="HP240" s="73"/>
      <c r="HQ240" s="73"/>
      <c r="HR240" s="73"/>
      <c r="HS240" s="73"/>
      <c r="HT240" s="73"/>
      <c r="HU240" s="73"/>
      <c r="HV240" s="73"/>
      <c r="HW240" s="73"/>
      <c r="HX240" s="73"/>
      <c r="HY240" s="73"/>
      <c r="HZ240" s="73"/>
      <c r="IA240" s="73"/>
      <c r="IB240" s="73"/>
      <c r="IC240" s="73"/>
      <c r="ID240" s="73"/>
      <c r="IE240" s="73"/>
      <c r="IF240" s="73"/>
      <c r="IG240" s="73"/>
      <c r="IH240" s="73"/>
      <c r="II240" s="73"/>
      <c r="IJ240" s="73"/>
      <c r="IK240" s="73"/>
      <c r="IL240" s="73"/>
      <c r="IM240" s="73"/>
      <c r="IN240" s="73"/>
      <c r="IO240" s="73"/>
      <c r="IP240" s="73"/>
      <c r="IQ240" s="73"/>
      <c r="IR240" s="73"/>
      <c r="IS240" s="73"/>
      <c r="IT240" s="73"/>
      <c r="IU240" s="73"/>
      <c r="IV240" s="73"/>
      <c r="IW240" s="73"/>
      <c r="IX240" s="73"/>
      <c r="IY240" s="73"/>
      <c r="IZ240" s="73"/>
      <c r="JA240" s="73"/>
      <c r="JB240" s="73"/>
      <c r="JC240" s="73"/>
      <c r="JD240" s="73"/>
      <c r="JE240" s="73"/>
      <c r="JF240" s="73"/>
      <c r="JG240" s="73"/>
      <c r="JH240" s="73"/>
      <c r="JI240" s="73"/>
      <c r="JJ240" s="73"/>
      <c r="JK240" s="73"/>
      <c r="JL240" s="73"/>
      <c r="JM240" s="73"/>
      <c r="JN240" s="73"/>
      <c r="JO240" s="73"/>
      <c r="JP240" s="73"/>
      <c r="JQ240" s="73"/>
      <c r="JR240" s="73"/>
      <c r="JS240" s="73"/>
      <c r="JT240" s="73"/>
      <c r="JU240" s="73"/>
      <c r="JV240" s="73"/>
      <c r="JW240" s="73"/>
      <c r="JX240" s="73"/>
      <c r="JY240" s="73"/>
      <c r="JZ240" s="73"/>
      <c r="KA240" s="73"/>
      <c r="KB240" s="73"/>
      <c r="KC240" s="73"/>
      <c r="KD240" s="73"/>
      <c r="KE240" s="73"/>
      <c r="KF240" s="73"/>
      <c r="KG240" s="73"/>
      <c r="KH240" s="73"/>
      <c r="KI240" s="73"/>
      <c r="KJ240" s="73"/>
      <c r="KK240" s="73"/>
      <c r="KL240" s="73"/>
      <c r="KM240" s="73"/>
      <c r="KN240" s="73"/>
      <c r="KO240" s="73"/>
      <c r="KP240" s="73"/>
      <c r="KQ240" s="73"/>
      <c r="KR240" s="73"/>
      <c r="KS240" s="73"/>
      <c r="KT240" s="73"/>
      <c r="KU240" s="73"/>
      <c r="KV240" s="73"/>
      <c r="KW240" s="73"/>
      <c r="KX240" s="73"/>
      <c r="KY240" s="73"/>
      <c r="KZ240" s="73"/>
      <c r="LA240" s="73"/>
      <c r="LB240" s="73"/>
      <c r="LC240" s="73"/>
      <c r="LD240" s="73"/>
      <c r="LE240" s="73"/>
      <c r="LF240" s="73"/>
      <c r="LG240" s="73"/>
      <c r="LH240" s="73"/>
      <c r="LI240" s="73"/>
      <c r="LJ240" s="73"/>
      <c r="LK240" s="73"/>
      <c r="LL240" s="73"/>
      <c r="LM240" s="73"/>
      <c r="LN240" s="73"/>
      <c r="LO240" s="73"/>
      <c r="LP240" s="73"/>
      <c r="LQ240" s="73"/>
      <c r="LR240" s="73"/>
      <c r="LS240" s="73"/>
      <c r="LT240" s="73"/>
      <c r="LU240" s="73"/>
      <c r="LV240" s="73"/>
      <c r="LW240" s="73"/>
      <c r="LX240" s="73"/>
      <c r="LY240" s="73"/>
      <c r="LZ240" s="73"/>
      <c r="MA240" s="73"/>
      <c r="MB240" s="73"/>
      <c r="MC240" s="73"/>
      <c r="MD240" s="73"/>
      <c r="ME240" s="73"/>
      <c r="MF240" s="73"/>
      <c r="MG240" s="73"/>
      <c r="MH240" s="73"/>
      <c r="MI240" s="73"/>
      <c r="MJ240" s="73"/>
      <c r="MK240" s="73"/>
      <c r="ML240" s="73"/>
      <c r="MM240" s="73"/>
      <c r="MN240" s="73"/>
      <c r="MO240" s="73"/>
      <c r="MP240" s="73"/>
      <c r="MQ240" s="73"/>
      <c r="MR240" s="73"/>
      <c r="MS240" s="73"/>
      <c r="MT240" s="73"/>
      <c r="MU240" s="73"/>
      <c r="MV240" s="73"/>
      <c r="MW240" s="73"/>
      <c r="MX240" s="73"/>
      <c r="MY240" s="73"/>
      <c r="MZ240" s="73"/>
      <c r="NA240" s="73"/>
      <c r="NB240" s="73"/>
      <c r="NC240" s="73"/>
      <c r="ND240" s="73"/>
      <c r="NE240" s="73"/>
      <c r="NF240" s="73"/>
      <c r="NG240" s="73"/>
      <c r="NH240" s="73"/>
      <c r="NI240" s="73"/>
      <c r="NJ240" s="73"/>
      <c r="NK240" s="73"/>
      <c r="NL240" s="73"/>
      <c r="NM240" s="73"/>
      <c r="NN240" s="73"/>
      <c r="NO240" s="73"/>
      <c r="NP240" s="73"/>
      <c r="NQ240" s="73"/>
      <c r="NR240" s="73"/>
      <c r="NS240" s="73"/>
      <c r="NT240" s="73"/>
      <c r="NU240" s="73"/>
      <c r="NV240" s="73"/>
      <c r="NW240" s="73"/>
      <c r="NX240" s="73"/>
      <c r="NY240" s="73"/>
      <c r="NZ240" s="73"/>
      <c r="OA240" s="73"/>
      <c r="OB240" s="73"/>
      <c r="OC240" s="73"/>
      <c r="OD240" s="73"/>
      <c r="OE240" s="73"/>
      <c r="OF240" s="73"/>
      <c r="OG240" s="73"/>
      <c r="OH240" s="73"/>
      <c r="OI240" s="73"/>
      <c r="OJ240" s="73"/>
      <c r="OK240" s="73"/>
      <c r="OL240" s="73"/>
      <c r="OM240" s="73"/>
      <c r="ON240" s="73"/>
      <c r="OO240" s="73"/>
      <c r="OP240" s="73"/>
      <c r="OQ240" s="73"/>
      <c r="OR240" s="73"/>
      <c r="OS240" s="73"/>
      <c r="OT240" s="73"/>
      <c r="OU240" s="73"/>
      <c r="OV240" s="73"/>
      <c r="OW240" s="73"/>
      <c r="OX240" s="73"/>
      <c r="OY240" s="73"/>
      <c r="OZ240" s="73"/>
      <c r="PA240" s="73"/>
      <c r="PB240" s="73"/>
      <c r="PC240" s="73"/>
      <c r="PD240" s="73"/>
      <c r="PE240" s="73"/>
      <c r="PF240" s="73"/>
      <c r="PG240" s="73"/>
      <c r="PH240" s="73"/>
      <c r="PI240" s="73"/>
      <c r="PJ240" s="73"/>
      <c r="PK240" s="73"/>
      <c r="PL240" s="73"/>
      <c r="PM240" s="73"/>
      <c r="PN240" s="73"/>
      <c r="PO240" s="73"/>
      <c r="PP240" s="73"/>
      <c r="PQ240" s="73"/>
      <c r="PR240" s="73"/>
      <c r="PS240" s="73"/>
      <c r="PT240" s="73"/>
      <c r="PU240" s="73"/>
      <c r="PV240" s="73"/>
      <c r="PW240" s="73"/>
      <c r="PX240" s="73"/>
      <c r="PY240" s="73"/>
      <c r="PZ240" s="73"/>
      <c r="QA240" s="73"/>
      <c r="QB240" s="73"/>
      <c r="QC240" s="73"/>
      <c r="QD240" s="73"/>
      <c r="QE240" s="73"/>
      <c r="QF240" s="73"/>
      <c r="QG240" s="73"/>
      <c r="QH240" s="73"/>
      <c r="QI240" s="73"/>
      <c r="QJ240" s="73"/>
      <c r="QK240" s="73"/>
      <c r="QL240" s="73"/>
      <c r="QM240" s="73"/>
      <c r="QN240" s="73"/>
      <c r="QO240" s="73"/>
      <c r="QP240" s="73"/>
      <c r="QQ240" s="73"/>
      <c r="QR240" s="73"/>
      <c r="QS240" s="73"/>
      <c r="QT240" s="73"/>
      <c r="QU240" s="73"/>
      <c r="QV240" s="73"/>
      <c r="QW240" s="73"/>
      <c r="QX240" s="73"/>
      <c r="QY240" s="73"/>
      <c r="QZ240" s="73"/>
      <c r="RA240" s="73"/>
      <c r="RB240" s="73"/>
      <c r="RC240" s="73"/>
      <c r="RD240" s="73"/>
      <c r="RE240" s="73"/>
      <c r="RF240" s="73"/>
      <c r="RG240" s="73"/>
      <c r="RH240" s="73"/>
      <c r="RI240" s="73"/>
      <c r="RJ240" s="73"/>
      <c r="RK240" s="73"/>
      <c r="RL240" s="73"/>
      <c r="RM240" s="73"/>
      <c r="RN240" s="73"/>
      <c r="RO240" s="73"/>
      <c r="RP240" s="73"/>
      <c r="RQ240" s="73"/>
      <c r="RR240" s="73"/>
      <c r="RS240" s="73"/>
      <c r="RT240" s="73"/>
      <c r="RU240" s="73"/>
      <c r="RV240" s="73"/>
      <c r="RW240" s="73"/>
      <c r="RX240" s="73"/>
      <c r="RY240" s="73"/>
      <c r="RZ240" s="73"/>
      <c r="SA240" s="73"/>
      <c r="SB240" s="73"/>
      <c r="SC240" s="73"/>
      <c r="SD240" s="73"/>
      <c r="SE240" s="73"/>
      <c r="SF240" s="73"/>
      <c r="SG240" s="73"/>
      <c r="SH240" s="73"/>
      <c r="SI240" s="73"/>
      <c r="SJ240" s="73"/>
      <c r="SK240" s="73"/>
      <c r="SL240" s="73"/>
      <c r="SM240" s="73"/>
      <c r="SN240" s="73"/>
      <c r="SO240" s="73"/>
      <c r="SP240" s="73"/>
      <c r="SQ240" s="73"/>
      <c r="SR240" s="73"/>
      <c r="SS240" s="73"/>
      <c r="ST240" s="73"/>
      <c r="SU240" s="73"/>
      <c r="SV240" s="73"/>
      <c r="SW240" s="73"/>
      <c r="SX240" s="73"/>
      <c r="SY240" s="73"/>
      <c r="SZ240" s="73"/>
      <c r="TA240" s="73"/>
      <c r="TB240" s="73"/>
      <c r="TC240" s="73"/>
      <c r="TD240" s="73"/>
      <c r="TE240" s="73"/>
      <c r="TF240" s="73"/>
      <c r="TG240" s="73"/>
      <c r="TH240" s="73"/>
      <c r="TI240" s="73"/>
      <c r="TJ240" s="73"/>
      <c r="TK240" s="73"/>
      <c r="TL240" s="73"/>
      <c r="TM240" s="73"/>
      <c r="TN240" s="73"/>
      <c r="TO240" s="73"/>
      <c r="TP240" s="73"/>
      <c r="TQ240" s="73"/>
      <c r="TR240" s="73"/>
      <c r="TS240" s="73"/>
      <c r="TT240" s="73"/>
      <c r="TU240" s="73"/>
      <c r="TV240" s="73"/>
      <c r="TW240" s="73"/>
      <c r="TX240" s="73"/>
      <c r="TY240" s="73"/>
      <c r="TZ240" s="73"/>
      <c r="UA240" s="73"/>
      <c r="UB240" s="73"/>
      <c r="UC240" s="73"/>
      <c r="UD240" s="73"/>
      <c r="UE240" s="73"/>
      <c r="UF240" s="73"/>
      <c r="UG240" s="73"/>
      <c r="UH240" s="73"/>
      <c r="UI240" s="73"/>
      <c r="UJ240" s="73"/>
      <c r="UK240" s="73"/>
      <c r="UL240" s="73"/>
      <c r="UM240" s="73"/>
      <c r="UN240" s="73"/>
      <c r="UO240" s="73"/>
      <c r="UP240" s="73"/>
      <c r="UQ240" s="73"/>
      <c r="UR240" s="73"/>
      <c r="US240" s="73"/>
      <c r="UT240" s="73"/>
      <c r="UU240" s="73"/>
      <c r="UV240" s="73"/>
      <c r="UW240" s="73"/>
      <c r="UX240" s="73"/>
      <c r="UY240" s="73"/>
      <c r="UZ240" s="73"/>
      <c r="VA240" s="73"/>
      <c r="VB240" s="73"/>
      <c r="VC240" s="73"/>
      <c r="VD240" s="73"/>
      <c r="VE240" s="73"/>
      <c r="VF240" s="73"/>
      <c r="VG240" s="73"/>
      <c r="VH240" s="73"/>
      <c r="VI240" s="73"/>
      <c r="VJ240" s="73"/>
      <c r="VK240" s="73"/>
      <c r="VL240" s="73"/>
      <c r="VM240" s="73"/>
      <c r="VN240" s="73"/>
      <c r="VO240" s="73"/>
      <c r="VP240" s="73"/>
      <c r="VQ240" s="73"/>
      <c r="VR240" s="73"/>
      <c r="VS240" s="73"/>
      <c r="VT240" s="73"/>
      <c r="VU240" s="73"/>
      <c r="VV240" s="73"/>
      <c r="VW240" s="73"/>
      <c r="VX240" s="73"/>
      <c r="VY240" s="73"/>
      <c r="VZ240" s="73"/>
      <c r="WA240" s="73"/>
      <c r="WB240" s="73"/>
      <c r="WC240" s="73"/>
      <c r="WD240" s="73"/>
      <c r="WE240" s="73"/>
      <c r="WF240" s="73"/>
      <c r="WG240" s="73"/>
      <c r="WH240" s="73"/>
      <c r="WI240" s="73"/>
      <c r="WJ240" s="73"/>
      <c r="WK240" s="73"/>
      <c r="WL240" s="73"/>
      <c r="WM240" s="73"/>
      <c r="WN240" s="73"/>
      <c r="WO240" s="73"/>
      <c r="WP240" s="73"/>
      <c r="WQ240" s="73"/>
      <c r="WR240" s="73"/>
      <c r="WS240" s="73"/>
      <c r="WT240" s="73"/>
      <c r="WU240" s="73"/>
      <c r="WV240" s="73"/>
      <c r="WW240" s="73"/>
      <c r="WX240" s="73"/>
      <c r="WY240" s="73"/>
      <c r="WZ240" s="73"/>
      <c r="XA240" s="73"/>
      <c r="XB240" s="73"/>
      <c r="XC240" s="73"/>
      <c r="XD240" s="73"/>
      <c r="XE240" s="73"/>
      <c r="XF240" s="73"/>
      <c r="XG240" s="73"/>
      <c r="XH240" s="73"/>
      <c r="XI240" s="73"/>
      <c r="XJ240" s="73"/>
      <c r="XK240" s="73"/>
      <c r="XL240" s="73"/>
      <c r="XM240" s="73"/>
      <c r="XN240" s="73"/>
      <c r="XO240" s="73"/>
      <c r="XP240" s="73"/>
      <c r="XQ240" s="73"/>
      <c r="XR240" s="73"/>
      <c r="XS240" s="73"/>
      <c r="XT240" s="73"/>
      <c r="XU240" s="73"/>
      <c r="XV240" s="73"/>
      <c r="XW240" s="73"/>
      <c r="XX240" s="73"/>
      <c r="XY240" s="73"/>
      <c r="XZ240" s="73"/>
      <c r="YA240" s="73"/>
      <c r="YB240" s="73"/>
      <c r="YC240" s="73"/>
      <c r="YD240" s="73"/>
      <c r="YE240" s="73"/>
      <c r="YF240" s="73"/>
      <c r="YG240" s="73"/>
      <c r="YH240" s="73"/>
      <c r="YI240" s="73"/>
      <c r="YJ240" s="73"/>
      <c r="YK240" s="73"/>
      <c r="YL240" s="73"/>
      <c r="YM240" s="73"/>
      <c r="YN240" s="73"/>
      <c r="YO240" s="73"/>
      <c r="YP240" s="73"/>
      <c r="YQ240" s="73"/>
      <c r="YR240" s="73"/>
    </row>
    <row r="241" spans="1:668" s="3" customFormat="1" ht="15.75" x14ac:dyDescent="0.25">
      <c r="B241" s="27"/>
      <c r="C241" s="27"/>
      <c r="D241" s="27"/>
      <c r="E241" s="27"/>
      <c r="F241" s="161"/>
      <c r="G241" s="182"/>
      <c r="H241" s="182"/>
      <c r="I241" s="182"/>
      <c r="J241" s="182"/>
      <c r="K241" s="188"/>
      <c r="L241" s="195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  <c r="CW241" s="38"/>
      <c r="CX241" s="38"/>
      <c r="CY241" s="38"/>
      <c r="CZ241" s="38"/>
      <c r="DA241" s="38"/>
      <c r="DB241" s="38"/>
      <c r="DC241" s="38"/>
      <c r="DD241" s="38"/>
      <c r="DE241" s="38"/>
      <c r="DF241" s="38"/>
      <c r="DG241" s="38"/>
      <c r="DH241" s="38"/>
      <c r="DI241" s="38"/>
      <c r="DJ241" s="38"/>
      <c r="DK241" s="38"/>
      <c r="DL241" s="38"/>
      <c r="DM241" s="38"/>
      <c r="DN241" s="38"/>
      <c r="DO241" s="38"/>
      <c r="DP241" s="38"/>
      <c r="DQ241" s="38"/>
      <c r="DR241" s="38"/>
      <c r="DS241" s="38"/>
      <c r="DT241" s="38"/>
      <c r="DU241" s="38"/>
      <c r="DV241" s="38"/>
      <c r="DW241" s="38"/>
      <c r="DX241" s="38"/>
      <c r="DY241" s="38"/>
      <c r="DZ241" s="38"/>
      <c r="EA241" s="38"/>
      <c r="EB241" s="38"/>
      <c r="EC241" s="38"/>
      <c r="ED241" s="38"/>
      <c r="EE241" s="38"/>
      <c r="EF241" s="38"/>
      <c r="EG241" s="38"/>
      <c r="EH241" s="38"/>
      <c r="EI241" s="38"/>
      <c r="EJ241" s="38"/>
      <c r="EK241" s="38"/>
      <c r="EL241" s="38"/>
      <c r="EM241" s="38"/>
      <c r="EN241" s="38"/>
      <c r="EO241" s="38"/>
      <c r="EP241" s="38"/>
      <c r="EQ241" s="38"/>
      <c r="ER241" s="38"/>
      <c r="ES241" s="38"/>
      <c r="ET241" s="38"/>
      <c r="EU241" s="38"/>
      <c r="EV241" s="38"/>
      <c r="EW241" s="38"/>
      <c r="EX241" s="38"/>
      <c r="EY241" s="38"/>
      <c r="EZ241" s="38"/>
      <c r="FA241" s="38"/>
      <c r="FB241" s="38"/>
      <c r="FC241" s="38"/>
      <c r="FD241" s="38"/>
      <c r="FE241" s="38"/>
      <c r="FF241" s="38"/>
      <c r="FG241" s="38"/>
      <c r="FH241" s="38"/>
      <c r="FI241" s="38"/>
      <c r="FJ241" s="38"/>
      <c r="FK241" s="38"/>
      <c r="FL241" s="38"/>
      <c r="FM241" s="38"/>
      <c r="FN241" s="38"/>
      <c r="FO241" s="38"/>
      <c r="FP241" s="38"/>
      <c r="FQ241" s="38"/>
      <c r="FR241" s="38"/>
      <c r="FS241" s="38"/>
      <c r="FT241" s="38"/>
      <c r="FU241" s="38"/>
      <c r="FV241" s="38"/>
      <c r="FW241" s="38"/>
      <c r="FX241" s="38"/>
      <c r="FY241" s="38"/>
      <c r="FZ241" s="38"/>
      <c r="GA241" s="38"/>
      <c r="GB241" s="38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  <c r="GO241" s="38"/>
      <c r="GP241" s="38"/>
      <c r="GQ241" s="38"/>
      <c r="GR241" s="38"/>
      <c r="GS241" s="38"/>
      <c r="GT241" s="38"/>
      <c r="GU241" s="38"/>
      <c r="GV241" s="38"/>
      <c r="GW241" s="38"/>
      <c r="GX241" s="38"/>
      <c r="GY241" s="38"/>
      <c r="GZ241" s="38"/>
      <c r="HA241" s="38"/>
      <c r="HB241" s="38"/>
      <c r="HC241" s="38"/>
      <c r="HD241" s="38"/>
      <c r="HE241" s="38"/>
      <c r="HF241" s="38"/>
      <c r="HG241" s="38"/>
      <c r="HH241" s="38"/>
      <c r="HI241" s="38"/>
      <c r="HJ241" s="38"/>
      <c r="HK241" s="38"/>
      <c r="HL241" s="38"/>
      <c r="HM241" s="38"/>
      <c r="HN241" s="38"/>
      <c r="HO241" s="38"/>
      <c r="HP241" s="38"/>
      <c r="HQ241" s="38"/>
      <c r="HR241" s="38"/>
      <c r="HS241" s="38"/>
      <c r="HT241" s="38"/>
      <c r="HU241" s="38"/>
      <c r="HV241" s="38"/>
      <c r="HW241" s="38"/>
      <c r="HX241" s="38"/>
      <c r="HY241" s="38"/>
      <c r="HZ241" s="38"/>
      <c r="IA241" s="38"/>
      <c r="IB241" s="38"/>
      <c r="IC241" s="38"/>
      <c r="ID241" s="38"/>
      <c r="IE241" s="38"/>
      <c r="IF241" s="38"/>
      <c r="IG241" s="38"/>
      <c r="IH241" s="38"/>
      <c r="II241" s="38"/>
      <c r="IJ241" s="38"/>
      <c r="IK241" s="38"/>
      <c r="IL241" s="38"/>
      <c r="IM241" s="38"/>
      <c r="IN241" s="38"/>
      <c r="IO241" s="38"/>
      <c r="IP241" s="38"/>
      <c r="IQ241" s="38"/>
      <c r="IR241" s="38"/>
      <c r="IS241" s="38"/>
      <c r="IT241" s="38"/>
      <c r="IU241" s="38"/>
      <c r="IV241" s="38"/>
      <c r="IW241" s="38"/>
      <c r="IX241" s="38"/>
      <c r="IY241" s="38"/>
      <c r="IZ241" s="38"/>
      <c r="JA241" s="38"/>
      <c r="JB241" s="38"/>
      <c r="JC241" s="38"/>
      <c r="JD241" s="38"/>
      <c r="JE241" s="38"/>
      <c r="JF241" s="38"/>
      <c r="JG241" s="38"/>
      <c r="JH241" s="38"/>
      <c r="JI241" s="38"/>
      <c r="JJ241" s="38"/>
      <c r="JK241" s="38"/>
      <c r="JL241" s="38"/>
      <c r="JM241" s="38"/>
      <c r="JN241" s="38"/>
      <c r="JO241" s="38"/>
      <c r="JP241" s="38"/>
      <c r="JQ241" s="38"/>
      <c r="JR241" s="38"/>
      <c r="JS241" s="38"/>
      <c r="JT241" s="38"/>
      <c r="JU241" s="38"/>
      <c r="JV241" s="38"/>
      <c r="JW241" s="38"/>
      <c r="JX241" s="38"/>
      <c r="JY241" s="38"/>
      <c r="JZ241" s="38"/>
      <c r="KA241" s="38"/>
      <c r="KB241" s="38"/>
      <c r="KC241" s="38"/>
      <c r="KD241" s="38"/>
      <c r="KE241" s="38"/>
      <c r="KF241" s="38"/>
      <c r="KG241" s="38"/>
      <c r="KH241" s="38"/>
      <c r="KI241" s="38"/>
      <c r="KJ241" s="38"/>
      <c r="KK241" s="38"/>
      <c r="KL241" s="38"/>
      <c r="KM241" s="38"/>
      <c r="KN241" s="38"/>
      <c r="KO241" s="38"/>
      <c r="KP241" s="38"/>
      <c r="KQ241" s="38"/>
      <c r="KR241" s="38"/>
      <c r="KS241" s="38"/>
      <c r="KT241" s="38"/>
      <c r="KU241" s="38"/>
      <c r="KV241" s="38"/>
      <c r="KW241" s="38"/>
      <c r="KX241" s="38"/>
      <c r="KY241" s="38"/>
      <c r="KZ241" s="38"/>
      <c r="LA241" s="38"/>
      <c r="LB241" s="38"/>
      <c r="LC241" s="38"/>
      <c r="LD241" s="38"/>
      <c r="LE241" s="38"/>
      <c r="LF241" s="38"/>
      <c r="LG241" s="38"/>
      <c r="LH241" s="38"/>
      <c r="LI241" s="38"/>
      <c r="LJ241" s="38"/>
      <c r="LK241" s="38"/>
      <c r="LL241" s="38"/>
      <c r="LM241" s="38"/>
      <c r="LN241" s="38"/>
      <c r="LO241" s="38"/>
      <c r="LP241" s="38"/>
      <c r="LQ241" s="38"/>
      <c r="LR241" s="38"/>
      <c r="LS241" s="38"/>
      <c r="LT241" s="38"/>
      <c r="LU241" s="38"/>
      <c r="LV241" s="38"/>
      <c r="LW241" s="38"/>
      <c r="LX241" s="38"/>
      <c r="LY241" s="38"/>
      <c r="LZ241" s="38"/>
      <c r="MA241" s="38"/>
      <c r="MB241" s="38"/>
      <c r="MC241" s="38"/>
      <c r="MD241" s="38"/>
      <c r="ME241" s="38"/>
      <c r="MF241" s="38"/>
      <c r="MG241" s="38"/>
      <c r="MH241" s="38"/>
      <c r="MI241" s="38"/>
      <c r="MJ241" s="38"/>
      <c r="MK241" s="38"/>
      <c r="ML241" s="38"/>
      <c r="MM241" s="38"/>
      <c r="MN241" s="38"/>
      <c r="MO241" s="38"/>
      <c r="MP241" s="38"/>
      <c r="MQ241" s="38"/>
      <c r="MR241" s="38"/>
      <c r="MS241" s="38"/>
      <c r="MT241" s="38"/>
      <c r="MU241" s="38"/>
      <c r="MV241" s="38"/>
      <c r="MW241" s="38"/>
      <c r="MX241" s="38"/>
      <c r="MY241" s="38"/>
      <c r="MZ241" s="38"/>
      <c r="NA241" s="38"/>
      <c r="NB241" s="38"/>
      <c r="NC241" s="38"/>
      <c r="ND241" s="38"/>
      <c r="NE241" s="38"/>
      <c r="NF241" s="38"/>
      <c r="NG241" s="38"/>
      <c r="NH241" s="38"/>
      <c r="NI241" s="38"/>
      <c r="NJ241" s="38"/>
      <c r="NK241" s="38"/>
      <c r="NL241" s="38"/>
      <c r="NM241" s="38"/>
      <c r="NN241" s="38"/>
      <c r="NO241" s="38"/>
      <c r="NP241" s="38"/>
      <c r="NQ241" s="38"/>
      <c r="NR241" s="38"/>
      <c r="NS241" s="38"/>
      <c r="NT241" s="38"/>
      <c r="NU241" s="38"/>
      <c r="NV241" s="38"/>
      <c r="NW241" s="38"/>
      <c r="NX241" s="38"/>
      <c r="NY241" s="38"/>
      <c r="NZ241" s="38"/>
      <c r="OA241" s="38"/>
      <c r="OB241" s="38"/>
      <c r="OC241" s="38"/>
      <c r="OD241" s="38"/>
      <c r="OE241" s="38"/>
      <c r="OF241" s="38"/>
      <c r="OG241" s="38"/>
      <c r="OH241" s="38"/>
      <c r="OI241" s="38"/>
      <c r="OJ241" s="38"/>
      <c r="OK241" s="38"/>
      <c r="OL241" s="38"/>
      <c r="OM241" s="38"/>
      <c r="ON241" s="38"/>
      <c r="OO241" s="38"/>
      <c r="OP241" s="38"/>
      <c r="OQ241" s="38"/>
      <c r="OR241" s="38"/>
      <c r="OS241" s="38"/>
      <c r="OT241" s="38"/>
      <c r="OU241" s="38"/>
      <c r="OV241" s="38"/>
      <c r="OW241" s="38"/>
      <c r="OX241" s="38"/>
      <c r="OY241" s="38"/>
      <c r="OZ241" s="38"/>
      <c r="PA241" s="38"/>
      <c r="PB241" s="38"/>
      <c r="PC241" s="38"/>
      <c r="PD241" s="38"/>
      <c r="PE241" s="38"/>
      <c r="PF241" s="38"/>
      <c r="PG241" s="38"/>
      <c r="PH241" s="38"/>
      <c r="PI241" s="38"/>
      <c r="PJ241" s="38"/>
      <c r="PK241" s="38"/>
      <c r="PL241" s="38"/>
      <c r="PM241" s="38"/>
      <c r="PN241" s="38"/>
      <c r="PO241" s="38"/>
      <c r="PP241" s="38"/>
      <c r="PQ241" s="38"/>
      <c r="PR241" s="38"/>
      <c r="PS241" s="38"/>
      <c r="PT241" s="38"/>
      <c r="PU241" s="38"/>
      <c r="PV241" s="38"/>
      <c r="PW241" s="38"/>
      <c r="PX241" s="38"/>
      <c r="PY241" s="38"/>
      <c r="PZ241" s="38"/>
      <c r="QA241" s="38"/>
      <c r="QB241" s="38"/>
      <c r="QC241" s="38"/>
      <c r="QD241" s="38"/>
      <c r="QE241" s="38"/>
      <c r="QF241" s="38"/>
      <c r="QG241" s="38"/>
      <c r="QH241" s="38"/>
      <c r="QI241" s="38"/>
      <c r="QJ241" s="38"/>
      <c r="QK241" s="38"/>
      <c r="QL241" s="38"/>
      <c r="QM241" s="38"/>
      <c r="QN241" s="38"/>
      <c r="QO241" s="38"/>
      <c r="QP241" s="38"/>
      <c r="QQ241" s="38"/>
      <c r="QR241" s="38"/>
      <c r="QS241" s="38"/>
      <c r="QT241" s="38"/>
      <c r="QU241" s="38"/>
      <c r="QV241" s="38"/>
      <c r="QW241" s="38"/>
      <c r="QX241" s="38"/>
      <c r="QY241" s="38"/>
      <c r="QZ241" s="38"/>
      <c r="RA241" s="38"/>
      <c r="RB241" s="38"/>
      <c r="RC241" s="38"/>
      <c r="RD241" s="38"/>
      <c r="RE241" s="38"/>
      <c r="RF241" s="38"/>
      <c r="RG241" s="38"/>
      <c r="RH241" s="38"/>
      <c r="RI241" s="38"/>
      <c r="RJ241" s="38"/>
      <c r="RK241" s="38"/>
      <c r="RL241" s="38"/>
      <c r="RM241" s="38"/>
      <c r="RN241" s="38"/>
      <c r="RO241" s="38"/>
      <c r="RP241" s="38"/>
      <c r="RQ241" s="38"/>
      <c r="RR241" s="38"/>
      <c r="RS241" s="38"/>
      <c r="RT241" s="38"/>
      <c r="RU241" s="38"/>
      <c r="RV241" s="38"/>
      <c r="RW241" s="38"/>
      <c r="RX241" s="38"/>
      <c r="RY241" s="38"/>
      <c r="RZ241" s="38"/>
      <c r="SA241" s="38"/>
      <c r="SB241" s="38"/>
      <c r="SC241" s="38"/>
      <c r="SD241" s="38"/>
      <c r="SE241" s="38"/>
      <c r="SF241" s="38"/>
      <c r="SG241" s="38"/>
      <c r="SH241" s="38"/>
      <c r="SI241" s="38"/>
      <c r="SJ241" s="38"/>
      <c r="SK241" s="38"/>
      <c r="SL241" s="38"/>
      <c r="SM241" s="38"/>
      <c r="SN241" s="38"/>
      <c r="SO241" s="38"/>
      <c r="SP241" s="38"/>
      <c r="SQ241" s="38"/>
      <c r="SR241" s="38"/>
      <c r="SS241" s="38"/>
      <c r="ST241" s="38"/>
      <c r="SU241" s="38"/>
      <c r="SV241" s="38"/>
      <c r="SW241" s="38"/>
      <c r="SX241" s="38"/>
      <c r="SY241" s="38"/>
      <c r="SZ241" s="38"/>
      <c r="TA241" s="38"/>
      <c r="TB241" s="38"/>
      <c r="TC241" s="38"/>
      <c r="TD241" s="38"/>
      <c r="TE241" s="38"/>
      <c r="TF241" s="38"/>
      <c r="TG241" s="38"/>
      <c r="TH241" s="38"/>
      <c r="TI241" s="38"/>
      <c r="TJ241" s="38"/>
      <c r="TK241" s="38"/>
      <c r="TL241" s="38"/>
      <c r="TM241" s="38"/>
      <c r="TN241" s="38"/>
      <c r="TO241" s="38"/>
      <c r="TP241" s="38"/>
      <c r="TQ241" s="38"/>
      <c r="TR241" s="38"/>
      <c r="TS241" s="38"/>
      <c r="TT241" s="38"/>
      <c r="TU241" s="38"/>
      <c r="TV241" s="38"/>
      <c r="TW241" s="38"/>
      <c r="TX241" s="38"/>
      <c r="TY241" s="38"/>
      <c r="TZ241" s="38"/>
      <c r="UA241" s="38"/>
      <c r="UB241" s="38"/>
      <c r="UC241" s="38"/>
      <c r="UD241" s="38"/>
      <c r="UE241" s="38"/>
      <c r="UF241" s="38"/>
      <c r="UG241" s="38"/>
      <c r="UH241" s="38"/>
      <c r="UI241" s="38"/>
      <c r="UJ241" s="38"/>
      <c r="UK241" s="38"/>
      <c r="UL241" s="38"/>
      <c r="UM241" s="38"/>
      <c r="UN241" s="38"/>
      <c r="UO241" s="38"/>
      <c r="UP241" s="38"/>
      <c r="UQ241" s="38"/>
      <c r="UR241" s="38"/>
      <c r="US241" s="38"/>
      <c r="UT241" s="38"/>
      <c r="UU241" s="38"/>
      <c r="UV241" s="38"/>
      <c r="UW241" s="38"/>
      <c r="UX241" s="38"/>
      <c r="UY241" s="38"/>
      <c r="UZ241" s="38"/>
      <c r="VA241" s="38"/>
      <c r="VB241" s="38"/>
      <c r="VC241" s="38"/>
      <c r="VD241" s="38"/>
      <c r="VE241" s="38"/>
      <c r="VF241" s="38"/>
      <c r="VG241" s="38"/>
      <c r="VH241" s="38"/>
      <c r="VI241" s="38"/>
      <c r="VJ241" s="38"/>
      <c r="VK241" s="38"/>
      <c r="VL241" s="38"/>
      <c r="VM241" s="38"/>
      <c r="VN241" s="38"/>
      <c r="VO241" s="38"/>
      <c r="VP241" s="38"/>
      <c r="VQ241" s="38"/>
      <c r="VR241" s="38"/>
      <c r="VS241" s="38"/>
      <c r="VT241" s="38"/>
      <c r="VU241" s="38"/>
      <c r="VV241" s="38"/>
      <c r="VW241" s="38"/>
      <c r="VX241" s="38"/>
      <c r="VY241" s="38"/>
      <c r="VZ241" s="38"/>
      <c r="WA241" s="38"/>
      <c r="WB241" s="38"/>
      <c r="WC241" s="38"/>
      <c r="WD241" s="38"/>
      <c r="WE241" s="38"/>
      <c r="WF241" s="38"/>
      <c r="WG241" s="38"/>
      <c r="WH241" s="38"/>
      <c r="WI241" s="38"/>
      <c r="WJ241" s="38"/>
      <c r="WK241" s="38"/>
      <c r="WL241" s="38"/>
      <c r="WM241" s="38"/>
      <c r="WN241" s="38"/>
      <c r="WO241" s="38"/>
      <c r="WP241" s="38"/>
      <c r="WQ241" s="38"/>
      <c r="WR241" s="38"/>
      <c r="WS241" s="38"/>
      <c r="WT241" s="38"/>
      <c r="WU241" s="38"/>
      <c r="WV241" s="38"/>
      <c r="WW241" s="38"/>
      <c r="WX241" s="38"/>
      <c r="WY241" s="38"/>
      <c r="WZ241" s="38"/>
      <c r="XA241" s="38"/>
      <c r="XB241" s="38"/>
      <c r="XC241" s="38"/>
      <c r="XD241" s="38"/>
      <c r="XE241" s="38"/>
      <c r="XF241" s="38"/>
      <c r="XG241" s="38"/>
      <c r="XH241" s="38"/>
      <c r="XI241" s="38"/>
      <c r="XJ241" s="38"/>
      <c r="XK241" s="38"/>
      <c r="XL241" s="38"/>
      <c r="XM241" s="38"/>
      <c r="XN241" s="38"/>
      <c r="XO241" s="38"/>
      <c r="XP241" s="38"/>
      <c r="XQ241" s="38"/>
      <c r="XR241" s="38"/>
      <c r="XS241" s="38"/>
      <c r="XT241" s="38"/>
      <c r="XU241" s="38"/>
      <c r="XV241" s="38"/>
      <c r="XW241" s="38"/>
      <c r="XX241" s="38"/>
      <c r="XY241" s="38"/>
      <c r="XZ241" s="38"/>
      <c r="YA241" s="38"/>
      <c r="YB241" s="38"/>
      <c r="YC241" s="38"/>
      <c r="YD241" s="38"/>
      <c r="YE241" s="38"/>
      <c r="YF241" s="38"/>
      <c r="YG241" s="38"/>
      <c r="YH241" s="38"/>
      <c r="YI241" s="38"/>
      <c r="YJ241" s="38"/>
      <c r="YK241" s="38"/>
      <c r="YL241" s="38"/>
      <c r="YM241" s="38"/>
      <c r="YN241" s="38"/>
      <c r="YO241" s="38"/>
      <c r="YP241" s="38"/>
      <c r="YQ241" s="38"/>
      <c r="YR241" s="38"/>
    </row>
    <row r="242" spans="1:668" ht="15.75" x14ac:dyDescent="0.25">
      <c r="A242" s="124" t="s">
        <v>15</v>
      </c>
      <c r="B242" s="125">
        <f>+B240+B235+B223+B217+B212+B204+B197+B184+B178+B174+B170+B165+B157+B148+B141+B135+B131+B124+B118+B110+B106+B102+B95+B91+B86+B82+B78+B74+B68+B64+B60+B52+B48+B44+B39+B34+B30+B26+B21+B15+B11+B208</f>
        <v>109</v>
      </c>
      <c r="C242" s="28"/>
      <c r="D242" s="28"/>
      <c r="E242" s="28"/>
      <c r="F242" s="169">
        <f>F240+F235+F223+F217+F212+F208+F197+F184+F178+F174+F170+F165+F157+F148+F141+F135+F131+F124+F118+F110+F106+F102+F95+F91+F86+F82+F78+F74+F64+F68+F60+F52+F48+F44+F39+F34+F30+F26+F21+F15+F11+F204</f>
        <v>6769700</v>
      </c>
      <c r="G242" s="169">
        <f t="shared" ref="G242:L242" si="36">+G240+G235+G223+G217+G212+G204+G197+G184+G178+G174+G170+G165+G157+G148+G141+G135+G131+G124+G118+G110+G106+G102+G95+G91+G86+G82+G78+G74+G68+G64+G60+G52+G48+G44+G39+G34+G30+G26+G21+G15+G11+G208</f>
        <v>194290.39</v>
      </c>
      <c r="H242" s="169">
        <f t="shared" si="36"/>
        <v>439326.34000000008</v>
      </c>
      <c r="I242" s="169">
        <f t="shared" si="36"/>
        <v>205582.28000000003</v>
      </c>
      <c r="J242" s="169">
        <f t="shared" si="36"/>
        <v>107878.63</v>
      </c>
      <c r="K242" s="169">
        <f>K240+K235+K223+K217+K212+K204+K197+K184+K178+K174+K170+K165+K157+K148+K141+K135+K131+K124+K118+K110+K106+K102+K95+K91+K86+K82+K78+K74+K68+K64+K60+K52+K48+K44+K39+K34+K30+K26+K21+K15+K11+K208</f>
        <v>947077.64000000025</v>
      </c>
      <c r="L242" s="169">
        <f t="shared" si="36"/>
        <v>5822622.3599999994</v>
      </c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</row>
    <row r="243" spans="1:668" ht="33.75" x14ac:dyDescent="0.5">
      <c r="A243" s="30"/>
      <c r="B243" s="29"/>
      <c r="C243" s="29"/>
      <c r="D243" s="29"/>
      <c r="E243" s="29"/>
      <c r="F243" s="144"/>
      <c r="G243" s="173"/>
      <c r="H243" s="144"/>
      <c r="I243" s="144"/>
      <c r="J243" s="144"/>
      <c r="K243" s="144"/>
      <c r="L243" s="173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</row>
    <row r="244" spans="1:668" ht="15.75" x14ac:dyDescent="0.25">
      <c r="A244" s="47"/>
      <c r="B244" s="30"/>
      <c r="C244" s="30"/>
      <c r="D244" s="30"/>
      <c r="E244" s="30"/>
      <c r="F244" s="145"/>
      <c r="G244" s="174"/>
      <c r="H244" s="145"/>
      <c r="I244" s="145"/>
      <c r="J244" s="145"/>
      <c r="K244" s="145"/>
      <c r="L244" s="174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</row>
    <row r="245" spans="1:668" x14ac:dyDescent="0.25">
      <c r="A245" s="47"/>
      <c r="B245" s="8"/>
      <c r="C245" s="8"/>
      <c r="D245" s="47"/>
      <c r="E245" s="47"/>
      <c r="F245" s="146"/>
      <c r="G245" s="175"/>
      <c r="H245" s="146"/>
      <c r="I245" s="146"/>
      <c r="J245" s="146"/>
      <c r="K245" s="146"/>
      <c r="L245" s="175"/>
    </row>
    <row r="246" spans="1:668" x14ac:dyDescent="0.25">
      <c r="A246" s="62"/>
      <c r="B246" s="8"/>
      <c r="C246" s="8"/>
      <c r="D246" s="47"/>
      <c r="E246" s="47"/>
      <c r="F246" s="146"/>
      <c r="G246" s="175"/>
      <c r="H246" s="146"/>
      <c r="I246" s="146"/>
      <c r="J246" s="146"/>
      <c r="K246" s="146"/>
      <c r="L246" s="175"/>
    </row>
    <row r="247" spans="1:668" x14ac:dyDescent="0.25">
      <c r="A247" s="47"/>
      <c r="B247" s="62"/>
      <c r="C247" s="62"/>
      <c r="D247" s="62"/>
      <c r="E247" s="62"/>
      <c r="F247" s="156"/>
      <c r="G247" s="179"/>
      <c r="H247" s="156"/>
      <c r="I247" s="156"/>
      <c r="J247" s="156"/>
      <c r="K247" s="156"/>
      <c r="L247" s="156"/>
    </row>
    <row r="248" spans="1:668" x14ac:dyDescent="0.25">
      <c r="A248" s="39"/>
      <c r="B248" s="8"/>
      <c r="C248" s="8"/>
      <c r="D248" s="52"/>
      <c r="E248" s="52"/>
      <c r="F248" s="146"/>
      <c r="G248" s="175"/>
      <c r="H248" s="146"/>
      <c r="I248" s="146"/>
      <c r="J248" s="146"/>
      <c r="K248" s="146"/>
      <c r="L248" s="175"/>
    </row>
    <row r="249" spans="1:668" x14ac:dyDescent="0.25">
      <c r="A249" s="47"/>
      <c r="B249" s="13"/>
      <c r="C249" s="13"/>
      <c r="D249" s="39"/>
      <c r="E249" s="39"/>
      <c r="F249" s="147"/>
      <c r="G249" s="166"/>
      <c r="H249" s="147"/>
      <c r="I249" s="147"/>
      <c r="J249" s="147"/>
      <c r="K249" s="147"/>
      <c r="L249" s="166"/>
    </row>
    <row r="250" spans="1:668" x14ac:dyDescent="0.25">
      <c r="A250" s="62"/>
      <c r="B250" s="8"/>
      <c r="C250" s="8"/>
      <c r="D250" s="47"/>
      <c r="E250" s="47"/>
      <c r="F250" s="146"/>
      <c r="G250" s="175"/>
      <c r="H250" s="146"/>
      <c r="I250" s="146"/>
      <c r="J250" s="146"/>
      <c r="K250" s="146"/>
      <c r="L250" s="175"/>
    </row>
    <row r="251" spans="1:668" x14ac:dyDescent="0.25">
      <c r="A251" s="47"/>
      <c r="B251" s="62"/>
      <c r="C251" s="62"/>
      <c r="D251" s="62"/>
      <c r="E251" s="62"/>
      <c r="F251" s="156"/>
      <c r="G251" s="179"/>
      <c r="H251" s="156"/>
      <c r="I251" s="156"/>
      <c r="J251" s="156"/>
      <c r="K251" s="156"/>
      <c r="L251" s="156"/>
    </row>
    <row r="252" spans="1:668" x14ac:dyDescent="0.25">
      <c r="A252" s="39"/>
      <c r="B252" s="8"/>
      <c r="C252" s="8"/>
      <c r="D252" s="52"/>
      <c r="E252" s="52"/>
      <c r="F252" s="146"/>
      <c r="G252" s="175"/>
      <c r="H252" s="146"/>
      <c r="I252" s="146"/>
      <c r="J252" s="146"/>
      <c r="K252" s="146"/>
      <c r="L252" s="175"/>
    </row>
    <row r="253" spans="1:668" x14ac:dyDescent="0.25">
      <c r="A253" s="47"/>
      <c r="B253" s="13"/>
      <c r="C253" s="13"/>
      <c r="D253" s="39"/>
      <c r="E253" s="39"/>
      <c r="F253" s="147"/>
      <c r="G253" s="166"/>
      <c r="H253" s="147"/>
      <c r="I253" s="147"/>
      <c r="J253" s="147"/>
      <c r="K253" s="147"/>
      <c r="L253" s="166"/>
    </row>
    <row r="254" spans="1:668" x14ac:dyDescent="0.25">
      <c r="A254" s="62"/>
      <c r="B254" s="8"/>
      <c r="C254" s="8"/>
      <c r="D254" s="47"/>
      <c r="E254" s="47"/>
      <c r="F254" s="146"/>
      <c r="G254" s="175"/>
      <c r="H254" s="146"/>
      <c r="I254" s="146"/>
      <c r="J254" s="146"/>
      <c r="K254" s="146"/>
      <c r="L254" s="175"/>
    </row>
    <row r="255" spans="1:668" x14ac:dyDescent="0.25">
      <c r="A255" s="47"/>
      <c r="B255" s="62"/>
      <c r="C255" s="62"/>
      <c r="D255" s="62"/>
      <c r="E255" s="62"/>
      <c r="F255" s="156"/>
      <c r="G255" s="179"/>
      <c r="H255" s="156"/>
      <c r="I255" s="156"/>
      <c r="J255" s="156"/>
      <c r="K255" s="156"/>
      <c r="L255" s="156"/>
    </row>
    <row r="256" spans="1:668" x14ac:dyDescent="0.25">
      <c r="A256" s="39"/>
      <c r="B256" s="8"/>
      <c r="C256" s="8"/>
      <c r="D256" s="52"/>
      <c r="E256" s="52"/>
      <c r="F256" s="146"/>
      <c r="G256" s="175"/>
      <c r="H256" s="146"/>
      <c r="I256" s="146"/>
      <c r="J256" s="146"/>
      <c r="K256" s="146"/>
      <c r="L256" s="175"/>
    </row>
    <row r="257" spans="1:668" x14ac:dyDescent="0.25">
      <c r="A257" s="47"/>
      <c r="B257" s="13"/>
      <c r="C257" s="13"/>
      <c r="D257" s="39"/>
      <c r="E257" s="39"/>
      <c r="F257" s="147"/>
      <c r="G257" s="166"/>
      <c r="H257" s="147"/>
      <c r="I257" s="147"/>
      <c r="J257" s="147"/>
      <c r="K257" s="147"/>
      <c r="L257" s="166"/>
    </row>
    <row r="258" spans="1:668" x14ac:dyDescent="0.25">
      <c r="A258" s="62"/>
      <c r="B258" s="8"/>
      <c r="C258" s="8"/>
      <c r="D258" s="47"/>
      <c r="E258" s="47"/>
      <c r="F258" s="146"/>
      <c r="G258" s="175"/>
      <c r="H258" s="146"/>
      <c r="I258" s="146"/>
      <c r="J258" s="146"/>
      <c r="K258" s="146"/>
      <c r="L258" s="175"/>
    </row>
    <row r="259" spans="1:668" x14ac:dyDescent="0.25">
      <c r="A259" s="47"/>
      <c r="B259" s="62"/>
      <c r="C259" s="62"/>
      <c r="D259" s="62"/>
      <c r="E259" s="62"/>
      <c r="F259" s="156"/>
      <c r="G259" s="179"/>
      <c r="H259" s="156"/>
      <c r="I259" s="156"/>
      <c r="J259" s="156"/>
      <c r="K259" s="156"/>
      <c r="L259" s="156"/>
    </row>
    <row r="260" spans="1:668" x14ac:dyDescent="0.25">
      <c r="A260" s="39"/>
      <c r="B260" s="8"/>
      <c r="C260" s="8"/>
      <c r="D260" s="52"/>
      <c r="E260" s="52"/>
      <c r="F260" s="146"/>
      <c r="G260" s="175"/>
      <c r="H260" s="146"/>
      <c r="I260" s="146"/>
      <c r="J260" s="146"/>
      <c r="K260" s="146"/>
      <c r="L260" s="175"/>
    </row>
    <row r="261" spans="1:668" x14ac:dyDescent="0.25">
      <c r="A261" s="47"/>
      <c r="B261" s="13"/>
      <c r="C261" s="13"/>
      <c r="D261" s="39"/>
      <c r="E261" s="39"/>
      <c r="F261" s="147"/>
      <c r="G261" s="166"/>
      <c r="H261" s="147"/>
      <c r="I261" s="147"/>
      <c r="J261" s="147"/>
      <c r="K261" s="147"/>
      <c r="L261" s="166"/>
    </row>
    <row r="262" spans="1:668" x14ac:dyDescent="0.25">
      <c r="A262" s="47"/>
      <c r="B262" s="8"/>
      <c r="C262" s="8"/>
      <c r="D262" s="47"/>
      <c r="E262" s="47"/>
      <c r="F262" s="146"/>
      <c r="G262" s="175"/>
      <c r="H262" s="146"/>
      <c r="I262" s="146"/>
      <c r="J262" s="146"/>
      <c r="K262" s="146"/>
      <c r="L262" s="175"/>
    </row>
    <row r="263" spans="1:668" s="50" customFormat="1" ht="24.95" customHeight="1" x14ac:dyDescent="0.25">
      <c r="A263" s="38"/>
      <c r="B263" s="8"/>
      <c r="C263" s="8"/>
      <c r="D263" s="47"/>
      <c r="E263" s="47"/>
      <c r="F263" s="146"/>
      <c r="G263" s="175"/>
      <c r="H263" s="146"/>
      <c r="I263" s="146"/>
      <c r="J263" s="146"/>
      <c r="K263" s="146"/>
      <c r="L263" s="175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  <c r="CW263" s="38"/>
      <c r="CX263" s="38"/>
      <c r="CY263" s="38"/>
      <c r="CZ263" s="38"/>
      <c r="DA263" s="38"/>
      <c r="DB263" s="38"/>
      <c r="DC263" s="38"/>
      <c r="DD263" s="38"/>
      <c r="DE263" s="38"/>
      <c r="DF263" s="38"/>
      <c r="DG263" s="38"/>
      <c r="DH263" s="38"/>
      <c r="DI263" s="38"/>
      <c r="DJ263" s="38"/>
      <c r="DK263" s="38"/>
      <c r="DL263" s="38"/>
      <c r="DM263" s="38"/>
      <c r="DN263" s="38"/>
      <c r="DO263" s="38"/>
      <c r="DP263" s="38"/>
      <c r="DQ263" s="38"/>
      <c r="DR263" s="38"/>
      <c r="DS263" s="38"/>
      <c r="DT263" s="38"/>
      <c r="DU263" s="38"/>
      <c r="DV263" s="38"/>
      <c r="DW263" s="38"/>
      <c r="DX263" s="38"/>
      <c r="DY263" s="38"/>
      <c r="DZ263" s="38"/>
      <c r="EA263" s="38"/>
      <c r="EB263" s="38"/>
      <c r="EC263" s="38"/>
      <c r="ED263" s="38"/>
      <c r="EE263" s="38"/>
      <c r="EF263" s="38"/>
      <c r="EG263" s="38"/>
      <c r="EH263" s="38"/>
      <c r="EI263" s="38"/>
      <c r="EJ263" s="38"/>
      <c r="EK263" s="38"/>
      <c r="EL263" s="38"/>
      <c r="EM263" s="38"/>
      <c r="EN263" s="38"/>
      <c r="EO263" s="38"/>
      <c r="EP263" s="38"/>
      <c r="EQ263" s="38"/>
      <c r="ER263" s="38"/>
      <c r="ES263" s="38"/>
      <c r="ET263" s="38"/>
      <c r="EU263" s="38"/>
      <c r="EV263" s="38"/>
      <c r="EW263" s="38"/>
      <c r="EX263" s="38"/>
      <c r="EY263" s="38"/>
      <c r="EZ263" s="38"/>
      <c r="FA263" s="38"/>
      <c r="FB263" s="38"/>
      <c r="FC263" s="38"/>
      <c r="FD263" s="38"/>
      <c r="FE263" s="38"/>
      <c r="FF263" s="38"/>
      <c r="FG263" s="38"/>
      <c r="FH263" s="38"/>
      <c r="FI263" s="38"/>
      <c r="FJ263" s="38"/>
      <c r="FK263" s="38"/>
      <c r="FL263" s="38"/>
      <c r="FM263" s="38"/>
      <c r="FN263" s="38"/>
      <c r="FO263" s="38"/>
      <c r="FP263" s="38"/>
      <c r="FQ263" s="38"/>
      <c r="FR263" s="38"/>
      <c r="FS263" s="38"/>
      <c r="FT263" s="38"/>
      <c r="FU263" s="38"/>
      <c r="FV263" s="38"/>
      <c r="FW263" s="38"/>
      <c r="FX263" s="38"/>
      <c r="FY263" s="38"/>
      <c r="FZ263" s="38"/>
      <c r="GA263" s="38"/>
      <c r="GB263" s="38"/>
      <c r="GC263" s="38"/>
      <c r="GD263" s="38"/>
      <c r="GE263" s="38"/>
      <c r="GF263" s="38"/>
      <c r="GG263" s="38"/>
      <c r="GH263" s="38"/>
      <c r="GI263" s="38"/>
      <c r="GJ263" s="38"/>
      <c r="GK263" s="38"/>
      <c r="GL263" s="38"/>
      <c r="GM263" s="38"/>
      <c r="GN263" s="38"/>
      <c r="GO263" s="38"/>
      <c r="GP263" s="38"/>
      <c r="GQ263" s="38"/>
      <c r="GR263" s="38"/>
      <c r="GS263" s="38"/>
      <c r="GT263" s="38"/>
      <c r="GU263" s="38"/>
      <c r="GV263" s="38"/>
      <c r="GW263" s="38"/>
      <c r="GX263" s="38"/>
      <c r="GY263" s="38"/>
      <c r="GZ263" s="38"/>
      <c r="HA263" s="38"/>
      <c r="HB263" s="38"/>
      <c r="HC263" s="38"/>
      <c r="HD263" s="38"/>
      <c r="HE263" s="38"/>
      <c r="HF263" s="38"/>
      <c r="HG263" s="38"/>
      <c r="HH263" s="38"/>
      <c r="HI263" s="38"/>
      <c r="HJ263" s="38"/>
      <c r="HK263" s="38"/>
      <c r="HL263" s="38"/>
      <c r="HM263" s="38"/>
      <c r="HN263" s="38"/>
      <c r="HO263" s="38"/>
      <c r="HP263" s="38"/>
      <c r="HQ263" s="38"/>
      <c r="HR263" s="38"/>
      <c r="HS263" s="38"/>
      <c r="HT263" s="38"/>
      <c r="HU263" s="38"/>
      <c r="HV263" s="38"/>
      <c r="HW263" s="38"/>
      <c r="HX263" s="38"/>
      <c r="HY263" s="38"/>
      <c r="HZ263" s="38"/>
      <c r="IA263" s="38"/>
      <c r="IB263" s="38"/>
      <c r="IC263" s="38"/>
      <c r="ID263" s="38"/>
      <c r="IE263" s="38"/>
      <c r="IF263" s="38"/>
      <c r="IG263" s="38"/>
      <c r="IH263" s="38"/>
      <c r="II263" s="38"/>
      <c r="IJ263" s="38"/>
      <c r="IK263" s="38"/>
      <c r="IL263" s="38"/>
      <c r="IM263" s="38"/>
      <c r="IN263" s="38"/>
      <c r="IO263" s="38"/>
      <c r="IP263" s="38"/>
      <c r="IQ263" s="38"/>
      <c r="IR263" s="38"/>
      <c r="IS263" s="38"/>
      <c r="IT263" s="38"/>
      <c r="IU263" s="38"/>
      <c r="IV263" s="38"/>
      <c r="IW263" s="38"/>
      <c r="IX263" s="38"/>
      <c r="IY263" s="38"/>
      <c r="IZ263" s="38"/>
      <c r="JA263" s="38"/>
      <c r="JB263" s="38"/>
      <c r="JC263" s="38"/>
      <c r="JD263" s="38"/>
      <c r="JE263" s="38"/>
      <c r="JF263" s="38"/>
      <c r="JG263" s="38"/>
      <c r="JH263" s="38"/>
      <c r="JI263" s="38"/>
      <c r="JJ263" s="38"/>
      <c r="JK263" s="38"/>
      <c r="JL263" s="38"/>
      <c r="JM263" s="38"/>
      <c r="JN263" s="38"/>
      <c r="JO263" s="38"/>
      <c r="JP263" s="38"/>
      <c r="JQ263" s="38"/>
      <c r="JR263" s="38"/>
      <c r="JS263" s="38"/>
      <c r="JT263" s="38"/>
      <c r="JU263" s="38"/>
      <c r="JV263" s="38"/>
      <c r="JW263" s="38"/>
      <c r="JX263" s="38"/>
      <c r="JY263" s="38"/>
      <c r="JZ263" s="38"/>
      <c r="KA263" s="38"/>
      <c r="KB263" s="38"/>
      <c r="KC263" s="38"/>
      <c r="KD263" s="38"/>
      <c r="KE263" s="38"/>
      <c r="KF263" s="38"/>
      <c r="KG263" s="38"/>
      <c r="KH263" s="38"/>
      <c r="KI263" s="38"/>
      <c r="KJ263" s="38"/>
      <c r="KK263" s="38"/>
      <c r="KL263" s="38"/>
      <c r="KM263" s="38"/>
      <c r="KN263" s="38"/>
      <c r="KO263" s="38"/>
      <c r="KP263" s="38"/>
      <c r="KQ263" s="38"/>
      <c r="KR263" s="38"/>
      <c r="KS263" s="38"/>
      <c r="KT263" s="38"/>
      <c r="KU263" s="38"/>
      <c r="KV263" s="38"/>
      <c r="KW263" s="38"/>
      <c r="KX263" s="38"/>
      <c r="KY263" s="38"/>
      <c r="KZ263" s="38"/>
      <c r="LA263" s="38"/>
      <c r="LB263" s="38"/>
      <c r="LC263" s="38"/>
      <c r="LD263" s="38"/>
      <c r="LE263" s="38"/>
      <c r="LF263" s="38"/>
      <c r="LG263" s="38"/>
      <c r="LH263" s="38"/>
      <c r="LI263" s="38"/>
      <c r="LJ263" s="38"/>
      <c r="LK263" s="38"/>
      <c r="LL263" s="38"/>
      <c r="LM263" s="38"/>
      <c r="LN263" s="38"/>
      <c r="LO263" s="38"/>
      <c r="LP263" s="38"/>
      <c r="LQ263" s="38"/>
      <c r="LR263" s="38"/>
      <c r="LS263" s="38"/>
      <c r="LT263" s="38"/>
      <c r="LU263" s="38"/>
      <c r="LV263" s="38"/>
      <c r="LW263" s="38"/>
      <c r="LX263" s="38"/>
      <c r="LY263" s="38"/>
      <c r="LZ263" s="38"/>
      <c r="MA263" s="38"/>
      <c r="MB263" s="38"/>
      <c r="MC263" s="38"/>
      <c r="MD263" s="38"/>
      <c r="ME263" s="38"/>
      <c r="MF263" s="38"/>
      <c r="MG263" s="38"/>
      <c r="MH263" s="38"/>
      <c r="MI263" s="38"/>
      <c r="MJ263" s="38"/>
      <c r="MK263" s="38"/>
      <c r="ML263" s="38"/>
      <c r="MM263" s="38"/>
      <c r="MN263" s="38"/>
      <c r="MO263" s="38"/>
      <c r="MP263" s="38"/>
      <c r="MQ263" s="38"/>
      <c r="MR263" s="38"/>
      <c r="MS263" s="38"/>
      <c r="MT263" s="38"/>
      <c r="MU263" s="38"/>
      <c r="MV263" s="38"/>
      <c r="MW263" s="38"/>
      <c r="MX263" s="38"/>
      <c r="MY263" s="38"/>
      <c r="MZ263" s="38"/>
      <c r="NA263" s="38"/>
      <c r="NB263" s="38"/>
      <c r="NC263" s="38"/>
      <c r="ND263" s="38"/>
      <c r="NE263" s="38"/>
      <c r="NF263" s="38"/>
      <c r="NG263" s="38"/>
      <c r="NH263" s="38"/>
      <c r="NI263" s="38"/>
      <c r="NJ263" s="38"/>
      <c r="NK263" s="38"/>
      <c r="NL263" s="38"/>
      <c r="NM263" s="38"/>
      <c r="NN263" s="38"/>
      <c r="NO263" s="38"/>
      <c r="NP263" s="38"/>
      <c r="NQ263" s="38"/>
      <c r="NR263" s="38"/>
      <c r="NS263" s="38"/>
      <c r="NT263" s="38"/>
      <c r="NU263" s="38"/>
      <c r="NV263" s="38"/>
      <c r="NW263" s="38"/>
      <c r="NX263" s="38"/>
      <c r="NY263" s="38"/>
      <c r="NZ263" s="38"/>
      <c r="OA263" s="38"/>
      <c r="OB263" s="38"/>
      <c r="OC263" s="38"/>
      <c r="OD263" s="38"/>
      <c r="OE263" s="38"/>
      <c r="OF263" s="38"/>
      <c r="OG263" s="38"/>
      <c r="OH263" s="38"/>
      <c r="OI263" s="38"/>
      <c r="OJ263" s="38"/>
      <c r="OK263" s="38"/>
      <c r="OL263" s="38"/>
      <c r="OM263" s="38"/>
      <c r="ON263" s="38"/>
      <c r="OO263" s="38"/>
      <c r="OP263" s="38"/>
      <c r="OQ263" s="38"/>
      <c r="OR263" s="38"/>
      <c r="OS263" s="38"/>
      <c r="OT263" s="38"/>
      <c r="OU263" s="38"/>
      <c r="OV263" s="38"/>
      <c r="OW263" s="38"/>
      <c r="OX263" s="38"/>
      <c r="OY263" s="38"/>
      <c r="OZ263" s="38"/>
      <c r="PA263" s="38"/>
      <c r="PB263" s="38"/>
      <c r="PC263" s="38"/>
      <c r="PD263" s="38"/>
      <c r="PE263" s="38"/>
      <c r="PF263" s="38"/>
      <c r="PG263" s="38"/>
      <c r="PH263" s="38"/>
      <c r="PI263" s="38"/>
      <c r="PJ263" s="38"/>
      <c r="PK263" s="38"/>
      <c r="PL263" s="38"/>
      <c r="PM263" s="38"/>
      <c r="PN263" s="38"/>
      <c r="PO263" s="38"/>
      <c r="PP263" s="38"/>
      <c r="PQ263" s="38"/>
      <c r="PR263" s="38"/>
      <c r="PS263" s="38"/>
      <c r="PT263" s="38"/>
      <c r="PU263" s="38"/>
      <c r="PV263" s="38"/>
      <c r="PW263" s="38"/>
      <c r="PX263" s="38"/>
      <c r="PY263" s="38"/>
      <c r="PZ263" s="38"/>
      <c r="QA263" s="38"/>
      <c r="QB263" s="38"/>
      <c r="QC263" s="38"/>
      <c r="QD263" s="38"/>
      <c r="QE263" s="38"/>
      <c r="QF263" s="38"/>
      <c r="QG263" s="38"/>
      <c r="QH263" s="38"/>
      <c r="QI263" s="38"/>
      <c r="QJ263" s="38"/>
      <c r="QK263" s="38"/>
      <c r="QL263" s="38"/>
      <c r="QM263" s="38"/>
      <c r="QN263" s="38"/>
      <c r="QO263" s="38"/>
      <c r="QP263" s="38"/>
      <c r="QQ263" s="38"/>
      <c r="QR263" s="38"/>
      <c r="QS263" s="38"/>
      <c r="QT263" s="38"/>
      <c r="QU263" s="38"/>
      <c r="QV263" s="38"/>
      <c r="QW263" s="38"/>
      <c r="QX263" s="38"/>
      <c r="QY263" s="38"/>
      <c r="QZ263" s="38"/>
      <c r="RA263" s="38"/>
      <c r="RB263" s="38"/>
      <c r="RC263" s="38"/>
      <c r="RD263" s="38"/>
      <c r="RE263" s="38"/>
      <c r="RF263" s="38"/>
      <c r="RG263" s="38"/>
      <c r="RH263" s="38"/>
      <c r="RI263" s="38"/>
      <c r="RJ263" s="38"/>
      <c r="RK263" s="38"/>
      <c r="RL263" s="38"/>
      <c r="RM263" s="38"/>
      <c r="RN263" s="38"/>
      <c r="RO263" s="38"/>
      <c r="RP263" s="38"/>
      <c r="RQ263" s="38"/>
      <c r="RR263" s="38"/>
      <c r="RS263" s="38"/>
      <c r="RT263" s="38"/>
      <c r="RU263" s="38"/>
      <c r="RV263" s="38"/>
      <c r="RW263" s="38"/>
      <c r="RX263" s="38"/>
      <c r="RY263" s="38"/>
      <c r="RZ263" s="38"/>
      <c r="SA263" s="38"/>
      <c r="SB263" s="38"/>
      <c r="SC263" s="38"/>
      <c r="SD263" s="38"/>
      <c r="SE263" s="38"/>
      <c r="SF263" s="38"/>
      <c r="SG263" s="38"/>
      <c r="SH263" s="38"/>
      <c r="SI263" s="38"/>
      <c r="SJ263" s="38"/>
      <c r="SK263" s="38"/>
      <c r="SL263" s="38"/>
      <c r="SM263" s="38"/>
      <c r="SN263" s="38"/>
      <c r="SO263" s="38"/>
      <c r="SP263" s="38"/>
      <c r="SQ263" s="38"/>
      <c r="SR263" s="38"/>
      <c r="SS263" s="38"/>
      <c r="ST263" s="38"/>
      <c r="SU263" s="38"/>
      <c r="SV263" s="38"/>
      <c r="SW263" s="38"/>
      <c r="SX263" s="38"/>
      <c r="SY263" s="38"/>
      <c r="SZ263" s="38"/>
      <c r="TA263" s="38"/>
      <c r="TB263" s="38"/>
      <c r="TC263" s="38"/>
      <c r="TD263" s="38"/>
      <c r="TE263" s="38"/>
      <c r="TF263" s="38"/>
      <c r="TG263" s="38"/>
      <c r="TH263" s="38"/>
      <c r="TI263" s="38"/>
      <c r="TJ263" s="38"/>
      <c r="TK263" s="38"/>
      <c r="TL263" s="38"/>
      <c r="TM263" s="38"/>
      <c r="TN263" s="38"/>
      <c r="TO263" s="38"/>
      <c r="TP263" s="38"/>
      <c r="TQ263" s="38"/>
      <c r="TR263" s="38"/>
      <c r="TS263" s="38"/>
      <c r="TT263" s="38"/>
      <c r="TU263" s="38"/>
      <c r="TV263" s="38"/>
      <c r="TW263" s="38"/>
      <c r="TX263" s="38"/>
      <c r="TY263" s="38"/>
      <c r="TZ263" s="38"/>
      <c r="UA263" s="38"/>
      <c r="UB263" s="38"/>
      <c r="UC263" s="38"/>
      <c r="UD263" s="38"/>
      <c r="UE263" s="38"/>
      <c r="UF263" s="38"/>
      <c r="UG263" s="38"/>
      <c r="UH263" s="38"/>
      <c r="UI263" s="38"/>
      <c r="UJ263" s="38"/>
      <c r="UK263" s="38"/>
      <c r="UL263" s="38"/>
      <c r="UM263" s="38"/>
      <c r="UN263" s="38"/>
      <c r="UO263" s="38"/>
      <c r="UP263" s="38"/>
      <c r="UQ263" s="38"/>
      <c r="UR263" s="38"/>
      <c r="US263" s="38"/>
      <c r="UT263" s="38"/>
      <c r="UU263" s="38"/>
      <c r="UV263" s="38"/>
      <c r="UW263" s="38"/>
      <c r="UX263" s="38"/>
      <c r="UY263" s="38"/>
      <c r="UZ263" s="38"/>
      <c r="VA263" s="38"/>
      <c r="VB263" s="38"/>
      <c r="VC263" s="38"/>
      <c r="VD263" s="38"/>
      <c r="VE263" s="38"/>
      <c r="VF263" s="38"/>
      <c r="VG263" s="38"/>
      <c r="VH263" s="38"/>
      <c r="VI263" s="38"/>
      <c r="VJ263" s="38"/>
      <c r="VK263" s="38"/>
      <c r="VL263" s="38"/>
      <c r="VM263" s="38"/>
      <c r="VN263" s="38"/>
      <c r="VO263" s="38"/>
      <c r="VP263" s="38"/>
      <c r="VQ263" s="38"/>
      <c r="VR263" s="38"/>
      <c r="VS263" s="38"/>
      <c r="VT263" s="38"/>
      <c r="VU263" s="38"/>
      <c r="VV263" s="38"/>
      <c r="VW263" s="38"/>
      <c r="VX263" s="38"/>
      <c r="VY263" s="38"/>
      <c r="VZ263" s="38"/>
      <c r="WA263" s="38"/>
      <c r="WB263" s="38"/>
      <c r="WC263" s="38"/>
      <c r="WD263" s="38"/>
      <c r="WE263" s="38"/>
      <c r="WF263" s="38"/>
      <c r="WG263" s="38"/>
      <c r="WH263" s="38"/>
      <c r="WI263" s="38"/>
      <c r="WJ263" s="38"/>
      <c r="WK263" s="38"/>
      <c r="WL263" s="38"/>
      <c r="WM263" s="38"/>
      <c r="WN263" s="38"/>
      <c r="WO263" s="38"/>
      <c r="WP263" s="38"/>
      <c r="WQ263" s="38"/>
      <c r="WR263" s="38"/>
      <c r="WS263" s="38"/>
      <c r="WT263" s="38"/>
      <c r="WU263" s="38"/>
      <c r="WV263" s="38"/>
      <c r="WW263" s="38"/>
      <c r="WX263" s="38"/>
      <c r="WY263" s="38"/>
      <c r="WZ263" s="38"/>
      <c r="XA263" s="38"/>
      <c r="XB263" s="38"/>
      <c r="XC263" s="38"/>
      <c r="XD263" s="38"/>
      <c r="XE263" s="38"/>
      <c r="XF263" s="38"/>
      <c r="XG263" s="38"/>
      <c r="XH263" s="38"/>
      <c r="XI263" s="38"/>
      <c r="XJ263" s="38"/>
      <c r="XK263" s="38"/>
      <c r="XL263" s="38"/>
      <c r="XM263" s="38"/>
      <c r="XN263" s="38"/>
      <c r="XO263" s="38"/>
      <c r="XP263" s="38"/>
      <c r="XQ263" s="38"/>
      <c r="XR263" s="38"/>
      <c r="XS263" s="38"/>
      <c r="XT263" s="38"/>
      <c r="XU263" s="38"/>
      <c r="XV263" s="38"/>
      <c r="XW263" s="38"/>
      <c r="XX263" s="38"/>
      <c r="XY263" s="38"/>
      <c r="XZ263" s="38"/>
      <c r="YA263" s="38"/>
      <c r="YB263" s="38"/>
      <c r="YC263" s="38"/>
      <c r="YD263" s="38"/>
      <c r="YE263" s="38"/>
      <c r="YF263" s="38"/>
      <c r="YG263" s="38"/>
      <c r="YH263" s="38"/>
      <c r="YI263" s="38"/>
      <c r="YJ263" s="38"/>
      <c r="YK263" s="38"/>
      <c r="YL263" s="38"/>
      <c r="YM263" s="38"/>
      <c r="YN263" s="38"/>
      <c r="YO263" s="38"/>
      <c r="YP263" s="38"/>
      <c r="YQ263" s="38"/>
      <c r="YR263" s="38"/>
    </row>
    <row r="264" spans="1:668" s="50" customFormat="1" ht="15.75" x14ac:dyDescent="0.25">
      <c r="A264" s="38"/>
      <c r="B264" s="3"/>
      <c r="C264" s="3"/>
      <c r="D264" s="38"/>
      <c r="E264" s="38"/>
      <c r="F264" s="132"/>
      <c r="G264" s="133"/>
      <c r="H264" s="132"/>
      <c r="I264" s="132"/>
      <c r="J264" s="132"/>
      <c r="K264" s="132"/>
      <c r="L264" s="133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  <c r="CW264" s="38"/>
      <c r="CX264" s="38"/>
      <c r="CY264" s="38"/>
      <c r="CZ264" s="38"/>
      <c r="DA264" s="38"/>
      <c r="DB264" s="38"/>
      <c r="DC264" s="38"/>
      <c r="DD264" s="38"/>
      <c r="DE264" s="38"/>
      <c r="DF264" s="38"/>
      <c r="DG264" s="38"/>
      <c r="DH264" s="38"/>
      <c r="DI264" s="38"/>
      <c r="DJ264" s="38"/>
      <c r="DK264" s="38"/>
      <c r="DL264" s="38"/>
      <c r="DM264" s="38"/>
      <c r="DN264" s="38"/>
      <c r="DO264" s="38"/>
      <c r="DP264" s="38"/>
      <c r="DQ264" s="38"/>
      <c r="DR264" s="38"/>
      <c r="DS264" s="38"/>
      <c r="DT264" s="38"/>
      <c r="DU264" s="38"/>
      <c r="DV264" s="38"/>
      <c r="DW264" s="38"/>
      <c r="DX264" s="38"/>
      <c r="DY264" s="38"/>
      <c r="DZ264" s="38"/>
      <c r="EA264" s="38"/>
      <c r="EB264" s="38"/>
      <c r="EC264" s="38"/>
      <c r="ED264" s="38"/>
      <c r="EE264" s="38"/>
      <c r="EF264" s="38"/>
      <c r="EG264" s="38"/>
      <c r="EH264" s="38"/>
      <c r="EI264" s="38"/>
      <c r="EJ264" s="38"/>
      <c r="EK264" s="38"/>
      <c r="EL264" s="38"/>
      <c r="EM264" s="38"/>
      <c r="EN264" s="38"/>
      <c r="EO264" s="38"/>
      <c r="EP264" s="38"/>
      <c r="EQ264" s="38"/>
      <c r="ER264" s="38"/>
      <c r="ES264" s="38"/>
      <c r="ET264" s="38"/>
      <c r="EU264" s="38"/>
      <c r="EV264" s="38"/>
      <c r="EW264" s="38"/>
      <c r="EX264" s="38"/>
      <c r="EY264" s="38"/>
      <c r="EZ264" s="38"/>
      <c r="FA264" s="38"/>
      <c r="FB264" s="38"/>
      <c r="FC264" s="38"/>
      <c r="FD264" s="38"/>
      <c r="FE264" s="38"/>
      <c r="FF264" s="38"/>
      <c r="FG264" s="38"/>
      <c r="FH264" s="38"/>
      <c r="FI264" s="38"/>
      <c r="FJ264" s="38"/>
      <c r="FK264" s="38"/>
      <c r="FL264" s="38"/>
      <c r="FM264" s="38"/>
      <c r="FN264" s="38"/>
      <c r="FO264" s="38"/>
      <c r="FP264" s="38"/>
      <c r="FQ264" s="38"/>
      <c r="FR264" s="38"/>
      <c r="FS264" s="38"/>
      <c r="FT264" s="38"/>
      <c r="FU264" s="38"/>
      <c r="FV264" s="38"/>
      <c r="FW264" s="38"/>
      <c r="FX264" s="38"/>
      <c r="FY264" s="38"/>
      <c r="FZ264" s="38"/>
      <c r="GA264" s="38"/>
      <c r="GB264" s="38"/>
      <c r="GC264" s="38"/>
      <c r="GD264" s="38"/>
      <c r="GE264" s="38"/>
      <c r="GF264" s="38"/>
      <c r="GG264" s="38"/>
      <c r="GH264" s="38"/>
      <c r="GI264" s="38"/>
      <c r="GJ264" s="38"/>
      <c r="GK264" s="38"/>
      <c r="GL264" s="38"/>
      <c r="GM264" s="38"/>
      <c r="GN264" s="38"/>
      <c r="GO264" s="38"/>
      <c r="GP264" s="38"/>
      <c r="GQ264" s="38"/>
      <c r="GR264" s="38"/>
      <c r="GS264" s="38"/>
      <c r="GT264" s="38"/>
      <c r="GU264" s="38"/>
      <c r="GV264" s="38"/>
      <c r="GW264" s="38"/>
      <c r="GX264" s="38"/>
      <c r="GY264" s="38"/>
      <c r="GZ264" s="38"/>
      <c r="HA264" s="38"/>
      <c r="HB264" s="38"/>
      <c r="HC264" s="38"/>
      <c r="HD264" s="38"/>
      <c r="HE264" s="38"/>
      <c r="HF264" s="38"/>
      <c r="HG264" s="38"/>
      <c r="HH264" s="38"/>
      <c r="HI264" s="38"/>
      <c r="HJ264" s="38"/>
      <c r="HK264" s="38"/>
      <c r="HL264" s="38"/>
      <c r="HM264" s="38"/>
      <c r="HN264" s="38"/>
      <c r="HO264" s="38"/>
      <c r="HP264" s="38"/>
      <c r="HQ264" s="38"/>
      <c r="HR264" s="38"/>
      <c r="HS264" s="38"/>
      <c r="HT264" s="38"/>
      <c r="HU264" s="38"/>
      <c r="HV264" s="38"/>
      <c r="HW264" s="38"/>
      <c r="HX264" s="38"/>
      <c r="HY264" s="38"/>
      <c r="HZ264" s="38"/>
      <c r="IA264" s="38"/>
      <c r="IB264" s="38"/>
      <c r="IC264" s="38"/>
      <c r="ID264" s="38"/>
      <c r="IE264" s="38"/>
      <c r="IF264" s="38"/>
      <c r="IG264" s="38"/>
      <c r="IH264" s="38"/>
      <c r="II264" s="38"/>
      <c r="IJ264" s="38"/>
      <c r="IK264" s="38"/>
      <c r="IL264" s="38"/>
      <c r="IM264" s="38"/>
      <c r="IN264" s="38"/>
      <c r="IO264" s="38"/>
      <c r="IP264" s="38"/>
      <c r="IQ264" s="38"/>
      <c r="IR264" s="38"/>
      <c r="IS264" s="38"/>
      <c r="IT264" s="38"/>
      <c r="IU264" s="38"/>
      <c r="IV264" s="38"/>
      <c r="IW264" s="38"/>
      <c r="IX264" s="38"/>
      <c r="IY264" s="38"/>
      <c r="IZ264" s="38"/>
      <c r="JA264" s="38"/>
      <c r="JB264" s="38"/>
      <c r="JC264" s="38"/>
      <c r="JD264" s="38"/>
      <c r="JE264" s="38"/>
      <c r="JF264" s="38"/>
      <c r="JG264" s="38"/>
      <c r="JH264" s="38"/>
      <c r="JI264" s="38"/>
      <c r="JJ264" s="38"/>
      <c r="JK264" s="38"/>
      <c r="JL264" s="38"/>
      <c r="JM264" s="38"/>
      <c r="JN264" s="38"/>
      <c r="JO264" s="38"/>
      <c r="JP264" s="38"/>
      <c r="JQ264" s="38"/>
      <c r="JR264" s="38"/>
      <c r="JS264" s="38"/>
      <c r="JT264" s="38"/>
      <c r="JU264" s="38"/>
      <c r="JV264" s="38"/>
      <c r="JW264" s="38"/>
      <c r="JX264" s="38"/>
      <c r="JY264" s="38"/>
      <c r="JZ264" s="38"/>
      <c r="KA264" s="38"/>
      <c r="KB264" s="38"/>
      <c r="KC264" s="38"/>
      <c r="KD264" s="38"/>
      <c r="KE264" s="38"/>
      <c r="KF264" s="38"/>
      <c r="KG264" s="38"/>
      <c r="KH264" s="38"/>
      <c r="KI264" s="38"/>
      <c r="KJ264" s="38"/>
      <c r="KK264" s="38"/>
      <c r="KL264" s="38"/>
      <c r="KM264" s="38"/>
      <c r="KN264" s="38"/>
      <c r="KO264" s="38"/>
      <c r="KP264" s="38"/>
      <c r="KQ264" s="38"/>
      <c r="KR264" s="38"/>
      <c r="KS264" s="38"/>
      <c r="KT264" s="38"/>
      <c r="KU264" s="38"/>
      <c r="KV264" s="38"/>
      <c r="KW264" s="38"/>
      <c r="KX264" s="38"/>
      <c r="KY264" s="38"/>
      <c r="KZ264" s="38"/>
      <c r="LA264" s="38"/>
      <c r="LB264" s="38"/>
      <c r="LC264" s="38"/>
      <c r="LD264" s="38"/>
      <c r="LE264" s="38"/>
      <c r="LF264" s="38"/>
      <c r="LG264" s="38"/>
      <c r="LH264" s="38"/>
      <c r="LI264" s="38"/>
      <c r="LJ264" s="38"/>
      <c r="LK264" s="38"/>
      <c r="LL264" s="38"/>
      <c r="LM264" s="38"/>
      <c r="LN264" s="38"/>
      <c r="LO264" s="38"/>
      <c r="LP264" s="38"/>
      <c r="LQ264" s="38"/>
      <c r="LR264" s="38"/>
      <c r="LS264" s="38"/>
      <c r="LT264" s="38"/>
      <c r="LU264" s="38"/>
      <c r="LV264" s="38"/>
      <c r="LW264" s="38"/>
      <c r="LX264" s="38"/>
      <c r="LY264" s="38"/>
      <c r="LZ264" s="38"/>
      <c r="MA264" s="38"/>
      <c r="MB264" s="38"/>
      <c r="MC264" s="38"/>
      <c r="MD264" s="38"/>
      <c r="ME264" s="38"/>
      <c r="MF264" s="38"/>
      <c r="MG264" s="38"/>
      <c r="MH264" s="38"/>
      <c r="MI264" s="38"/>
      <c r="MJ264" s="38"/>
      <c r="MK264" s="38"/>
      <c r="ML264" s="38"/>
      <c r="MM264" s="38"/>
      <c r="MN264" s="38"/>
      <c r="MO264" s="38"/>
      <c r="MP264" s="38"/>
      <c r="MQ264" s="38"/>
      <c r="MR264" s="38"/>
      <c r="MS264" s="38"/>
      <c r="MT264" s="38"/>
      <c r="MU264" s="38"/>
      <c r="MV264" s="38"/>
      <c r="MW264" s="38"/>
      <c r="MX264" s="38"/>
      <c r="MY264" s="38"/>
      <c r="MZ264" s="38"/>
      <c r="NA264" s="38"/>
      <c r="NB264" s="38"/>
      <c r="NC264" s="38"/>
      <c r="ND264" s="38"/>
      <c r="NE264" s="38"/>
      <c r="NF264" s="38"/>
      <c r="NG264" s="38"/>
      <c r="NH264" s="38"/>
      <c r="NI264" s="38"/>
      <c r="NJ264" s="38"/>
      <c r="NK264" s="38"/>
      <c r="NL264" s="38"/>
      <c r="NM264" s="38"/>
      <c r="NN264" s="38"/>
      <c r="NO264" s="38"/>
      <c r="NP264" s="38"/>
      <c r="NQ264" s="38"/>
      <c r="NR264" s="38"/>
      <c r="NS264" s="38"/>
      <c r="NT264" s="38"/>
      <c r="NU264" s="38"/>
      <c r="NV264" s="38"/>
      <c r="NW264" s="38"/>
      <c r="NX264" s="38"/>
      <c r="NY264" s="38"/>
      <c r="NZ264" s="38"/>
      <c r="OA264" s="38"/>
      <c r="OB264" s="38"/>
      <c r="OC264" s="38"/>
      <c r="OD264" s="38"/>
      <c r="OE264" s="38"/>
      <c r="OF264" s="38"/>
      <c r="OG264" s="38"/>
      <c r="OH264" s="38"/>
      <c r="OI264" s="38"/>
      <c r="OJ264" s="38"/>
      <c r="OK264" s="38"/>
      <c r="OL264" s="38"/>
      <c r="OM264" s="38"/>
      <c r="ON264" s="38"/>
      <c r="OO264" s="38"/>
      <c r="OP264" s="38"/>
      <c r="OQ264" s="38"/>
      <c r="OR264" s="38"/>
      <c r="OS264" s="38"/>
      <c r="OT264" s="38"/>
      <c r="OU264" s="38"/>
      <c r="OV264" s="38"/>
      <c r="OW264" s="38"/>
      <c r="OX264" s="38"/>
      <c r="OY264" s="38"/>
      <c r="OZ264" s="38"/>
      <c r="PA264" s="38"/>
      <c r="PB264" s="38"/>
      <c r="PC264" s="38"/>
      <c r="PD264" s="38"/>
      <c r="PE264" s="38"/>
      <c r="PF264" s="38"/>
      <c r="PG264" s="38"/>
      <c r="PH264" s="38"/>
      <c r="PI264" s="38"/>
      <c r="PJ264" s="38"/>
      <c r="PK264" s="38"/>
      <c r="PL264" s="38"/>
      <c r="PM264" s="38"/>
      <c r="PN264" s="38"/>
      <c r="PO264" s="38"/>
      <c r="PP264" s="38"/>
      <c r="PQ264" s="38"/>
      <c r="PR264" s="38"/>
      <c r="PS264" s="38"/>
      <c r="PT264" s="38"/>
      <c r="PU264" s="38"/>
      <c r="PV264" s="38"/>
      <c r="PW264" s="38"/>
      <c r="PX264" s="38"/>
      <c r="PY264" s="38"/>
      <c r="PZ264" s="38"/>
      <c r="QA264" s="38"/>
      <c r="QB264" s="38"/>
      <c r="QC264" s="38"/>
      <c r="QD264" s="38"/>
      <c r="QE264" s="38"/>
      <c r="QF264" s="38"/>
      <c r="QG264" s="38"/>
      <c r="QH264" s="38"/>
      <c r="QI264" s="38"/>
      <c r="QJ264" s="38"/>
      <c r="QK264" s="38"/>
      <c r="QL264" s="38"/>
      <c r="QM264" s="38"/>
      <c r="QN264" s="38"/>
      <c r="QO264" s="38"/>
      <c r="QP264" s="38"/>
      <c r="QQ264" s="38"/>
      <c r="QR264" s="38"/>
      <c r="QS264" s="38"/>
      <c r="QT264" s="38"/>
      <c r="QU264" s="38"/>
      <c r="QV264" s="38"/>
      <c r="QW264" s="38"/>
      <c r="QX264" s="38"/>
      <c r="QY264" s="38"/>
      <c r="QZ264" s="38"/>
      <c r="RA264" s="38"/>
      <c r="RB264" s="38"/>
      <c r="RC264" s="38"/>
      <c r="RD264" s="38"/>
      <c r="RE264" s="38"/>
      <c r="RF264" s="38"/>
      <c r="RG264" s="38"/>
      <c r="RH264" s="38"/>
      <c r="RI264" s="38"/>
      <c r="RJ264" s="38"/>
      <c r="RK264" s="38"/>
      <c r="RL264" s="38"/>
      <c r="RM264" s="38"/>
      <c r="RN264" s="38"/>
      <c r="RO264" s="38"/>
      <c r="RP264" s="38"/>
      <c r="RQ264" s="38"/>
      <c r="RR264" s="38"/>
      <c r="RS264" s="38"/>
      <c r="RT264" s="38"/>
      <c r="RU264" s="38"/>
      <c r="RV264" s="38"/>
      <c r="RW264" s="38"/>
      <c r="RX264" s="38"/>
      <c r="RY264" s="38"/>
      <c r="RZ264" s="38"/>
      <c r="SA264" s="38"/>
      <c r="SB264" s="38"/>
      <c r="SC264" s="38"/>
      <c r="SD264" s="38"/>
      <c r="SE264" s="38"/>
      <c r="SF264" s="38"/>
      <c r="SG264" s="38"/>
      <c r="SH264" s="38"/>
      <c r="SI264" s="38"/>
      <c r="SJ264" s="38"/>
      <c r="SK264" s="38"/>
      <c r="SL264" s="38"/>
      <c r="SM264" s="38"/>
      <c r="SN264" s="38"/>
      <c r="SO264" s="38"/>
      <c r="SP264" s="38"/>
      <c r="SQ264" s="38"/>
      <c r="SR264" s="38"/>
      <c r="SS264" s="38"/>
      <c r="ST264" s="38"/>
      <c r="SU264" s="38"/>
      <c r="SV264" s="38"/>
      <c r="SW264" s="38"/>
      <c r="SX264" s="38"/>
      <c r="SY264" s="38"/>
      <c r="SZ264" s="38"/>
      <c r="TA264" s="38"/>
      <c r="TB264" s="38"/>
      <c r="TC264" s="38"/>
      <c r="TD264" s="38"/>
      <c r="TE264" s="38"/>
      <c r="TF264" s="38"/>
      <c r="TG264" s="38"/>
      <c r="TH264" s="38"/>
      <c r="TI264" s="38"/>
      <c r="TJ264" s="38"/>
      <c r="TK264" s="38"/>
      <c r="TL264" s="38"/>
      <c r="TM264" s="38"/>
      <c r="TN264" s="38"/>
      <c r="TO264" s="38"/>
      <c r="TP264" s="38"/>
      <c r="TQ264" s="38"/>
      <c r="TR264" s="38"/>
      <c r="TS264" s="38"/>
      <c r="TT264" s="38"/>
      <c r="TU264" s="38"/>
      <c r="TV264" s="38"/>
      <c r="TW264" s="38"/>
      <c r="TX264" s="38"/>
      <c r="TY264" s="38"/>
      <c r="TZ264" s="38"/>
      <c r="UA264" s="38"/>
      <c r="UB264" s="38"/>
      <c r="UC264" s="38"/>
      <c r="UD264" s="38"/>
      <c r="UE264" s="38"/>
      <c r="UF264" s="38"/>
      <c r="UG264" s="38"/>
      <c r="UH264" s="38"/>
      <c r="UI264" s="38"/>
      <c r="UJ264" s="38"/>
      <c r="UK264" s="38"/>
      <c r="UL264" s="38"/>
      <c r="UM264" s="38"/>
      <c r="UN264" s="38"/>
      <c r="UO264" s="38"/>
      <c r="UP264" s="38"/>
      <c r="UQ264" s="38"/>
      <c r="UR264" s="38"/>
      <c r="US264" s="38"/>
      <c r="UT264" s="38"/>
      <c r="UU264" s="38"/>
      <c r="UV264" s="38"/>
      <c r="UW264" s="38"/>
      <c r="UX264" s="38"/>
      <c r="UY264" s="38"/>
      <c r="UZ264" s="38"/>
      <c r="VA264" s="38"/>
      <c r="VB264" s="38"/>
      <c r="VC264" s="38"/>
      <c r="VD264" s="38"/>
      <c r="VE264" s="38"/>
      <c r="VF264" s="38"/>
      <c r="VG264" s="38"/>
      <c r="VH264" s="38"/>
      <c r="VI264" s="38"/>
      <c r="VJ264" s="38"/>
      <c r="VK264" s="38"/>
      <c r="VL264" s="38"/>
      <c r="VM264" s="38"/>
      <c r="VN264" s="38"/>
      <c r="VO264" s="38"/>
      <c r="VP264" s="38"/>
      <c r="VQ264" s="38"/>
      <c r="VR264" s="38"/>
      <c r="VS264" s="38"/>
      <c r="VT264" s="38"/>
      <c r="VU264" s="38"/>
      <c r="VV264" s="38"/>
      <c r="VW264" s="38"/>
      <c r="VX264" s="38"/>
      <c r="VY264" s="38"/>
      <c r="VZ264" s="38"/>
      <c r="WA264" s="38"/>
      <c r="WB264" s="38"/>
      <c r="WC264" s="38"/>
      <c r="WD264" s="38"/>
      <c r="WE264" s="38"/>
      <c r="WF264" s="38"/>
      <c r="WG264" s="38"/>
      <c r="WH264" s="38"/>
      <c r="WI264" s="38"/>
      <c r="WJ264" s="38"/>
      <c r="WK264" s="38"/>
      <c r="WL264" s="38"/>
      <c r="WM264" s="38"/>
      <c r="WN264" s="38"/>
      <c r="WO264" s="38"/>
      <c r="WP264" s="38"/>
      <c r="WQ264" s="38"/>
      <c r="WR264" s="38"/>
      <c r="WS264" s="38"/>
      <c r="WT264" s="38"/>
      <c r="WU264" s="38"/>
      <c r="WV264" s="38"/>
      <c r="WW264" s="38"/>
      <c r="WX264" s="38"/>
      <c r="WY264" s="38"/>
      <c r="WZ264" s="38"/>
      <c r="XA264" s="38"/>
      <c r="XB264" s="38"/>
      <c r="XC264" s="38"/>
      <c r="XD264" s="38"/>
      <c r="XE264" s="38"/>
      <c r="XF264" s="38"/>
      <c r="XG264" s="38"/>
      <c r="XH264" s="38"/>
      <c r="XI264" s="38"/>
      <c r="XJ264" s="38"/>
      <c r="XK264" s="38"/>
      <c r="XL264" s="38"/>
      <c r="XM264" s="38"/>
      <c r="XN264" s="38"/>
      <c r="XO264" s="38"/>
      <c r="XP264" s="38"/>
      <c r="XQ264" s="38"/>
      <c r="XR264" s="38"/>
      <c r="XS264" s="38"/>
      <c r="XT264" s="38"/>
      <c r="XU264" s="38"/>
      <c r="XV264" s="38"/>
      <c r="XW264" s="38"/>
      <c r="XX264" s="38"/>
      <c r="XY264" s="38"/>
      <c r="XZ264" s="38"/>
      <c r="YA264" s="38"/>
      <c r="YB264" s="38"/>
      <c r="YC264" s="38"/>
      <c r="YD264" s="38"/>
      <c r="YE264" s="38"/>
      <c r="YF264" s="38"/>
      <c r="YG264" s="38"/>
      <c r="YH264" s="38"/>
      <c r="YI264" s="38"/>
      <c r="YJ264" s="38"/>
      <c r="YK264" s="38"/>
      <c r="YL264" s="38"/>
      <c r="YM264" s="38"/>
      <c r="YN264" s="38"/>
      <c r="YO264" s="38"/>
      <c r="YP264" s="38"/>
      <c r="YQ264" s="38"/>
      <c r="YR264" s="38"/>
    </row>
    <row r="265" spans="1:668" s="50" customFormat="1" ht="15.75" x14ac:dyDescent="0.25">
      <c r="A265" s="38"/>
      <c r="B265" s="3"/>
      <c r="C265" s="3"/>
      <c r="D265" s="38"/>
      <c r="E265" s="38"/>
      <c r="F265" s="132"/>
      <c r="G265" s="133"/>
      <c r="H265" s="132"/>
      <c r="I265" s="132"/>
      <c r="J265" s="132"/>
      <c r="K265" s="132"/>
      <c r="L265" s="133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  <c r="CW265" s="38"/>
      <c r="CX265" s="38"/>
      <c r="CY265" s="38"/>
      <c r="CZ265" s="38"/>
      <c r="DA265" s="38"/>
      <c r="DB265" s="38"/>
      <c r="DC265" s="38"/>
      <c r="DD265" s="38"/>
      <c r="DE265" s="38"/>
      <c r="DF265" s="38"/>
      <c r="DG265" s="38"/>
      <c r="DH265" s="38"/>
      <c r="DI265" s="38"/>
      <c r="DJ265" s="38"/>
      <c r="DK265" s="38"/>
      <c r="DL265" s="38"/>
      <c r="DM265" s="38"/>
      <c r="DN265" s="38"/>
      <c r="DO265" s="38"/>
      <c r="DP265" s="38"/>
      <c r="DQ265" s="38"/>
      <c r="DR265" s="38"/>
      <c r="DS265" s="38"/>
      <c r="DT265" s="38"/>
      <c r="DU265" s="38"/>
      <c r="DV265" s="38"/>
      <c r="DW265" s="38"/>
      <c r="DX265" s="38"/>
      <c r="DY265" s="38"/>
      <c r="DZ265" s="38"/>
      <c r="EA265" s="38"/>
      <c r="EB265" s="38"/>
      <c r="EC265" s="38"/>
      <c r="ED265" s="38"/>
      <c r="EE265" s="38"/>
      <c r="EF265" s="38"/>
      <c r="EG265" s="38"/>
      <c r="EH265" s="38"/>
      <c r="EI265" s="38"/>
      <c r="EJ265" s="38"/>
      <c r="EK265" s="38"/>
      <c r="EL265" s="38"/>
      <c r="EM265" s="38"/>
      <c r="EN265" s="38"/>
      <c r="EO265" s="38"/>
      <c r="EP265" s="38"/>
      <c r="EQ265" s="38"/>
      <c r="ER265" s="38"/>
      <c r="ES265" s="38"/>
      <c r="ET265" s="38"/>
      <c r="EU265" s="38"/>
      <c r="EV265" s="38"/>
      <c r="EW265" s="38"/>
      <c r="EX265" s="38"/>
      <c r="EY265" s="38"/>
      <c r="EZ265" s="38"/>
      <c r="FA265" s="38"/>
      <c r="FB265" s="38"/>
      <c r="FC265" s="38"/>
      <c r="FD265" s="38"/>
      <c r="FE265" s="38"/>
      <c r="FF265" s="38"/>
      <c r="FG265" s="38"/>
      <c r="FH265" s="38"/>
      <c r="FI265" s="38"/>
      <c r="FJ265" s="38"/>
      <c r="FK265" s="38"/>
      <c r="FL265" s="38"/>
      <c r="FM265" s="38"/>
      <c r="FN265" s="38"/>
      <c r="FO265" s="38"/>
      <c r="FP265" s="38"/>
      <c r="FQ265" s="38"/>
      <c r="FR265" s="38"/>
      <c r="FS265" s="38"/>
      <c r="FT265" s="38"/>
      <c r="FU265" s="38"/>
      <c r="FV265" s="38"/>
      <c r="FW265" s="38"/>
      <c r="FX265" s="38"/>
      <c r="FY265" s="38"/>
      <c r="FZ265" s="38"/>
      <c r="GA265" s="38"/>
      <c r="GB265" s="38"/>
      <c r="GC265" s="38"/>
      <c r="GD265" s="38"/>
      <c r="GE265" s="38"/>
      <c r="GF265" s="38"/>
      <c r="GG265" s="38"/>
      <c r="GH265" s="38"/>
      <c r="GI265" s="38"/>
      <c r="GJ265" s="38"/>
      <c r="GK265" s="38"/>
      <c r="GL265" s="38"/>
      <c r="GM265" s="38"/>
      <c r="GN265" s="38"/>
      <c r="GO265" s="38"/>
      <c r="GP265" s="38"/>
      <c r="GQ265" s="38"/>
      <c r="GR265" s="38"/>
      <c r="GS265" s="38"/>
      <c r="GT265" s="38"/>
      <c r="GU265" s="38"/>
      <c r="GV265" s="38"/>
      <c r="GW265" s="38"/>
      <c r="GX265" s="38"/>
      <c r="GY265" s="38"/>
      <c r="GZ265" s="38"/>
      <c r="HA265" s="38"/>
      <c r="HB265" s="38"/>
      <c r="HC265" s="38"/>
      <c r="HD265" s="38"/>
      <c r="HE265" s="38"/>
      <c r="HF265" s="38"/>
      <c r="HG265" s="38"/>
      <c r="HH265" s="38"/>
      <c r="HI265" s="38"/>
      <c r="HJ265" s="38"/>
      <c r="HK265" s="38"/>
      <c r="HL265" s="38"/>
      <c r="HM265" s="38"/>
      <c r="HN265" s="38"/>
      <c r="HO265" s="38"/>
      <c r="HP265" s="38"/>
      <c r="HQ265" s="38"/>
      <c r="HR265" s="38"/>
      <c r="HS265" s="38"/>
      <c r="HT265" s="38"/>
      <c r="HU265" s="38"/>
      <c r="HV265" s="38"/>
      <c r="HW265" s="38"/>
      <c r="HX265" s="38"/>
      <c r="HY265" s="38"/>
      <c r="HZ265" s="38"/>
      <c r="IA265" s="38"/>
      <c r="IB265" s="38"/>
      <c r="IC265" s="38"/>
      <c r="ID265" s="38"/>
      <c r="IE265" s="38"/>
      <c r="IF265" s="38"/>
      <c r="IG265" s="38"/>
      <c r="IH265" s="38"/>
      <c r="II265" s="38"/>
      <c r="IJ265" s="38"/>
      <c r="IK265" s="38"/>
      <c r="IL265" s="38"/>
      <c r="IM265" s="38"/>
      <c r="IN265" s="38"/>
      <c r="IO265" s="38"/>
      <c r="IP265" s="38"/>
      <c r="IQ265" s="38"/>
      <c r="IR265" s="38"/>
      <c r="IS265" s="38"/>
      <c r="IT265" s="38"/>
      <c r="IU265" s="38"/>
      <c r="IV265" s="38"/>
      <c r="IW265" s="38"/>
      <c r="IX265" s="38"/>
      <c r="IY265" s="38"/>
      <c r="IZ265" s="38"/>
      <c r="JA265" s="38"/>
      <c r="JB265" s="38"/>
      <c r="JC265" s="38"/>
      <c r="JD265" s="38"/>
      <c r="JE265" s="38"/>
      <c r="JF265" s="38"/>
      <c r="JG265" s="38"/>
      <c r="JH265" s="38"/>
      <c r="JI265" s="38"/>
      <c r="JJ265" s="38"/>
      <c r="JK265" s="38"/>
      <c r="JL265" s="38"/>
      <c r="JM265" s="38"/>
      <c r="JN265" s="38"/>
      <c r="JO265" s="38"/>
      <c r="JP265" s="38"/>
      <c r="JQ265" s="38"/>
      <c r="JR265" s="38"/>
      <c r="JS265" s="38"/>
      <c r="JT265" s="38"/>
      <c r="JU265" s="38"/>
      <c r="JV265" s="38"/>
      <c r="JW265" s="38"/>
      <c r="JX265" s="38"/>
      <c r="JY265" s="38"/>
      <c r="JZ265" s="38"/>
      <c r="KA265" s="38"/>
      <c r="KB265" s="38"/>
      <c r="KC265" s="38"/>
      <c r="KD265" s="38"/>
      <c r="KE265" s="38"/>
      <c r="KF265" s="38"/>
      <c r="KG265" s="38"/>
      <c r="KH265" s="38"/>
      <c r="KI265" s="38"/>
      <c r="KJ265" s="38"/>
      <c r="KK265" s="38"/>
      <c r="KL265" s="38"/>
      <c r="KM265" s="38"/>
      <c r="KN265" s="38"/>
      <c r="KO265" s="38"/>
      <c r="KP265" s="38"/>
      <c r="KQ265" s="38"/>
      <c r="KR265" s="38"/>
      <c r="KS265" s="38"/>
      <c r="KT265" s="38"/>
      <c r="KU265" s="38"/>
      <c r="KV265" s="38"/>
      <c r="KW265" s="38"/>
      <c r="KX265" s="38"/>
      <c r="KY265" s="38"/>
      <c r="KZ265" s="38"/>
      <c r="LA265" s="38"/>
      <c r="LB265" s="38"/>
      <c r="LC265" s="38"/>
      <c r="LD265" s="38"/>
      <c r="LE265" s="38"/>
      <c r="LF265" s="38"/>
      <c r="LG265" s="38"/>
      <c r="LH265" s="38"/>
      <c r="LI265" s="38"/>
      <c r="LJ265" s="38"/>
      <c r="LK265" s="38"/>
      <c r="LL265" s="38"/>
      <c r="LM265" s="38"/>
      <c r="LN265" s="38"/>
      <c r="LO265" s="38"/>
      <c r="LP265" s="38"/>
      <c r="LQ265" s="38"/>
      <c r="LR265" s="38"/>
      <c r="LS265" s="38"/>
      <c r="LT265" s="38"/>
      <c r="LU265" s="38"/>
      <c r="LV265" s="38"/>
      <c r="LW265" s="38"/>
      <c r="LX265" s="38"/>
      <c r="LY265" s="38"/>
      <c r="LZ265" s="38"/>
      <c r="MA265" s="38"/>
      <c r="MB265" s="38"/>
      <c r="MC265" s="38"/>
      <c r="MD265" s="38"/>
      <c r="ME265" s="38"/>
      <c r="MF265" s="38"/>
      <c r="MG265" s="38"/>
      <c r="MH265" s="38"/>
      <c r="MI265" s="38"/>
      <c r="MJ265" s="38"/>
      <c r="MK265" s="38"/>
      <c r="ML265" s="38"/>
      <c r="MM265" s="38"/>
      <c r="MN265" s="38"/>
      <c r="MO265" s="38"/>
      <c r="MP265" s="38"/>
      <c r="MQ265" s="38"/>
      <c r="MR265" s="38"/>
      <c r="MS265" s="38"/>
      <c r="MT265" s="38"/>
      <c r="MU265" s="38"/>
      <c r="MV265" s="38"/>
      <c r="MW265" s="38"/>
      <c r="MX265" s="38"/>
      <c r="MY265" s="38"/>
      <c r="MZ265" s="38"/>
      <c r="NA265" s="38"/>
      <c r="NB265" s="38"/>
      <c r="NC265" s="38"/>
      <c r="ND265" s="38"/>
      <c r="NE265" s="38"/>
      <c r="NF265" s="38"/>
      <c r="NG265" s="38"/>
      <c r="NH265" s="38"/>
      <c r="NI265" s="38"/>
      <c r="NJ265" s="38"/>
      <c r="NK265" s="38"/>
      <c r="NL265" s="38"/>
      <c r="NM265" s="38"/>
      <c r="NN265" s="38"/>
      <c r="NO265" s="38"/>
      <c r="NP265" s="38"/>
      <c r="NQ265" s="38"/>
      <c r="NR265" s="38"/>
      <c r="NS265" s="38"/>
      <c r="NT265" s="38"/>
      <c r="NU265" s="38"/>
      <c r="NV265" s="38"/>
      <c r="NW265" s="38"/>
      <c r="NX265" s="38"/>
      <c r="NY265" s="38"/>
      <c r="NZ265" s="38"/>
      <c r="OA265" s="38"/>
      <c r="OB265" s="38"/>
      <c r="OC265" s="38"/>
      <c r="OD265" s="38"/>
      <c r="OE265" s="38"/>
      <c r="OF265" s="38"/>
      <c r="OG265" s="38"/>
      <c r="OH265" s="38"/>
      <c r="OI265" s="38"/>
      <c r="OJ265" s="38"/>
      <c r="OK265" s="38"/>
      <c r="OL265" s="38"/>
      <c r="OM265" s="38"/>
      <c r="ON265" s="38"/>
      <c r="OO265" s="38"/>
      <c r="OP265" s="38"/>
      <c r="OQ265" s="38"/>
      <c r="OR265" s="38"/>
      <c r="OS265" s="38"/>
      <c r="OT265" s="38"/>
      <c r="OU265" s="38"/>
      <c r="OV265" s="38"/>
      <c r="OW265" s="38"/>
      <c r="OX265" s="38"/>
      <c r="OY265" s="38"/>
      <c r="OZ265" s="38"/>
      <c r="PA265" s="38"/>
      <c r="PB265" s="38"/>
      <c r="PC265" s="38"/>
      <c r="PD265" s="38"/>
      <c r="PE265" s="38"/>
      <c r="PF265" s="38"/>
      <c r="PG265" s="38"/>
      <c r="PH265" s="38"/>
      <c r="PI265" s="38"/>
      <c r="PJ265" s="38"/>
      <c r="PK265" s="38"/>
      <c r="PL265" s="38"/>
      <c r="PM265" s="38"/>
      <c r="PN265" s="38"/>
      <c r="PO265" s="38"/>
      <c r="PP265" s="38"/>
      <c r="PQ265" s="38"/>
      <c r="PR265" s="38"/>
      <c r="PS265" s="38"/>
      <c r="PT265" s="38"/>
      <c r="PU265" s="38"/>
      <c r="PV265" s="38"/>
      <c r="PW265" s="38"/>
      <c r="PX265" s="38"/>
      <c r="PY265" s="38"/>
      <c r="PZ265" s="38"/>
      <c r="QA265" s="38"/>
      <c r="QB265" s="38"/>
      <c r="QC265" s="38"/>
      <c r="QD265" s="38"/>
      <c r="QE265" s="38"/>
      <c r="QF265" s="38"/>
      <c r="QG265" s="38"/>
      <c r="QH265" s="38"/>
      <c r="QI265" s="38"/>
      <c r="QJ265" s="38"/>
      <c r="QK265" s="38"/>
      <c r="QL265" s="38"/>
      <c r="QM265" s="38"/>
      <c r="QN265" s="38"/>
      <c r="QO265" s="38"/>
      <c r="QP265" s="38"/>
      <c r="QQ265" s="38"/>
      <c r="QR265" s="38"/>
      <c r="QS265" s="38"/>
      <c r="QT265" s="38"/>
      <c r="QU265" s="38"/>
      <c r="QV265" s="38"/>
      <c r="QW265" s="38"/>
      <c r="QX265" s="38"/>
      <c r="QY265" s="38"/>
      <c r="QZ265" s="38"/>
      <c r="RA265" s="38"/>
      <c r="RB265" s="38"/>
      <c r="RC265" s="38"/>
      <c r="RD265" s="38"/>
      <c r="RE265" s="38"/>
      <c r="RF265" s="38"/>
      <c r="RG265" s="38"/>
      <c r="RH265" s="38"/>
      <c r="RI265" s="38"/>
      <c r="RJ265" s="38"/>
      <c r="RK265" s="38"/>
      <c r="RL265" s="38"/>
      <c r="RM265" s="38"/>
      <c r="RN265" s="38"/>
      <c r="RO265" s="38"/>
      <c r="RP265" s="38"/>
      <c r="RQ265" s="38"/>
      <c r="RR265" s="38"/>
      <c r="RS265" s="38"/>
      <c r="RT265" s="38"/>
      <c r="RU265" s="38"/>
      <c r="RV265" s="38"/>
      <c r="RW265" s="38"/>
      <c r="RX265" s="38"/>
      <c r="RY265" s="38"/>
      <c r="RZ265" s="38"/>
      <c r="SA265" s="38"/>
      <c r="SB265" s="38"/>
      <c r="SC265" s="38"/>
      <c r="SD265" s="38"/>
      <c r="SE265" s="38"/>
      <c r="SF265" s="38"/>
      <c r="SG265" s="38"/>
      <c r="SH265" s="38"/>
      <c r="SI265" s="38"/>
      <c r="SJ265" s="38"/>
      <c r="SK265" s="38"/>
      <c r="SL265" s="38"/>
      <c r="SM265" s="38"/>
      <c r="SN265" s="38"/>
      <c r="SO265" s="38"/>
      <c r="SP265" s="38"/>
      <c r="SQ265" s="38"/>
      <c r="SR265" s="38"/>
      <c r="SS265" s="38"/>
      <c r="ST265" s="38"/>
      <c r="SU265" s="38"/>
      <c r="SV265" s="38"/>
      <c r="SW265" s="38"/>
      <c r="SX265" s="38"/>
      <c r="SY265" s="38"/>
      <c r="SZ265" s="38"/>
      <c r="TA265" s="38"/>
      <c r="TB265" s="38"/>
      <c r="TC265" s="38"/>
      <c r="TD265" s="38"/>
      <c r="TE265" s="38"/>
      <c r="TF265" s="38"/>
      <c r="TG265" s="38"/>
      <c r="TH265" s="38"/>
      <c r="TI265" s="38"/>
      <c r="TJ265" s="38"/>
      <c r="TK265" s="38"/>
      <c r="TL265" s="38"/>
      <c r="TM265" s="38"/>
      <c r="TN265" s="38"/>
      <c r="TO265" s="38"/>
      <c r="TP265" s="38"/>
      <c r="TQ265" s="38"/>
      <c r="TR265" s="38"/>
      <c r="TS265" s="38"/>
      <c r="TT265" s="38"/>
      <c r="TU265" s="38"/>
      <c r="TV265" s="38"/>
      <c r="TW265" s="38"/>
      <c r="TX265" s="38"/>
      <c r="TY265" s="38"/>
      <c r="TZ265" s="38"/>
      <c r="UA265" s="38"/>
      <c r="UB265" s="38"/>
      <c r="UC265" s="38"/>
      <c r="UD265" s="38"/>
      <c r="UE265" s="38"/>
      <c r="UF265" s="38"/>
      <c r="UG265" s="38"/>
      <c r="UH265" s="38"/>
      <c r="UI265" s="38"/>
      <c r="UJ265" s="38"/>
      <c r="UK265" s="38"/>
      <c r="UL265" s="38"/>
      <c r="UM265" s="38"/>
      <c r="UN265" s="38"/>
      <c r="UO265" s="38"/>
      <c r="UP265" s="38"/>
      <c r="UQ265" s="38"/>
      <c r="UR265" s="38"/>
      <c r="US265" s="38"/>
      <c r="UT265" s="38"/>
      <c r="UU265" s="38"/>
      <c r="UV265" s="38"/>
      <c r="UW265" s="38"/>
      <c r="UX265" s="38"/>
      <c r="UY265" s="38"/>
      <c r="UZ265" s="38"/>
      <c r="VA265" s="38"/>
      <c r="VB265" s="38"/>
      <c r="VC265" s="38"/>
      <c r="VD265" s="38"/>
      <c r="VE265" s="38"/>
      <c r="VF265" s="38"/>
      <c r="VG265" s="38"/>
      <c r="VH265" s="38"/>
      <c r="VI265" s="38"/>
      <c r="VJ265" s="38"/>
      <c r="VK265" s="38"/>
      <c r="VL265" s="38"/>
      <c r="VM265" s="38"/>
      <c r="VN265" s="38"/>
      <c r="VO265" s="38"/>
      <c r="VP265" s="38"/>
      <c r="VQ265" s="38"/>
      <c r="VR265" s="38"/>
      <c r="VS265" s="38"/>
      <c r="VT265" s="38"/>
      <c r="VU265" s="38"/>
      <c r="VV265" s="38"/>
      <c r="VW265" s="38"/>
      <c r="VX265" s="38"/>
      <c r="VY265" s="38"/>
      <c r="VZ265" s="38"/>
      <c r="WA265" s="38"/>
      <c r="WB265" s="38"/>
      <c r="WC265" s="38"/>
      <c r="WD265" s="38"/>
      <c r="WE265" s="38"/>
      <c r="WF265" s="38"/>
      <c r="WG265" s="38"/>
      <c r="WH265" s="38"/>
      <c r="WI265" s="38"/>
      <c r="WJ265" s="38"/>
      <c r="WK265" s="38"/>
      <c r="WL265" s="38"/>
      <c r="WM265" s="38"/>
      <c r="WN265" s="38"/>
      <c r="WO265" s="38"/>
      <c r="WP265" s="38"/>
      <c r="WQ265" s="38"/>
      <c r="WR265" s="38"/>
      <c r="WS265" s="38"/>
      <c r="WT265" s="38"/>
      <c r="WU265" s="38"/>
      <c r="WV265" s="38"/>
      <c r="WW265" s="38"/>
      <c r="WX265" s="38"/>
      <c r="WY265" s="38"/>
      <c r="WZ265" s="38"/>
      <c r="XA265" s="38"/>
      <c r="XB265" s="38"/>
      <c r="XC265" s="38"/>
      <c r="XD265" s="38"/>
      <c r="XE265" s="38"/>
      <c r="XF265" s="38"/>
      <c r="XG265" s="38"/>
      <c r="XH265" s="38"/>
      <c r="XI265" s="38"/>
      <c r="XJ265" s="38"/>
      <c r="XK265" s="38"/>
      <c r="XL265" s="38"/>
      <c r="XM265" s="38"/>
      <c r="XN265" s="38"/>
      <c r="XO265" s="38"/>
      <c r="XP265" s="38"/>
      <c r="XQ265" s="38"/>
      <c r="XR265" s="38"/>
      <c r="XS265" s="38"/>
      <c r="XT265" s="38"/>
      <c r="XU265" s="38"/>
      <c r="XV265" s="38"/>
      <c r="XW265" s="38"/>
      <c r="XX265" s="38"/>
      <c r="XY265" s="38"/>
      <c r="XZ265" s="38"/>
      <c r="YA265" s="38"/>
      <c r="YB265" s="38"/>
      <c r="YC265" s="38"/>
      <c r="YD265" s="38"/>
      <c r="YE265" s="38"/>
      <c r="YF265" s="38"/>
      <c r="YG265" s="38"/>
      <c r="YH265" s="38"/>
      <c r="YI265" s="38"/>
      <c r="YJ265" s="38"/>
      <c r="YK265" s="38"/>
      <c r="YL265" s="38"/>
      <c r="YM265" s="38"/>
      <c r="YN265" s="38"/>
      <c r="YO265" s="38"/>
      <c r="YP265" s="38"/>
      <c r="YQ265" s="38"/>
      <c r="YR265" s="38"/>
    </row>
    <row r="266" spans="1:668" s="50" customFormat="1" ht="15.75" x14ac:dyDescent="0.25">
      <c r="A266" s="38"/>
      <c r="B266" s="3"/>
      <c r="C266" s="3"/>
      <c r="D266" s="38"/>
      <c r="E266" s="38"/>
      <c r="F266" s="132"/>
      <c r="G266" s="133"/>
      <c r="H266" s="132"/>
      <c r="I266" s="132"/>
      <c r="J266" s="132"/>
      <c r="K266" s="132"/>
      <c r="L266" s="133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  <c r="CW266" s="38"/>
      <c r="CX266" s="38"/>
      <c r="CY266" s="38"/>
      <c r="CZ266" s="38"/>
      <c r="DA266" s="38"/>
      <c r="DB266" s="38"/>
      <c r="DC266" s="38"/>
      <c r="DD266" s="38"/>
      <c r="DE266" s="38"/>
      <c r="DF266" s="38"/>
      <c r="DG266" s="38"/>
      <c r="DH266" s="38"/>
      <c r="DI266" s="38"/>
      <c r="DJ266" s="38"/>
      <c r="DK266" s="38"/>
      <c r="DL266" s="38"/>
      <c r="DM266" s="38"/>
      <c r="DN266" s="38"/>
      <c r="DO266" s="38"/>
      <c r="DP266" s="38"/>
      <c r="DQ266" s="38"/>
      <c r="DR266" s="38"/>
      <c r="DS266" s="38"/>
      <c r="DT266" s="38"/>
      <c r="DU266" s="38"/>
      <c r="DV266" s="38"/>
      <c r="DW266" s="38"/>
      <c r="DX266" s="38"/>
      <c r="DY266" s="38"/>
      <c r="DZ266" s="38"/>
      <c r="EA266" s="38"/>
      <c r="EB266" s="38"/>
      <c r="EC266" s="38"/>
      <c r="ED266" s="38"/>
      <c r="EE266" s="38"/>
      <c r="EF266" s="38"/>
      <c r="EG266" s="38"/>
      <c r="EH266" s="38"/>
      <c r="EI266" s="38"/>
      <c r="EJ266" s="38"/>
      <c r="EK266" s="38"/>
      <c r="EL266" s="38"/>
      <c r="EM266" s="38"/>
      <c r="EN266" s="38"/>
      <c r="EO266" s="38"/>
      <c r="EP266" s="38"/>
      <c r="EQ266" s="38"/>
      <c r="ER266" s="38"/>
      <c r="ES266" s="38"/>
      <c r="ET266" s="38"/>
      <c r="EU266" s="38"/>
      <c r="EV266" s="38"/>
      <c r="EW266" s="38"/>
      <c r="EX266" s="38"/>
      <c r="EY266" s="38"/>
      <c r="EZ266" s="38"/>
      <c r="FA266" s="38"/>
      <c r="FB266" s="38"/>
      <c r="FC266" s="38"/>
      <c r="FD266" s="38"/>
      <c r="FE266" s="38"/>
      <c r="FF266" s="38"/>
      <c r="FG266" s="38"/>
      <c r="FH266" s="38"/>
      <c r="FI266" s="38"/>
      <c r="FJ266" s="38"/>
      <c r="FK266" s="38"/>
      <c r="FL266" s="38"/>
      <c r="FM266" s="38"/>
      <c r="FN266" s="38"/>
      <c r="FO266" s="38"/>
      <c r="FP266" s="38"/>
      <c r="FQ266" s="38"/>
      <c r="FR266" s="38"/>
      <c r="FS266" s="38"/>
      <c r="FT266" s="38"/>
      <c r="FU266" s="38"/>
      <c r="FV266" s="38"/>
      <c r="FW266" s="38"/>
      <c r="FX266" s="38"/>
      <c r="FY266" s="38"/>
      <c r="FZ266" s="38"/>
      <c r="GA266" s="38"/>
      <c r="GB266" s="38"/>
      <c r="GC266" s="38"/>
      <c r="GD266" s="38"/>
      <c r="GE266" s="38"/>
      <c r="GF266" s="38"/>
      <c r="GG266" s="38"/>
      <c r="GH266" s="38"/>
      <c r="GI266" s="38"/>
      <c r="GJ266" s="38"/>
      <c r="GK266" s="38"/>
      <c r="GL266" s="38"/>
      <c r="GM266" s="38"/>
      <c r="GN266" s="38"/>
      <c r="GO266" s="38"/>
      <c r="GP266" s="38"/>
      <c r="GQ266" s="38"/>
      <c r="GR266" s="38"/>
      <c r="GS266" s="38"/>
      <c r="GT266" s="38"/>
      <c r="GU266" s="38"/>
      <c r="GV266" s="38"/>
      <c r="GW266" s="38"/>
      <c r="GX266" s="38"/>
      <c r="GY266" s="38"/>
      <c r="GZ266" s="38"/>
      <c r="HA266" s="38"/>
      <c r="HB266" s="38"/>
      <c r="HC266" s="38"/>
      <c r="HD266" s="38"/>
      <c r="HE266" s="38"/>
      <c r="HF266" s="38"/>
      <c r="HG266" s="38"/>
      <c r="HH266" s="38"/>
      <c r="HI266" s="38"/>
      <c r="HJ266" s="38"/>
      <c r="HK266" s="38"/>
      <c r="HL266" s="38"/>
      <c r="HM266" s="38"/>
      <c r="HN266" s="38"/>
      <c r="HO266" s="38"/>
      <c r="HP266" s="38"/>
      <c r="HQ266" s="38"/>
      <c r="HR266" s="38"/>
      <c r="HS266" s="38"/>
      <c r="HT266" s="38"/>
      <c r="HU266" s="38"/>
      <c r="HV266" s="38"/>
      <c r="HW266" s="38"/>
      <c r="HX266" s="38"/>
      <c r="HY266" s="38"/>
      <c r="HZ266" s="38"/>
      <c r="IA266" s="38"/>
      <c r="IB266" s="38"/>
      <c r="IC266" s="38"/>
      <c r="ID266" s="38"/>
      <c r="IE266" s="38"/>
      <c r="IF266" s="38"/>
      <c r="IG266" s="38"/>
      <c r="IH266" s="38"/>
      <c r="II266" s="38"/>
      <c r="IJ266" s="38"/>
      <c r="IK266" s="38"/>
      <c r="IL266" s="38"/>
      <c r="IM266" s="38"/>
      <c r="IN266" s="38"/>
      <c r="IO266" s="38"/>
      <c r="IP266" s="38"/>
      <c r="IQ266" s="38"/>
      <c r="IR266" s="38"/>
      <c r="IS266" s="38"/>
      <c r="IT266" s="38"/>
      <c r="IU266" s="38"/>
      <c r="IV266" s="38"/>
      <c r="IW266" s="38"/>
      <c r="IX266" s="38"/>
      <c r="IY266" s="38"/>
      <c r="IZ266" s="38"/>
      <c r="JA266" s="38"/>
      <c r="JB266" s="38"/>
      <c r="JC266" s="38"/>
      <c r="JD266" s="38"/>
      <c r="JE266" s="38"/>
      <c r="JF266" s="38"/>
      <c r="JG266" s="38"/>
      <c r="JH266" s="38"/>
      <c r="JI266" s="38"/>
      <c r="JJ266" s="38"/>
      <c r="JK266" s="38"/>
      <c r="JL266" s="38"/>
      <c r="JM266" s="38"/>
      <c r="JN266" s="38"/>
      <c r="JO266" s="38"/>
      <c r="JP266" s="38"/>
      <c r="JQ266" s="38"/>
      <c r="JR266" s="38"/>
      <c r="JS266" s="38"/>
      <c r="JT266" s="38"/>
      <c r="JU266" s="38"/>
      <c r="JV266" s="38"/>
      <c r="JW266" s="38"/>
      <c r="JX266" s="38"/>
      <c r="JY266" s="38"/>
      <c r="JZ266" s="38"/>
      <c r="KA266" s="38"/>
      <c r="KB266" s="38"/>
      <c r="KC266" s="38"/>
      <c r="KD266" s="38"/>
      <c r="KE266" s="38"/>
      <c r="KF266" s="38"/>
      <c r="KG266" s="38"/>
      <c r="KH266" s="38"/>
      <c r="KI266" s="38"/>
      <c r="KJ266" s="38"/>
      <c r="KK266" s="38"/>
      <c r="KL266" s="38"/>
      <c r="KM266" s="38"/>
      <c r="KN266" s="38"/>
      <c r="KO266" s="38"/>
      <c r="KP266" s="38"/>
      <c r="KQ266" s="38"/>
      <c r="KR266" s="38"/>
      <c r="KS266" s="38"/>
      <c r="KT266" s="38"/>
      <c r="KU266" s="38"/>
      <c r="KV266" s="38"/>
      <c r="KW266" s="38"/>
      <c r="KX266" s="38"/>
      <c r="KY266" s="38"/>
      <c r="KZ266" s="38"/>
      <c r="LA266" s="38"/>
      <c r="LB266" s="38"/>
      <c r="LC266" s="38"/>
      <c r="LD266" s="38"/>
      <c r="LE266" s="38"/>
      <c r="LF266" s="38"/>
      <c r="LG266" s="38"/>
      <c r="LH266" s="38"/>
      <c r="LI266" s="38"/>
      <c r="LJ266" s="38"/>
      <c r="LK266" s="38"/>
      <c r="LL266" s="38"/>
      <c r="LM266" s="38"/>
      <c r="LN266" s="38"/>
      <c r="LO266" s="38"/>
      <c r="LP266" s="38"/>
      <c r="LQ266" s="38"/>
      <c r="LR266" s="38"/>
      <c r="LS266" s="38"/>
      <c r="LT266" s="38"/>
      <c r="LU266" s="38"/>
      <c r="LV266" s="38"/>
      <c r="LW266" s="38"/>
      <c r="LX266" s="38"/>
      <c r="LY266" s="38"/>
      <c r="LZ266" s="38"/>
      <c r="MA266" s="38"/>
      <c r="MB266" s="38"/>
      <c r="MC266" s="38"/>
      <c r="MD266" s="38"/>
      <c r="ME266" s="38"/>
      <c r="MF266" s="38"/>
      <c r="MG266" s="38"/>
      <c r="MH266" s="38"/>
      <c r="MI266" s="38"/>
      <c r="MJ266" s="38"/>
      <c r="MK266" s="38"/>
      <c r="ML266" s="38"/>
      <c r="MM266" s="38"/>
      <c r="MN266" s="38"/>
      <c r="MO266" s="38"/>
      <c r="MP266" s="38"/>
      <c r="MQ266" s="38"/>
      <c r="MR266" s="38"/>
      <c r="MS266" s="38"/>
      <c r="MT266" s="38"/>
      <c r="MU266" s="38"/>
      <c r="MV266" s="38"/>
      <c r="MW266" s="38"/>
      <c r="MX266" s="38"/>
      <c r="MY266" s="38"/>
      <c r="MZ266" s="38"/>
      <c r="NA266" s="38"/>
      <c r="NB266" s="38"/>
      <c r="NC266" s="38"/>
      <c r="ND266" s="38"/>
      <c r="NE266" s="38"/>
      <c r="NF266" s="38"/>
      <c r="NG266" s="38"/>
      <c r="NH266" s="38"/>
      <c r="NI266" s="38"/>
      <c r="NJ266" s="38"/>
      <c r="NK266" s="38"/>
      <c r="NL266" s="38"/>
      <c r="NM266" s="38"/>
      <c r="NN266" s="38"/>
      <c r="NO266" s="38"/>
      <c r="NP266" s="38"/>
      <c r="NQ266" s="38"/>
      <c r="NR266" s="38"/>
      <c r="NS266" s="38"/>
      <c r="NT266" s="38"/>
      <c r="NU266" s="38"/>
      <c r="NV266" s="38"/>
      <c r="NW266" s="38"/>
      <c r="NX266" s="38"/>
      <c r="NY266" s="38"/>
      <c r="NZ266" s="38"/>
      <c r="OA266" s="38"/>
      <c r="OB266" s="38"/>
      <c r="OC266" s="38"/>
      <c r="OD266" s="38"/>
      <c r="OE266" s="38"/>
      <c r="OF266" s="38"/>
      <c r="OG266" s="38"/>
      <c r="OH266" s="38"/>
      <c r="OI266" s="38"/>
      <c r="OJ266" s="38"/>
      <c r="OK266" s="38"/>
      <c r="OL266" s="38"/>
      <c r="OM266" s="38"/>
      <c r="ON266" s="38"/>
      <c r="OO266" s="38"/>
      <c r="OP266" s="38"/>
      <c r="OQ266" s="38"/>
      <c r="OR266" s="38"/>
      <c r="OS266" s="38"/>
      <c r="OT266" s="38"/>
      <c r="OU266" s="38"/>
      <c r="OV266" s="38"/>
      <c r="OW266" s="38"/>
      <c r="OX266" s="38"/>
      <c r="OY266" s="38"/>
      <c r="OZ266" s="38"/>
      <c r="PA266" s="38"/>
      <c r="PB266" s="38"/>
      <c r="PC266" s="38"/>
      <c r="PD266" s="38"/>
      <c r="PE266" s="38"/>
      <c r="PF266" s="38"/>
      <c r="PG266" s="38"/>
      <c r="PH266" s="38"/>
      <c r="PI266" s="38"/>
      <c r="PJ266" s="38"/>
      <c r="PK266" s="38"/>
      <c r="PL266" s="38"/>
      <c r="PM266" s="38"/>
      <c r="PN266" s="38"/>
      <c r="PO266" s="38"/>
      <c r="PP266" s="38"/>
      <c r="PQ266" s="38"/>
      <c r="PR266" s="38"/>
      <c r="PS266" s="38"/>
      <c r="PT266" s="38"/>
      <c r="PU266" s="38"/>
      <c r="PV266" s="38"/>
      <c r="PW266" s="38"/>
      <c r="PX266" s="38"/>
      <c r="PY266" s="38"/>
      <c r="PZ266" s="38"/>
      <c r="QA266" s="38"/>
      <c r="QB266" s="38"/>
      <c r="QC266" s="38"/>
      <c r="QD266" s="38"/>
      <c r="QE266" s="38"/>
      <c r="QF266" s="38"/>
      <c r="QG266" s="38"/>
      <c r="QH266" s="38"/>
      <c r="QI266" s="38"/>
      <c r="QJ266" s="38"/>
      <c r="QK266" s="38"/>
      <c r="QL266" s="38"/>
      <c r="QM266" s="38"/>
      <c r="QN266" s="38"/>
      <c r="QO266" s="38"/>
      <c r="QP266" s="38"/>
      <c r="QQ266" s="38"/>
      <c r="QR266" s="38"/>
      <c r="QS266" s="38"/>
      <c r="QT266" s="38"/>
      <c r="QU266" s="38"/>
      <c r="QV266" s="38"/>
      <c r="QW266" s="38"/>
      <c r="QX266" s="38"/>
      <c r="QY266" s="38"/>
      <c r="QZ266" s="38"/>
      <c r="RA266" s="38"/>
      <c r="RB266" s="38"/>
      <c r="RC266" s="38"/>
      <c r="RD266" s="38"/>
      <c r="RE266" s="38"/>
      <c r="RF266" s="38"/>
      <c r="RG266" s="38"/>
      <c r="RH266" s="38"/>
      <c r="RI266" s="38"/>
      <c r="RJ266" s="38"/>
      <c r="RK266" s="38"/>
      <c r="RL266" s="38"/>
      <c r="RM266" s="38"/>
      <c r="RN266" s="38"/>
      <c r="RO266" s="38"/>
      <c r="RP266" s="38"/>
      <c r="RQ266" s="38"/>
      <c r="RR266" s="38"/>
      <c r="RS266" s="38"/>
      <c r="RT266" s="38"/>
      <c r="RU266" s="38"/>
      <c r="RV266" s="38"/>
      <c r="RW266" s="38"/>
      <c r="RX266" s="38"/>
      <c r="RY266" s="38"/>
      <c r="RZ266" s="38"/>
      <c r="SA266" s="38"/>
      <c r="SB266" s="38"/>
      <c r="SC266" s="38"/>
      <c r="SD266" s="38"/>
      <c r="SE266" s="38"/>
      <c r="SF266" s="38"/>
      <c r="SG266" s="38"/>
      <c r="SH266" s="38"/>
      <c r="SI266" s="38"/>
      <c r="SJ266" s="38"/>
      <c r="SK266" s="38"/>
      <c r="SL266" s="38"/>
      <c r="SM266" s="38"/>
      <c r="SN266" s="38"/>
      <c r="SO266" s="38"/>
      <c r="SP266" s="38"/>
      <c r="SQ266" s="38"/>
      <c r="SR266" s="38"/>
      <c r="SS266" s="38"/>
      <c r="ST266" s="38"/>
      <c r="SU266" s="38"/>
      <c r="SV266" s="38"/>
      <c r="SW266" s="38"/>
      <c r="SX266" s="38"/>
      <c r="SY266" s="38"/>
      <c r="SZ266" s="38"/>
      <c r="TA266" s="38"/>
      <c r="TB266" s="38"/>
      <c r="TC266" s="38"/>
      <c r="TD266" s="38"/>
      <c r="TE266" s="38"/>
      <c r="TF266" s="38"/>
      <c r="TG266" s="38"/>
      <c r="TH266" s="38"/>
      <c r="TI266" s="38"/>
      <c r="TJ266" s="38"/>
      <c r="TK266" s="38"/>
      <c r="TL266" s="38"/>
      <c r="TM266" s="38"/>
      <c r="TN266" s="38"/>
      <c r="TO266" s="38"/>
      <c r="TP266" s="38"/>
      <c r="TQ266" s="38"/>
      <c r="TR266" s="38"/>
      <c r="TS266" s="38"/>
      <c r="TT266" s="38"/>
      <c r="TU266" s="38"/>
      <c r="TV266" s="38"/>
      <c r="TW266" s="38"/>
      <c r="TX266" s="38"/>
      <c r="TY266" s="38"/>
      <c r="TZ266" s="38"/>
      <c r="UA266" s="38"/>
      <c r="UB266" s="38"/>
      <c r="UC266" s="38"/>
      <c r="UD266" s="38"/>
      <c r="UE266" s="38"/>
      <c r="UF266" s="38"/>
      <c r="UG266" s="38"/>
      <c r="UH266" s="38"/>
      <c r="UI266" s="38"/>
      <c r="UJ266" s="38"/>
      <c r="UK266" s="38"/>
      <c r="UL266" s="38"/>
      <c r="UM266" s="38"/>
      <c r="UN266" s="38"/>
      <c r="UO266" s="38"/>
      <c r="UP266" s="38"/>
      <c r="UQ266" s="38"/>
      <c r="UR266" s="38"/>
      <c r="US266" s="38"/>
      <c r="UT266" s="38"/>
      <c r="UU266" s="38"/>
      <c r="UV266" s="38"/>
      <c r="UW266" s="38"/>
      <c r="UX266" s="38"/>
      <c r="UY266" s="38"/>
      <c r="UZ266" s="38"/>
      <c r="VA266" s="38"/>
      <c r="VB266" s="38"/>
      <c r="VC266" s="38"/>
      <c r="VD266" s="38"/>
      <c r="VE266" s="38"/>
      <c r="VF266" s="38"/>
      <c r="VG266" s="38"/>
      <c r="VH266" s="38"/>
      <c r="VI266" s="38"/>
      <c r="VJ266" s="38"/>
      <c r="VK266" s="38"/>
      <c r="VL266" s="38"/>
      <c r="VM266" s="38"/>
      <c r="VN266" s="38"/>
      <c r="VO266" s="38"/>
      <c r="VP266" s="38"/>
      <c r="VQ266" s="38"/>
      <c r="VR266" s="38"/>
      <c r="VS266" s="38"/>
      <c r="VT266" s="38"/>
      <c r="VU266" s="38"/>
      <c r="VV266" s="38"/>
      <c r="VW266" s="38"/>
      <c r="VX266" s="38"/>
      <c r="VY266" s="38"/>
      <c r="VZ266" s="38"/>
      <c r="WA266" s="38"/>
      <c r="WB266" s="38"/>
      <c r="WC266" s="38"/>
      <c r="WD266" s="38"/>
      <c r="WE266" s="38"/>
      <c r="WF266" s="38"/>
      <c r="WG266" s="38"/>
      <c r="WH266" s="38"/>
      <c r="WI266" s="38"/>
      <c r="WJ266" s="38"/>
      <c r="WK266" s="38"/>
      <c r="WL266" s="38"/>
      <c r="WM266" s="38"/>
      <c r="WN266" s="38"/>
      <c r="WO266" s="38"/>
      <c r="WP266" s="38"/>
      <c r="WQ266" s="38"/>
      <c r="WR266" s="38"/>
      <c r="WS266" s="38"/>
      <c r="WT266" s="38"/>
      <c r="WU266" s="38"/>
      <c r="WV266" s="38"/>
      <c r="WW266" s="38"/>
      <c r="WX266" s="38"/>
      <c r="WY266" s="38"/>
      <c r="WZ266" s="38"/>
      <c r="XA266" s="38"/>
      <c r="XB266" s="38"/>
      <c r="XC266" s="38"/>
      <c r="XD266" s="38"/>
      <c r="XE266" s="38"/>
      <c r="XF266" s="38"/>
      <c r="XG266" s="38"/>
      <c r="XH266" s="38"/>
      <c r="XI266" s="38"/>
      <c r="XJ266" s="38"/>
      <c r="XK266" s="38"/>
      <c r="XL266" s="38"/>
      <c r="XM266" s="38"/>
      <c r="XN266" s="38"/>
      <c r="XO266" s="38"/>
      <c r="XP266" s="38"/>
      <c r="XQ266" s="38"/>
      <c r="XR266" s="38"/>
      <c r="XS266" s="38"/>
      <c r="XT266" s="38"/>
      <c r="XU266" s="38"/>
      <c r="XV266" s="38"/>
      <c r="XW266" s="38"/>
      <c r="XX266" s="38"/>
      <c r="XY266" s="38"/>
      <c r="XZ266" s="38"/>
      <c r="YA266" s="38"/>
      <c r="YB266" s="38"/>
      <c r="YC266" s="38"/>
      <c r="YD266" s="38"/>
      <c r="YE266" s="38"/>
      <c r="YF266" s="38"/>
      <c r="YG266" s="38"/>
      <c r="YH266" s="38"/>
      <c r="YI266" s="38"/>
      <c r="YJ266" s="38"/>
      <c r="YK266" s="38"/>
      <c r="YL266" s="38"/>
      <c r="YM266" s="38"/>
      <c r="YN266" s="38"/>
      <c r="YO266" s="38"/>
      <c r="YP266" s="38"/>
      <c r="YQ266" s="38"/>
      <c r="YR266" s="38"/>
    </row>
    <row r="267" spans="1:668" s="50" customFormat="1" ht="15.75" x14ac:dyDescent="0.25">
      <c r="A267" s="38"/>
      <c r="B267" s="3"/>
      <c r="C267" s="3"/>
      <c r="D267" s="38"/>
      <c r="E267" s="38"/>
      <c r="F267" s="132"/>
      <c r="G267" s="133"/>
      <c r="H267" s="132"/>
      <c r="I267" s="132"/>
      <c r="J267" s="132"/>
      <c r="K267" s="132"/>
      <c r="L267" s="133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  <c r="CW267" s="38"/>
      <c r="CX267" s="38"/>
      <c r="CY267" s="38"/>
      <c r="CZ267" s="38"/>
      <c r="DA267" s="38"/>
      <c r="DB267" s="38"/>
      <c r="DC267" s="38"/>
      <c r="DD267" s="38"/>
      <c r="DE267" s="38"/>
      <c r="DF267" s="38"/>
      <c r="DG267" s="38"/>
      <c r="DH267" s="38"/>
      <c r="DI267" s="38"/>
      <c r="DJ267" s="38"/>
      <c r="DK267" s="38"/>
      <c r="DL267" s="38"/>
      <c r="DM267" s="38"/>
      <c r="DN267" s="38"/>
      <c r="DO267" s="38"/>
      <c r="DP267" s="38"/>
      <c r="DQ267" s="38"/>
      <c r="DR267" s="38"/>
      <c r="DS267" s="38"/>
      <c r="DT267" s="38"/>
      <c r="DU267" s="38"/>
      <c r="DV267" s="38"/>
      <c r="DW267" s="38"/>
      <c r="DX267" s="38"/>
      <c r="DY267" s="38"/>
      <c r="DZ267" s="38"/>
      <c r="EA267" s="38"/>
      <c r="EB267" s="38"/>
      <c r="EC267" s="38"/>
      <c r="ED267" s="38"/>
      <c r="EE267" s="38"/>
      <c r="EF267" s="38"/>
      <c r="EG267" s="38"/>
      <c r="EH267" s="38"/>
      <c r="EI267" s="38"/>
      <c r="EJ267" s="38"/>
      <c r="EK267" s="38"/>
      <c r="EL267" s="38"/>
      <c r="EM267" s="38"/>
      <c r="EN267" s="38"/>
      <c r="EO267" s="38"/>
      <c r="EP267" s="38"/>
      <c r="EQ267" s="38"/>
      <c r="ER267" s="38"/>
      <c r="ES267" s="38"/>
      <c r="ET267" s="38"/>
      <c r="EU267" s="38"/>
      <c r="EV267" s="38"/>
      <c r="EW267" s="38"/>
      <c r="EX267" s="38"/>
      <c r="EY267" s="38"/>
      <c r="EZ267" s="38"/>
      <c r="FA267" s="38"/>
      <c r="FB267" s="38"/>
      <c r="FC267" s="38"/>
      <c r="FD267" s="38"/>
      <c r="FE267" s="38"/>
      <c r="FF267" s="38"/>
      <c r="FG267" s="38"/>
      <c r="FH267" s="38"/>
      <c r="FI267" s="38"/>
      <c r="FJ267" s="38"/>
      <c r="FK267" s="38"/>
      <c r="FL267" s="38"/>
      <c r="FM267" s="38"/>
      <c r="FN267" s="38"/>
      <c r="FO267" s="38"/>
      <c r="FP267" s="38"/>
      <c r="FQ267" s="38"/>
      <c r="FR267" s="38"/>
      <c r="FS267" s="38"/>
      <c r="FT267" s="38"/>
      <c r="FU267" s="38"/>
      <c r="FV267" s="38"/>
      <c r="FW267" s="38"/>
      <c r="FX267" s="38"/>
      <c r="FY267" s="38"/>
      <c r="FZ267" s="38"/>
      <c r="GA267" s="38"/>
      <c r="GB267" s="38"/>
      <c r="GC267" s="38"/>
      <c r="GD267" s="38"/>
      <c r="GE267" s="38"/>
      <c r="GF267" s="38"/>
      <c r="GG267" s="38"/>
      <c r="GH267" s="38"/>
      <c r="GI267" s="38"/>
      <c r="GJ267" s="38"/>
      <c r="GK267" s="38"/>
      <c r="GL267" s="38"/>
      <c r="GM267" s="38"/>
      <c r="GN267" s="38"/>
      <c r="GO267" s="38"/>
      <c r="GP267" s="38"/>
      <c r="GQ267" s="38"/>
      <c r="GR267" s="38"/>
      <c r="GS267" s="38"/>
      <c r="GT267" s="38"/>
      <c r="GU267" s="38"/>
      <c r="GV267" s="38"/>
      <c r="GW267" s="38"/>
      <c r="GX267" s="38"/>
      <c r="GY267" s="38"/>
      <c r="GZ267" s="38"/>
      <c r="HA267" s="38"/>
      <c r="HB267" s="38"/>
      <c r="HC267" s="38"/>
      <c r="HD267" s="38"/>
      <c r="HE267" s="38"/>
      <c r="HF267" s="38"/>
      <c r="HG267" s="38"/>
      <c r="HH267" s="38"/>
      <c r="HI267" s="38"/>
      <c r="HJ267" s="38"/>
      <c r="HK267" s="38"/>
      <c r="HL267" s="38"/>
      <c r="HM267" s="38"/>
      <c r="HN267" s="38"/>
      <c r="HO267" s="38"/>
      <c r="HP267" s="38"/>
      <c r="HQ267" s="38"/>
      <c r="HR267" s="38"/>
      <c r="HS267" s="38"/>
      <c r="HT267" s="38"/>
      <c r="HU267" s="38"/>
      <c r="HV267" s="38"/>
      <c r="HW267" s="38"/>
      <c r="HX267" s="38"/>
      <c r="HY267" s="38"/>
      <c r="HZ267" s="38"/>
      <c r="IA267" s="38"/>
      <c r="IB267" s="38"/>
      <c r="IC267" s="38"/>
      <c r="ID267" s="38"/>
      <c r="IE267" s="38"/>
      <c r="IF267" s="38"/>
      <c r="IG267" s="38"/>
      <c r="IH267" s="38"/>
      <c r="II267" s="38"/>
      <c r="IJ267" s="38"/>
      <c r="IK267" s="38"/>
      <c r="IL267" s="38"/>
      <c r="IM267" s="38"/>
      <c r="IN267" s="38"/>
      <c r="IO267" s="38"/>
      <c r="IP267" s="38"/>
      <c r="IQ267" s="38"/>
      <c r="IR267" s="38"/>
      <c r="IS267" s="38"/>
      <c r="IT267" s="38"/>
      <c r="IU267" s="38"/>
      <c r="IV267" s="38"/>
      <c r="IW267" s="38"/>
      <c r="IX267" s="38"/>
      <c r="IY267" s="38"/>
      <c r="IZ267" s="38"/>
      <c r="JA267" s="38"/>
      <c r="JB267" s="38"/>
      <c r="JC267" s="38"/>
      <c r="JD267" s="38"/>
      <c r="JE267" s="38"/>
      <c r="JF267" s="38"/>
      <c r="JG267" s="38"/>
      <c r="JH267" s="38"/>
      <c r="JI267" s="38"/>
      <c r="JJ267" s="38"/>
      <c r="JK267" s="38"/>
      <c r="JL267" s="38"/>
      <c r="JM267" s="38"/>
      <c r="JN267" s="38"/>
      <c r="JO267" s="38"/>
      <c r="JP267" s="38"/>
      <c r="JQ267" s="38"/>
      <c r="JR267" s="38"/>
      <c r="JS267" s="38"/>
      <c r="JT267" s="38"/>
      <c r="JU267" s="38"/>
      <c r="JV267" s="38"/>
      <c r="JW267" s="38"/>
      <c r="JX267" s="38"/>
      <c r="JY267" s="38"/>
      <c r="JZ267" s="38"/>
      <c r="KA267" s="38"/>
      <c r="KB267" s="38"/>
      <c r="KC267" s="38"/>
      <c r="KD267" s="38"/>
      <c r="KE267" s="38"/>
      <c r="KF267" s="38"/>
      <c r="KG267" s="38"/>
      <c r="KH267" s="38"/>
      <c r="KI267" s="38"/>
      <c r="KJ267" s="38"/>
      <c r="KK267" s="38"/>
      <c r="KL267" s="38"/>
      <c r="KM267" s="38"/>
      <c r="KN267" s="38"/>
      <c r="KO267" s="38"/>
      <c r="KP267" s="38"/>
      <c r="KQ267" s="38"/>
      <c r="KR267" s="38"/>
      <c r="KS267" s="38"/>
      <c r="KT267" s="38"/>
      <c r="KU267" s="38"/>
      <c r="KV267" s="38"/>
      <c r="KW267" s="38"/>
      <c r="KX267" s="38"/>
      <c r="KY267" s="38"/>
      <c r="KZ267" s="38"/>
      <c r="LA267" s="38"/>
      <c r="LB267" s="38"/>
      <c r="LC267" s="38"/>
      <c r="LD267" s="38"/>
      <c r="LE267" s="38"/>
      <c r="LF267" s="38"/>
      <c r="LG267" s="38"/>
      <c r="LH267" s="38"/>
      <c r="LI267" s="38"/>
      <c r="LJ267" s="38"/>
      <c r="LK267" s="38"/>
      <c r="LL267" s="38"/>
      <c r="LM267" s="38"/>
      <c r="LN267" s="38"/>
      <c r="LO267" s="38"/>
      <c r="LP267" s="38"/>
      <c r="LQ267" s="38"/>
      <c r="LR267" s="38"/>
      <c r="LS267" s="38"/>
      <c r="LT267" s="38"/>
      <c r="LU267" s="38"/>
      <c r="LV267" s="38"/>
      <c r="LW267" s="38"/>
      <c r="LX267" s="38"/>
      <c r="LY267" s="38"/>
      <c r="LZ267" s="38"/>
      <c r="MA267" s="38"/>
      <c r="MB267" s="38"/>
      <c r="MC267" s="38"/>
      <c r="MD267" s="38"/>
      <c r="ME267" s="38"/>
      <c r="MF267" s="38"/>
      <c r="MG267" s="38"/>
      <c r="MH267" s="38"/>
      <c r="MI267" s="38"/>
      <c r="MJ267" s="38"/>
      <c r="MK267" s="38"/>
      <c r="ML267" s="38"/>
      <c r="MM267" s="38"/>
      <c r="MN267" s="38"/>
      <c r="MO267" s="38"/>
      <c r="MP267" s="38"/>
      <c r="MQ267" s="38"/>
      <c r="MR267" s="38"/>
      <c r="MS267" s="38"/>
      <c r="MT267" s="38"/>
      <c r="MU267" s="38"/>
      <c r="MV267" s="38"/>
      <c r="MW267" s="38"/>
      <c r="MX267" s="38"/>
      <c r="MY267" s="38"/>
      <c r="MZ267" s="38"/>
      <c r="NA267" s="38"/>
      <c r="NB267" s="38"/>
      <c r="NC267" s="38"/>
      <c r="ND267" s="38"/>
      <c r="NE267" s="38"/>
      <c r="NF267" s="38"/>
      <c r="NG267" s="38"/>
      <c r="NH267" s="38"/>
      <c r="NI267" s="38"/>
      <c r="NJ267" s="38"/>
      <c r="NK267" s="38"/>
      <c r="NL267" s="38"/>
      <c r="NM267" s="38"/>
      <c r="NN267" s="38"/>
      <c r="NO267" s="38"/>
      <c r="NP267" s="38"/>
      <c r="NQ267" s="38"/>
      <c r="NR267" s="38"/>
      <c r="NS267" s="38"/>
      <c r="NT267" s="38"/>
      <c r="NU267" s="38"/>
      <c r="NV267" s="38"/>
      <c r="NW267" s="38"/>
      <c r="NX267" s="38"/>
      <c r="NY267" s="38"/>
      <c r="NZ267" s="38"/>
      <c r="OA267" s="38"/>
      <c r="OB267" s="38"/>
      <c r="OC267" s="38"/>
      <c r="OD267" s="38"/>
      <c r="OE267" s="38"/>
      <c r="OF267" s="38"/>
      <c r="OG267" s="38"/>
      <c r="OH267" s="38"/>
      <c r="OI267" s="38"/>
      <c r="OJ267" s="38"/>
      <c r="OK267" s="38"/>
      <c r="OL267" s="38"/>
      <c r="OM267" s="38"/>
      <c r="ON267" s="38"/>
      <c r="OO267" s="38"/>
      <c r="OP267" s="38"/>
      <c r="OQ267" s="38"/>
      <c r="OR267" s="38"/>
      <c r="OS267" s="38"/>
      <c r="OT267" s="38"/>
      <c r="OU267" s="38"/>
      <c r="OV267" s="38"/>
      <c r="OW267" s="38"/>
      <c r="OX267" s="38"/>
      <c r="OY267" s="38"/>
      <c r="OZ267" s="38"/>
      <c r="PA267" s="38"/>
      <c r="PB267" s="38"/>
      <c r="PC267" s="38"/>
      <c r="PD267" s="38"/>
      <c r="PE267" s="38"/>
      <c r="PF267" s="38"/>
      <c r="PG267" s="38"/>
      <c r="PH267" s="38"/>
      <c r="PI267" s="38"/>
      <c r="PJ267" s="38"/>
      <c r="PK267" s="38"/>
      <c r="PL267" s="38"/>
      <c r="PM267" s="38"/>
      <c r="PN267" s="38"/>
      <c r="PO267" s="38"/>
      <c r="PP267" s="38"/>
      <c r="PQ267" s="38"/>
      <c r="PR267" s="38"/>
      <c r="PS267" s="38"/>
      <c r="PT267" s="38"/>
      <c r="PU267" s="38"/>
      <c r="PV267" s="38"/>
      <c r="PW267" s="38"/>
      <c r="PX267" s="38"/>
      <c r="PY267" s="38"/>
      <c r="PZ267" s="38"/>
      <c r="QA267" s="38"/>
      <c r="QB267" s="38"/>
      <c r="QC267" s="38"/>
      <c r="QD267" s="38"/>
      <c r="QE267" s="38"/>
      <c r="QF267" s="38"/>
      <c r="QG267" s="38"/>
      <c r="QH267" s="38"/>
      <c r="QI267" s="38"/>
      <c r="QJ267" s="38"/>
      <c r="QK267" s="38"/>
      <c r="QL267" s="38"/>
      <c r="QM267" s="38"/>
      <c r="QN267" s="38"/>
      <c r="QO267" s="38"/>
      <c r="QP267" s="38"/>
      <c r="QQ267" s="38"/>
      <c r="QR267" s="38"/>
      <c r="QS267" s="38"/>
      <c r="QT267" s="38"/>
      <c r="QU267" s="38"/>
      <c r="QV267" s="38"/>
      <c r="QW267" s="38"/>
      <c r="QX267" s="38"/>
      <c r="QY267" s="38"/>
      <c r="QZ267" s="38"/>
      <c r="RA267" s="38"/>
      <c r="RB267" s="38"/>
      <c r="RC267" s="38"/>
      <c r="RD267" s="38"/>
      <c r="RE267" s="38"/>
      <c r="RF267" s="38"/>
      <c r="RG267" s="38"/>
      <c r="RH267" s="38"/>
      <c r="RI267" s="38"/>
      <c r="RJ267" s="38"/>
      <c r="RK267" s="38"/>
      <c r="RL267" s="38"/>
      <c r="RM267" s="38"/>
      <c r="RN267" s="38"/>
      <c r="RO267" s="38"/>
      <c r="RP267" s="38"/>
      <c r="RQ267" s="38"/>
      <c r="RR267" s="38"/>
      <c r="RS267" s="38"/>
      <c r="RT267" s="38"/>
      <c r="RU267" s="38"/>
      <c r="RV267" s="38"/>
      <c r="RW267" s="38"/>
      <c r="RX267" s="38"/>
      <c r="RY267" s="38"/>
      <c r="RZ267" s="38"/>
      <c r="SA267" s="38"/>
      <c r="SB267" s="38"/>
      <c r="SC267" s="38"/>
      <c r="SD267" s="38"/>
      <c r="SE267" s="38"/>
      <c r="SF267" s="38"/>
      <c r="SG267" s="38"/>
      <c r="SH267" s="38"/>
      <c r="SI267" s="38"/>
      <c r="SJ267" s="38"/>
      <c r="SK267" s="38"/>
      <c r="SL267" s="38"/>
      <c r="SM267" s="38"/>
      <c r="SN267" s="38"/>
      <c r="SO267" s="38"/>
      <c r="SP267" s="38"/>
      <c r="SQ267" s="38"/>
      <c r="SR267" s="38"/>
      <c r="SS267" s="38"/>
      <c r="ST267" s="38"/>
      <c r="SU267" s="38"/>
      <c r="SV267" s="38"/>
      <c r="SW267" s="38"/>
      <c r="SX267" s="38"/>
      <c r="SY267" s="38"/>
      <c r="SZ267" s="38"/>
      <c r="TA267" s="38"/>
      <c r="TB267" s="38"/>
      <c r="TC267" s="38"/>
      <c r="TD267" s="38"/>
      <c r="TE267" s="38"/>
      <c r="TF267" s="38"/>
      <c r="TG267" s="38"/>
      <c r="TH267" s="38"/>
      <c r="TI267" s="38"/>
      <c r="TJ267" s="38"/>
      <c r="TK267" s="38"/>
      <c r="TL267" s="38"/>
      <c r="TM267" s="38"/>
      <c r="TN267" s="38"/>
      <c r="TO267" s="38"/>
      <c r="TP267" s="38"/>
      <c r="TQ267" s="38"/>
      <c r="TR267" s="38"/>
      <c r="TS267" s="38"/>
      <c r="TT267" s="38"/>
      <c r="TU267" s="38"/>
      <c r="TV267" s="38"/>
      <c r="TW267" s="38"/>
      <c r="TX267" s="38"/>
      <c r="TY267" s="38"/>
      <c r="TZ267" s="38"/>
      <c r="UA267" s="38"/>
      <c r="UB267" s="38"/>
      <c r="UC267" s="38"/>
      <c r="UD267" s="38"/>
      <c r="UE267" s="38"/>
      <c r="UF267" s="38"/>
      <c r="UG267" s="38"/>
      <c r="UH267" s="38"/>
      <c r="UI267" s="38"/>
      <c r="UJ267" s="38"/>
      <c r="UK267" s="38"/>
      <c r="UL267" s="38"/>
      <c r="UM267" s="38"/>
      <c r="UN267" s="38"/>
      <c r="UO267" s="38"/>
      <c r="UP267" s="38"/>
      <c r="UQ267" s="38"/>
      <c r="UR267" s="38"/>
      <c r="US267" s="38"/>
      <c r="UT267" s="38"/>
      <c r="UU267" s="38"/>
      <c r="UV267" s="38"/>
      <c r="UW267" s="38"/>
      <c r="UX267" s="38"/>
      <c r="UY267" s="38"/>
      <c r="UZ267" s="38"/>
      <c r="VA267" s="38"/>
      <c r="VB267" s="38"/>
      <c r="VC267" s="38"/>
      <c r="VD267" s="38"/>
      <c r="VE267" s="38"/>
      <c r="VF267" s="38"/>
      <c r="VG267" s="38"/>
      <c r="VH267" s="38"/>
      <c r="VI267" s="38"/>
      <c r="VJ267" s="38"/>
      <c r="VK267" s="38"/>
      <c r="VL267" s="38"/>
      <c r="VM267" s="38"/>
      <c r="VN267" s="38"/>
      <c r="VO267" s="38"/>
      <c r="VP267" s="38"/>
      <c r="VQ267" s="38"/>
      <c r="VR267" s="38"/>
      <c r="VS267" s="38"/>
      <c r="VT267" s="38"/>
      <c r="VU267" s="38"/>
      <c r="VV267" s="38"/>
      <c r="VW267" s="38"/>
      <c r="VX267" s="38"/>
      <c r="VY267" s="38"/>
      <c r="VZ267" s="38"/>
      <c r="WA267" s="38"/>
      <c r="WB267" s="38"/>
      <c r="WC267" s="38"/>
      <c r="WD267" s="38"/>
      <c r="WE267" s="38"/>
      <c r="WF267" s="38"/>
      <c r="WG267" s="38"/>
      <c r="WH267" s="38"/>
      <c r="WI267" s="38"/>
      <c r="WJ267" s="38"/>
      <c r="WK267" s="38"/>
      <c r="WL267" s="38"/>
      <c r="WM267" s="38"/>
      <c r="WN267" s="38"/>
      <c r="WO267" s="38"/>
      <c r="WP267" s="38"/>
      <c r="WQ267" s="38"/>
      <c r="WR267" s="38"/>
      <c r="WS267" s="38"/>
      <c r="WT267" s="38"/>
      <c r="WU267" s="38"/>
      <c r="WV267" s="38"/>
      <c r="WW267" s="38"/>
      <c r="WX267" s="38"/>
      <c r="WY267" s="38"/>
      <c r="WZ267" s="38"/>
      <c r="XA267" s="38"/>
      <c r="XB267" s="38"/>
      <c r="XC267" s="38"/>
      <c r="XD267" s="38"/>
      <c r="XE267" s="38"/>
      <c r="XF267" s="38"/>
      <c r="XG267" s="38"/>
      <c r="XH267" s="38"/>
      <c r="XI267" s="38"/>
      <c r="XJ267" s="38"/>
      <c r="XK267" s="38"/>
      <c r="XL267" s="38"/>
      <c r="XM267" s="38"/>
      <c r="XN267" s="38"/>
      <c r="XO267" s="38"/>
      <c r="XP267" s="38"/>
      <c r="XQ267" s="38"/>
      <c r="XR267" s="38"/>
      <c r="XS267" s="38"/>
      <c r="XT267" s="38"/>
      <c r="XU267" s="38"/>
      <c r="XV267" s="38"/>
      <c r="XW267" s="38"/>
      <c r="XX267" s="38"/>
      <c r="XY267" s="38"/>
      <c r="XZ267" s="38"/>
      <c r="YA267" s="38"/>
      <c r="YB267" s="38"/>
      <c r="YC267" s="38"/>
      <c r="YD267" s="38"/>
      <c r="YE267" s="38"/>
      <c r="YF267" s="38"/>
      <c r="YG267" s="38"/>
      <c r="YH267" s="38"/>
      <c r="YI267" s="38"/>
      <c r="YJ267" s="38"/>
      <c r="YK267" s="38"/>
      <c r="YL267" s="38"/>
      <c r="YM267" s="38"/>
      <c r="YN267" s="38"/>
      <c r="YO267" s="38"/>
      <c r="YP267" s="38"/>
      <c r="YQ267" s="38"/>
      <c r="YR267" s="38"/>
    </row>
    <row r="268" spans="1:668" s="50" customFormat="1" ht="15.75" x14ac:dyDescent="0.25">
      <c r="A268" s="38"/>
      <c r="B268" s="3"/>
      <c r="C268" s="3"/>
      <c r="D268" s="38"/>
      <c r="E268" s="38"/>
      <c r="F268" s="132"/>
      <c r="G268" s="133"/>
      <c r="H268" s="132"/>
      <c r="I268" s="132"/>
      <c r="J268" s="132"/>
      <c r="K268" s="132"/>
      <c r="L268" s="133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  <c r="CW268" s="38"/>
      <c r="CX268" s="38"/>
      <c r="CY268" s="38"/>
      <c r="CZ268" s="38"/>
      <c r="DA268" s="38"/>
      <c r="DB268" s="38"/>
      <c r="DC268" s="38"/>
      <c r="DD268" s="38"/>
      <c r="DE268" s="38"/>
      <c r="DF268" s="38"/>
      <c r="DG268" s="38"/>
      <c r="DH268" s="38"/>
      <c r="DI268" s="38"/>
      <c r="DJ268" s="38"/>
      <c r="DK268" s="38"/>
      <c r="DL268" s="38"/>
      <c r="DM268" s="38"/>
      <c r="DN268" s="38"/>
      <c r="DO268" s="38"/>
      <c r="DP268" s="38"/>
      <c r="DQ268" s="38"/>
      <c r="DR268" s="38"/>
      <c r="DS268" s="38"/>
      <c r="DT268" s="38"/>
      <c r="DU268" s="38"/>
      <c r="DV268" s="38"/>
      <c r="DW268" s="38"/>
      <c r="DX268" s="38"/>
      <c r="DY268" s="38"/>
      <c r="DZ268" s="38"/>
      <c r="EA268" s="38"/>
      <c r="EB268" s="38"/>
      <c r="EC268" s="38"/>
      <c r="ED268" s="38"/>
      <c r="EE268" s="38"/>
      <c r="EF268" s="38"/>
      <c r="EG268" s="38"/>
      <c r="EH268" s="38"/>
      <c r="EI268" s="38"/>
      <c r="EJ268" s="38"/>
      <c r="EK268" s="38"/>
      <c r="EL268" s="38"/>
      <c r="EM268" s="38"/>
      <c r="EN268" s="38"/>
      <c r="EO268" s="38"/>
      <c r="EP268" s="38"/>
      <c r="EQ268" s="38"/>
      <c r="ER268" s="38"/>
      <c r="ES268" s="38"/>
      <c r="ET268" s="38"/>
      <c r="EU268" s="38"/>
      <c r="EV268" s="38"/>
      <c r="EW268" s="38"/>
      <c r="EX268" s="38"/>
      <c r="EY268" s="38"/>
      <c r="EZ268" s="38"/>
      <c r="FA268" s="38"/>
      <c r="FB268" s="38"/>
      <c r="FC268" s="38"/>
      <c r="FD268" s="38"/>
      <c r="FE268" s="38"/>
      <c r="FF268" s="38"/>
      <c r="FG268" s="38"/>
      <c r="FH268" s="38"/>
      <c r="FI268" s="38"/>
      <c r="FJ268" s="38"/>
      <c r="FK268" s="38"/>
      <c r="FL268" s="38"/>
      <c r="FM268" s="38"/>
      <c r="FN268" s="38"/>
      <c r="FO268" s="38"/>
      <c r="FP268" s="38"/>
      <c r="FQ268" s="38"/>
      <c r="FR268" s="38"/>
      <c r="FS268" s="38"/>
      <c r="FT268" s="38"/>
      <c r="FU268" s="38"/>
      <c r="FV268" s="38"/>
      <c r="FW268" s="38"/>
      <c r="FX268" s="38"/>
      <c r="FY268" s="38"/>
      <c r="FZ268" s="38"/>
      <c r="GA268" s="38"/>
      <c r="GB268" s="38"/>
      <c r="GC268" s="38"/>
      <c r="GD268" s="38"/>
      <c r="GE268" s="38"/>
      <c r="GF268" s="38"/>
      <c r="GG268" s="38"/>
      <c r="GH268" s="38"/>
      <c r="GI268" s="38"/>
      <c r="GJ268" s="38"/>
      <c r="GK268" s="38"/>
      <c r="GL268" s="38"/>
      <c r="GM268" s="38"/>
      <c r="GN268" s="38"/>
      <c r="GO268" s="38"/>
      <c r="GP268" s="38"/>
      <c r="GQ268" s="38"/>
      <c r="GR268" s="38"/>
      <c r="GS268" s="38"/>
      <c r="GT268" s="38"/>
      <c r="GU268" s="38"/>
      <c r="GV268" s="38"/>
      <c r="GW268" s="38"/>
      <c r="GX268" s="38"/>
      <c r="GY268" s="38"/>
      <c r="GZ268" s="38"/>
      <c r="HA268" s="38"/>
      <c r="HB268" s="38"/>
      <c r="HC268" s="38"/>
      <c r="HD268" s="38"/>
      <c r="HE268" s="38"/>
      <c r="HF268" s="38"/>
      <c r="HG268" s="38"/>
      <c r="HH268" s="38"/>
      <c r="HI268" s="38"/>
      <c r="HJ268" s="38"/>
      <c r="HK268" s="38"/>
      <c r="HL268" s="38"/>
      <c r="HM268" s="38"/>
      <c r="HN268" s="38"/>
      <c r="HO268" s="38"/>
      <c r="HP268" s="38"/>
      <c r="HQ268" s="38"/>
      <c r="HR268" s="38"/>
      <c r="HS268" s="38"/>
      <c r="HT268" s="38"/>
      <c r="HU268" s="38"/>
      <c r="HV268" s="38"/>
      <c r="HW268" s="38"/>
      <c r="HX268" s="38"/>
      <c r="HY268" s="38"/>
      <c r="HZ268" s="38"/>
      <c r="IA268" s="38"/>
      <c r="IB268" s="38"/>
      <c r="IC268" s="38"/>
      <c r="ID268" s="38"/>
      <c r="IE268" s="38"/>
      <c r="IF268" s="38"/>
      <c r="IG268" s="38"/>
      <c r="IH268" s="38"/>
      <c r="II268" s="38"/>
      <c r="IJ268" s="38"/>
      <c r="IK268" s="38"/>
      <c r="IL268" s="38"/>
      <c r="IM268" s="38"/>
      <c r="IN268" s="38"/>
      <c r="IO268" s="38"/>
      <c r="IP268" s="38"/>
      <c r="IQ268" s="38"/>
      <c r="IR268" s="38"/>
      <c r="IS268" s="38"/>
      <c r="IT268" s="38"/>
      <c r="IU268" s="38"/>
      <c r="IV268" s="38"/>
      <c r="IW268" s="38"/>
      <c r="IX268" s="38"/>
      <c r="IY268" s="38"/>
      <c r="IZ268" s="38"/>
      <c r="JA268" s="38"/>
      <c r="JB268" s="38"/>
      <c r="JC268" s="38"/>
      <c r="JD268" s="38"/>
      <c r="JE268" s="38"/>
      <c r="JF268" s="38"/>
      <c r="JG268" s="38"/>
      <c r="JH268" s="38"/>
      <c r="JI268" s="38"/>
      <c r="JJ268" s="38"/>
      <c r="JK268" s="38"/>
      <c r="JL268" s="38"/>
      <c r="JM268" s="38"/>
      <c r="JN268" s="38"/>
      <c r="JO268" s="38"/>
      <c r="JP268" s="38"/>
      <c r="JQ268" s="38"/>
      <c r="JR268" s="38"/>
      <c r="JS268" s="38"/>
      <c r="JT268" s="38"/>
      <c r="JU268" s="38"/>
      <c r="JV268" s="38"/>
      <c r="JW268" s="38"/>
      <c r="JX268" s="38"/>
      <c r="JY268" s="38"/>
      <c r="JZ268" s="38"/>
      <c r="KA268" s="38"/>
      <c r="KB268" s="38"/>
      <c r="KC268" s="38"/>
      <c r="KD268" s="38"/>
      <c r="KE268" s="38"/>
      <c r="KF268" s="38"/>
      <c r="KG268" s="38"/>
      <c r="KH268" s="38"/>
      <c r="KI268" s="38"/>
      <c r="KJ268" s="38"/>
      <c r="KK268" s="38"/>
      <c r="KL268" s="38"/>
      <c r="KM268" s="38"/>
      <c r="KN268" s="38"/>
      <c r="KO268" s="38"/>
      <c r="KP268" s="38"/>
      <c r="KQ268" s="38"/>
      <c r="KR268" s="38"/>
      <c r="KS268" s="38"/>
      <c r="KT268" s="38"/>
      <c r="KU268" s="38"/>
      <c r="KV268" s="38"/>
      <c r="KW268" s="38"/>
      <c r="KX268" s="38"/>
      <c r="KY268" s="38"/>
      <c r="KZ268" s="38"/>
      <c r="LA268" s="38"/>
      <c r="LB268" s="38"/>
      <c r="LC268" s="38"/>
      <c r="LD268" s="38"/>
      <c r="LE268" s="38"/>
      <c r="LF268" s="38"/>
      <c r="LG268" s="38"/>
      <c r="LH268" s="38"/>
      <c r="LI268" s="38"/>
      <c r="LJ268" s="38"/>
      <c r="LK268" s="38"/>
      <c r="LL268" s="38"/>
      <c r="LM268" s="38"/>
      <c r="LN268" s="38"/>
      <c r="LO268" s="38"/>
      <c r="LP268" s="38"/>
      <c r="LQ268" s="38"/>
      <c r="LR268" s="38"/>
      <c r="LS268" s="38"/>
      <c r="LT268" s="38"/>
      <c r="LU268" s="38"/>
      <c r="LV268" s="38"/>
      <c r="LW268" s="38"/>
      <c r="LX268" s="38"/>
      <c r="LY268" s="38"/>
      <c r="LZ268" s="38"/>
      <c r="MA268" s="38"/>
      <c r="MB268" s="38"/>
      <c r="MC268" s="38"/>
      <c r="MD268" s="38"/>
      <c r="ME268" s="38"/>
      <c r="MF268" s="38"/>
      <c r="MG268" s="38"/>
      <c r="MH268" s="38"/>
      <c r="MI268" s="38"/>
      <c r="MJ268" s="38"/>
      <c r="MK268" s="38"/>
      <c r="ML268" s="38"/>
      <c r="MM268" s="38"/>
      <c r="MN268" s="38"/>
      <c r="MO268" s="38"/>
      <c r="MP268" s="38"/>
      <c r="MQ268" s="38"/>
      <c r="MR268" s="38"/>
      <c r="MS268" s="38"/>
      <c r="MT268" s="38"/>
      <c r="MU268" s="38"/>
      <c r="MV268" s="38"/>
      <c r="MW268" s="38"/>
      <c r="MX268" s="38"/>
      <c r="MY268" s="38"/>
      <c r="MZ268" s="38"/>
      <c r="NA268" s="38"/>
      <c r="NB268" s="38"/>
      <c r="NC268" s="38"/>
      <c r="ND268" s="38"/>
      <c r="NE268" s="38"/>
      <c r="NF268" s="38"/>
      <c r="NG268" s="38"/>
      <c r="NH268" s="38"/>
      <c r="NI268" s="38"/>
      <c r="NJ268" s="38"/>
      <c r="NK268" s="38"/>
      <c r="NL268" s="38"/>
      <c r="NM268" s="38"/>
      <c r="NN268" s="38"/>
      <c r="NO268" s="38"/>
      <c r="NP268" s="38"/>
      <c r="NQ268" s="38"/>
      <c r="NR268" s="38"/>
      <c r="NS268" s="38"/>
      <c r="NT268" s="38"/>
      <c r="NU268" s="38"/>
      <c r="NV268" s="38"/>
      <c r="NW268" s="38"/>
      <c r="NX268" s="38"/>
      <c r="NY268" s="38"/>
      <c r="NZ268" s="38"/>
      <c r="OA268" s="38"/>
      <c r="OB268" s="38"/>
      <c r="OC268" s="38"/>
      <c r="OD268" s="38"/>
      <c r="OE268" s="38"/>
      <c r="OF268" s="38"/>
      <c r="OG268" s="38"/>
      <c r="OH268" s="38"/>
      <c r="OI268" s="38"/>
      <c r="OJ268" s="38"/>
      <c r="OK268" s="38"/>
      <c r="OL268" s="38"/>
      <c r="OM268" s="38"/>
      <c r="ON268" s="38"/>
      <c r="OO268" s="38"/>
      <c r="OP268" s="38"/>
      <c r="OQ268" s="38"/>
      <c r="OR268" s="38"/>
      <c r="OS268" s="38"/>
      <c r="OT268" s="38"/>
      <c r="OU268" s="38"/>
      <c r="OV268" s="38"/>
      <c r="OW268" s="38"/>
      <c r="OX268" s="38"/>
      <c r="OY268" s="38"/>
      <c r="OZ268" s="38"/>
      <c r="PA268" s="38"/>
      <c r="PB268" s="38"/>
      <c r="PC268" s="38"/>
      <c r="PD268" s="38"/>
      <c r="PE268" s="38"/>
      <c r="PF268" s="38"/>
      <c r="PG268" s="38"/>
      <c r="PH268" s="38"/>
      <c r="PI268" s="38"/>
      <c r="PJ268" s="38"/>
      <c r="PK268" s="38"/>
      <c r="PL268" s="38"/>
      <c r="PM268" s="38"/>
      <c r="PN268" s="38"/>
      <c r="PO268" s="38"/>
      <c r="PP268" s="38"/>
      <c r="PQ268" s="38"/>
      <c r="PR268" s="38"/>
      <c r="PS268" s="38"/>
      <c r="PT268" s="38"/>
      <c r="PU268" s="38"/>
      <c r="PV268" s="38"/>
      <c r="PW268" s="38"/>
      <c r="PX268" s="38"/>
      <c r="PY268" s="38"/>
      <c r="PZ268" s="38"/>
      <c r="QA268" s="38"/>
      <c r="QB268" s="38"/>
      <c r="QC268" s="38"/>
      <c r="QD268" s="38"/>
      <c r="QE268" s="38"/>
      <c r="QF268" s="38"/>
      <c r="QG268" s="38"/>
      <c r="QH268" s="38"/>
      <c r="QI268" s="38"/>
      <c r="QJ268" s="38"/>
      <c r="QK268" s="38"/>
      <c r="QL268" s="38"/>
      <c r="QM268" s="38"/>
      <c r="QN268" s="38"/>
      <c r="QO268" s="38"/>
      <c r="QP268" s="38"/>
      <c r="QQ268" s="38"/>
      <c r="QR268" s="38"/>
      <c r="QS268" s="38"/>
      <c r="QT268" s="38"/>
      <c r="QU268" s="38"/>
      <c r="QV268" s="38"/>
      <c r="QW268" s="38"/>
      <c r="QX268" s="38"/>
      <c r="QY268" s="38"/>
      <c r="QZ268" s="38"/>
      <c r="RA268" s="38"/>
      <c r="RB268" s="38"/>
      <c r="RC268" s="38"/>
      <c r="RD268" s="38"/>
      <c r="RE268" s="38"/>
      <c r="RF268" s="38"/>
      <c r="RG268" s="38"/>
      <c r="RH268" s="38"/>
      <c r="RI268" s="38"/>
      <c r="RJ268" s="38"/>
      <c r="RK268" s="38"/>
      <c r="RL268" s="38"/>
      <c r="RM268" s="38"/>
      <c r="RN268" s="38"/>
      <c r="RO268" s="38"/>
      <c r="RP268" s="38"/>
      <c r="RQ268" s="38"/>
      <c r="RR268" s="38"/>
      <c r="RS268" s="38"/>
      <c r="RT268" s="38"/>
      <c r="RU268" s="38"/>
      <c r="RV268" s="38"/>
      <c r="RW268" s="38"/>
      <c r="RX268" s="38"/>
      <c r="RY268" s="38"/>
      <c r="RZ268" s="38"/>
      <c r="SA268" s="38"/>
      <c r="SB268" s="38"/>
      <c r="SC268" s="38"/>
      <c r="SD268" s="38"/>
      <c r="SE268" s="38"/>
      <c r="SF268" s="38"/>
      <c r="SG268" s="38"/>
      <c r="SH268" s="38"/>
      <c r="SI268" s="38"/>
      <c r="SJ268" s="38"/>
      <c r="SK268" s="38"/>
      <c r="SL268" s="38"/>
      <c r="SM268" s="38"/>
      <c r="SN268" s="38"/>
      <c r="SO268" s="38"/>
      <c r="SP268" s="38"/>
      <c r="SQ268" s="38"/>
      <c r="SR268" s="38"/>
      <c r="SS268" s="38"/>
      <c r="ST268" s="38"/>
      <c r="SU268" s="38"/>
      <c r="SV268" s="38"/>
      <c r="SW268" s="38"/>
      <c r="SX268" s="38"/>
      <c r="SY268" s="38"/>
      <c r="SZ268" s="38"/>
      <c r="TA268" s="38"/>
      <c r="TB268" s="38"/>
      <c r="TC268" s="38"/>
      <c r="TD268" s="38"/>
      <c r="TE268" s="38"/>
      <c r="TF268" s="38"/>
      <c r="TG268" s="38"/>
      <c r="TH268" s="38"/>
      <c r="TI268" s="38"/>
      <c r="TJ268" s="38"/>
      <c r="TK268" s="38"/>
      <c r="TL268" s="38"/>
      <c r="TM268" s="38"/>
      <c r="TN268" s="38"/>
      <c r="TO268" s="38"/>
      <c r="TP268" s="38"/>
      <c r="TQ268" s="38"/>
      <c r="TR268" s="38"/>
      <c r="TS268" s="38"/>
      <c r="TT268" s="38"/>
      <c r="TU268" s="38"/>
      <c r="TV268" s="38"/>
      <c r="TW268" s="38"/>
      <c r="TX268" s="38"/>
      <c r="TY268" s="38"/>
      <c r="TZ268" s="38"/>
      <c r="UA268" s="38"/>
      <c r="UB268" s="38"/>
      <c r="UC268" s="38"/>
      <c r="UD268" s="38"/>
      <c r="UE268" s="38"/>
      <c r="UF268" s="38"/>
      <c r="UG268" s="38"/>
      <c r="UH268" s="38"/>
      <c r="UI268" s="38"/>
      <c r="UJ268" s="38"/>
      <c r="UK268" s="38"/>
      <c r="UL268" s="38"/>
      <c r="UM268" s="38"/>
      <c r="UN268" s="38"/>
      <c r="UO268" s="38"/>
      <c r="UP268" s="38"/>
      <c r="UQ268" s="38"/>
      <c r="UR268" s="38"/>
      <c r="US268" s="38"/>
      <c r="UT268" s="38"/>
      <c r="UU268" s="38"/>
      <c r="UV268" s="38"/>
      <c r="UW268" s="38"/>
      <c r="UX268" s="38"/>
      <c r="UY268" s="38"/>
      <c r="UZ268" s="38"/>
      <c r="VA268" s="38"/>
      <c r="VB268" s="38"/>
      <c r="VC268" s="38"/>
      <c r="VD268" s="38"/>
      <c r="VE268" s="38"/>
      <c r="VF268" s="38"/>
      <c r="VG268" s="38"/>
      <c r="VH268" s="38"/>
      <c r="VI268" s="38"/>
      <c r="VJ268" s="38"/>
      <c r="VK268" s="38"/>
      <c r="VL268" s="38"/>
      <c r="VM268" s="38"/>
      <c r="VN268" s="38"/>
      <c r="VO268" s="38"/>
      <c r="VP268" s="38"/>
      <c r="VQ268" s="38"/>
      <c r="VR268" s="38"/>
      <c r="VS268" s="38"/>
      <c r="VT268" s="38"/>
      <c r="VU268" s="38"/>
      <c r="VV268" s="38"/>
      <c r="VW268" s="38"/>
      <c r="VX268" s="38"/>
      <c r="VY268" s="38"/>
      <c r="VZ268" s="38"/>
      <c r="WA268" s="38"/>
      <c r="WB268" s="38"/>
      <c r="WC268" s="38"/>
      <c r="WD268" s="38"/>
      <c r="WE268" s="38"/>
      <c r="WF268" s="38"/>
      <c r="WG268" s="38"/>
      <c r="WH268" s="38"/>
      <c r="WI268" s="38"/>
      <c r="WJ268" s="38"/>
      <c r="WK268" s="38"/>
      <c r="WL268" s="38"/>
      <c r="WM268" s="38"/>
      <c r="WN268" s="38"/>
      <c r="WO268" s="38"/>
      <c r="WP268" s="38"/>
      <c r="WQ268" s="38"/>
      <c r="WR268" s="38"/>
      <c r="WS268" s="38"/>
      <c r="WT268" s="38"/>
      <c r="WU268" s="38"/>
      <c r="WV268" s="38"/>
      <c r="WW268" s="38"/>
      <c r="WX268" s="38"/>
      <c r="WY268" s="38"/>
      <c r="WZ268" s="38"/>
      <c r="XA268" s="38"/>
      <c r="XB268" s="38"/>
      <c r="XC268" s="38"/>
      <c r="XD268" s="38"/>
      <c r="XE268" s="38"/>
      <c r="XF268" s="38"/>
      <c r="XG268" s="38"/>
      <c r="XH268" s="38"/>
      <c r="XI268" s="38"/>
      <c r="XJ268" s="38"/>
      <c r="XK268" s="38"/>
      <c r="XL268" s="38"/>
      <c r="XM268" s="38"/>
      <c r="XN268" s="38"/>
      <c r="XO268" s="38"/>
      <c r="XP268" s="38"/>
      <c r="XQ268" s="38"/>
      <c r="XR268" s="38"/>
      <c r="XS268" s="38"/>
      <c r="XT268" s="38"/>
      <c r="XU268" s="38"/>
      <c r="XV268" s="38"/>
      <c r="XW268" s="38"/>
      <c r="XX268" s="38"/>
      <c r="XY268" s="38"/>
      <c r="XZ268" s="38"/>
      <c r="YA268" s="38"/>
      <c r="YB268" s="38"/>
      <c r="YC268" s="38"/>
      <c r="YD268" s="38"/>
      <c r="YE268" s="38"/>
      <c r="YF268" s="38"/>
      <c r="YG268" s="38"/>
      <c r="YH268" s="38"/>
      <c r="YI268" s="38"/>
      <c r="YJ268" s="38"/>
      <c r="YK268" s="38"/>
      <c r="YL268" s="38"/>
      <c r="YM268" s="38"/>
      <c r="YN268" s="38"/>
      <c r="YO268" s="38"/>
      <c r="YP268" s="38"/>
      <c r="YQ268" s="38"/>
      <c r="YR268" s="38"/>
    </row>
    <row r="269" spans="1:668" s="50" customFormat="1" ht="15.75" x14ac:dyDescent="0.25">
      <c r="A269" s="61"/>
      <c r="B269" s="3"/>
      <c r="C269" s="3"/>
      <c r="D269" s="38"/>
      <c r="E269" s="38"/>
      <c r="F269" s="132"/>
      <c r="G269" s="133"/>
      <c r="H269" s="132"/>
      <c r="I269" s="132"/>
      <c r="J269" s="132"/>
      <c r="K269" s="132"/>
      <c r="L269" s="133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  <c r="CW269" s="38"/>
      <c r="CX269" s="38"/>
      <c r="CY269" s="38"/>
      <c r="CZ269" s="38"/>
      <c r="DA269" s="38"/>
      <c r="DB269" s="38"/>
      <c r="DC269" s="38"/>
      <c r="DD269" s="38"/>
      <c r="DE269" s="38"/>
      <c r="DF269" s="38"/>
      <c r="DG269" s="38"/>
      <c r="DH269" s="38"/>
      <c r="DI269" s="38"/>
      <c r="DJ269" s="38"/>
      <c r="DK269" s="38"/>
      <c r="DL269" s="38"/>
      <c r="DM269" s="38"/>
      <c r="DN269" s="38"/>
      <c r="DO269" s="38"/>
      <c r="DP269" s="38"/>
      <c r="DQ269" s="38"/>
      <c r="DR269" s="38"/>
      <c r="DS269" s="38"/>
      <c r="DT269" s="38"/>
      <c r="DU269" s="38"/>
      <c r="DV269" s="38"/>
      <c r="DW269" s="38"/>
      <c r="DX269" s="38"/>
      <c r="DY269" s="38"/>
      <c r="DZ269" s="38"/>
      <c r="EA269" s="38"/>
      <c r="EB269" s="38"/>
      <c r="EC269" s="38"/>
      <c r="ED269" s="38"/>
      <c r="EE269" s="38"/>
      <c r="EF269" s="38"/>
      <c r="EG269" s="38"/>
      <c r="EH269" s="38"/>
      <c r="EI269" s="38"/>
      <c r="EJ269" s="38"/>
      <c r="EK269" s="38"/>
      <c r="EL269" s="38"/>
      <c r="EM269" s="38"/>
      <c r="EN269" s="38"/>
      <c r="EO269" s="38"/>
      <c r="EP269" s="38"/>
      <c r="EQ269" s="38"/>
      <c r="ER269" s="38"/>
      <c r="ES269" s="38"/>
      <c r="ET269" s="38"/>
      <c r="EU269" s="38"/>
      <c r="EV269" s="38"/>
      <c r="EW269" s="38"/>
      <c r="EX269" s="38"/>
      <c r="EY269" s="38"/>
      <c r="EZ269" s="38"/>
      <c r="FA269" s="38"/>
      <c r="FB269" s="38"/>
      <c r="FC269" s="38"/>
      <c r="FD269" s="38"/>
      <c r="FE269" s="38"/>
      <c r="FF269" s="38"/>
      <c r="FG269" s="38"/>
      <c r="FH269" s="38"/>
      <c r="FI269" s="38"/>
      <c r="FJ269" s="38"/>
      <c r="FK269" s="38"/>
      <c r="FL269" s="38"/>
      <c r="FM269" s="38"/>
      <c r="FN269" s="38"/>
      <c r="FO269" s="38"/>
      <c r="FP269" s="38"/>
      <c r="FQ269" s="38"/>
      <c r="FR269" s="38"/>
      <c r="FS269" s="38"/>
      <c r="FT269" s="38"/>
      <c r="FU269" s="38"/>
      <c r="FV269" s="38"/>
      <c r="FW269" s="38"/>
      <c r="FX269" s="38"/>
      <c r="FY269" s="38"/>
      <c r="FZ269" s="38"/>
      <c r="GA269" s="38"/>
      <c r="GB269" s="38"/>
      <c r="GC269" s="38"/>
      <c r="GD269" s="38"/>
      <c r="GE269" s="38"/>
      <c r="GF269" s="38"/>
      <c r="GG269" s="38"/>
      <c r="GH269" s="38"/>
      <c r="GI269" s="38"/>
      <c r="GJ269" s="38"/>
      <c r="GK269" s="38"/>
      <c r="GL269" s="38"/>
      <c r="GM269" s="38"/>
      <c r="GN269" s="38"/>
      <c r="GO269" s="38"/>
      <c r="GP269" s="38"/>
      <c r="GQ269" s="38"/>
      <c r="GR269" s="38"/>
      <c r="GS269" s="38"/>
      <c r="GT269" s="38"/>
      <c r="GU269" s="38"/>
      <c r="GV269" s="38"/>
      <c r="GW269" s="38"/>
      <c r="GX269" s="38"/>
      <c r="GY269" s="38"/>
      <c r="GZ269" s="38"/>
      <c r="HA269" s="38"/>
      <c r="HB269" s="38"/>
      <c r="HC269" s="38"/>
      <c r="HD269" s="38"/>
      <c r="HE269" s="38"/>
      <c r="HF269" s="38"/>
      <c r="HG269" s="38"/>
      <c r="HH269" s="38"/>
      <c r="HI269" s="38"/>
      <c r="HJ269" s="38"/>
      <c r="HK269" s="38"/>
      <c r="HL269" s="38"/>
      <c r="HM269" s="38"/>
      <c r="HN269" s="38"/>
      <c r="HO269" s="38"/>
      <c r="HP269" s="38"/>
      <c r="HQ269" s="38"/>
      <c r="HR269" s="38"/>
      <c r="HS269" s="38"/>
      <c r="HT269" s="38"/>
      <c r="HU269" s="38"/>
      <c r="HV269" s="38"/>
      <c r="HW269" s="38"/>
      <c r="HX269" s="38"/>
      <c r="HY269" s="38"/>
      <c r="HZ269" s="38"/>
      <c r="IA269" s="38"/>
      <c r="IB269" s="38"/>
      <c r="IC269" s="38"/>
      <c r="ID269" s="38"/>
      <c r="IE269" s="38"/>
      <c r="IF269" s="38"/>
      <c r="IG269" s="38"/>
      <c r="IH269" s="38"/>
      <c r="II269" s="38"/>
      <c r="IJ269" s="38"/>
      <c r="IK269" s="38"/>
      <c r="IL269" s="38"/>
      <c r="IM269" s="38"/>
      <c r="IN269" s="38"/>
      <c r="IO269" s="38"/>
      <c r="IP269" s="38"/>
      <c r="IQ269" s="38"/>
      <c r="IR269" s="38"/>
      <c r="IS269" s="38"/>
      <c r="IT269" s="38"/>
      <c r="IU269" s="38"/>
      <c r="IV269" s="38"/>
      <c r="IW269" s="38"/>
      <c r="IX269" s="38"/>
      <c r="IY269" s="38"/>
      <c r="IZ269" s="38"/>
      <c r="JA269" s="38"/>
      <c r="JB269" s="38"/>
      <c r="JC269" s="38"/>
      <c r="JD269" s="38"/>
      <c r="JE269" s="38"/>
      <c r="JF269" s="38"/>
      <c r="JG269" s="38"/>
      <c r="JH269" s="38"/>
      <c r="JI269" s="38"/>
      <c r="JJ269" s="38"/>
      <c r="JK269" s="38"/>
      <c r="JL269" s="38"/>
      <c r="JM269" s="38"/>
      <c r="JN269" s="38"/>
      <c r="JO269" s="38"/>
      <c r="JP269" s="38"/>
      <c r="JQ269" s="38"/>
      <c r="JR269" s="38"/>
      <c r="JS269" s="38"/>
      <c r="JT269" s="38"/>
      <c r="JU269" s="38"/>
      <c r="JV269" s="38"/>
      <c r="JW269" s="38"/>
      <c r="JX269" s="38"/>
      <c r="JY269" s="38"/>
      <c r="JZ269" s="38"/>
      <c r="KA269" s="38"/>
      <c r="KB269" s="38"/>
      <c r="KC269" s="38"/>
      <c r="KD269" s="38"/>
      <c r="KE269" s="38"/>
      <c r="KF269" s="38"/>
      <c r="KG269" s="38"/>
      <c r="KH269" s="38"/>
      <c r="KI269" s="38"/>
      <c r="KJ269" s="38"/>
      <c r="KK269" s="38"/>
      <c r="KL269" s="38"/>
      <c r="KM269" s="38"/>
      <c r="KN269" s="38"/>
      <c r="KO269" s="38"/>
      <c r="KP269" s="38"/>
      <c r="KQ269" s="38"/>
      <c r="KR269" s="38"/>
      <c r="KS269" s="38"/>
      <c r="KT269" s="38"/>
      <c r="KU269" s="38"/>
      <c r="KV269" s="38"/>
      <c r="KW269" s="38"/>
      <c r="KX269" s="38"/>
      <c r="KY269" s="38"/>
      <c r="KZ269" s="38"/>
      <c r="LA269" s="38"/>
      <c r="LB269" s="38"/>
      <c r="LC269" s="38"/>
      <c r="LD269" s="38"/>
      <c r="LE269" s="38"/>
      <c r="LF269" s="38"/>
      <c r="LG269" s="38"/>
      <c r="LH269" s="38"/>
      <c r="LI269" s="38"/>
      <c r="LJ269" s="38"/>
      <c r="LK269" s="38"/>
      <c r="LL269" s="38"/>
      <c r="LM269" s="38"/>
      <c r="LN269" s="38"/>
      <c r="LO269" s="38"/>
      <c r="LP269" s="38"/>
      <c r="LQ269" s="38"/>
      <c r="LR269" s="38"/>
      <c r="LS269" s="38"/>
      <c r="LT269" s="38"/>
      <c r="LU269" s="38"/>
      <c r="LV269" s="38"/>
      <c r="LW269" s="38"/>
      <c r="LX269" s="38"/>
      <c r="LY269" s="38"/>
      <c r="LZ269" s="38"/>
      <c r="MA269" s="38"/>
      <c r="MB269" s="38"/>
      <c r="MC269" s="38"/>
      <c r="MD269" s="38"/>
      <c r="ME269" s="38"/>
      <c r="MF269" s="38"/>
      <c r="MG269" s="38"/>
      <c r="MH269" s="38"/>
      <c r="MI269" s="38"/>
      <c r="MJ269" s="38"/>
      <c r="MK269" s="38"/>
      <c r="ML269" s="38"/>
      <c r="MM269" s="38"/>
      <c r="MN269" s="38"/>
      <c r="MO269" s="38"/>
      <c r="MP269" s="38"/>
      <c r="MQ269" s="38"/>
      <c r="MR269" s="38"/>
      <c r="MS269" s="38"/>
      <c r="MT269" s="38"/>
      <c r="MU269" s="38"/>
      <c r="MV269" s="38"/>
      <c r="MW269" s="38"/>
      <c r="MX269" s="38"/>
      <c r="MY269" s="38"/>
      <c r="MZ269" s="38"/>
      <c r="NA269" s="38"/>
      <c r="NB269" s="38"/>
      <c r="NC269" s="38"/>
      <c r="ND269" s="38"/>
      <c r="NE269" s="38"/>
      <c r="NF269" s="38"/>
      <c r="NG269" s="38"/>
      <c r="NH269" s="38"/>
      <c r="NI269" s="38"/>
      <c r="NJ269" s="38"/>
      <c r="NK269" s="38"/>
      <c r="NL269" s="38"/>
      <c r="NM269" s="38"/>
      <c r="NN269" s="38"/>
      <c r="NO269" s="38"/>
      <c r="NP269" s="38"/>
      <c r="NQ269" s="38"/>
      <c r="NR269" s="38"/>
      <c r="NS269" s="38"/>
      <c r="NT269" s="38"/>
      <c r="NU269" s="38"/>
      <c r="NV269" s="38"/>
      <c r="NW269" s="38"/>
      <c r="NX269" s="38"/>
      <c r="NY269" s="38"/>
      <c r="NZ269" s="38"/>
      <c r="OA269" s="38"/>
      <c r="OB269" s="38"/>
      <c r="OC269" s="38"/>
      <c r="OD269" s="38"/>
      <c r="OE269" s="38"/>
      <c r="OF269" s="38"/>
      <c r="OG269" s="38"/>
      <c r="OH269" s="38"/>
      <c r="OI269" s="38"/>
      <c r="OJ269" s="38"/>
      <c r="OK269" s="38"/>
      <c r="OL269" s="38"/>
      <c r="OM269" s="38"/>
      <c r="ON269" s="38"/>
      <c r="OO269" s="38"/>
      <c r="OP269" s="38"/>
      <c r="OQ269" s="38"/>
      <c r="OR269" s="38"/>
      <c r="OS269" s="38"/>
      <c r="OT269" s="38"/>
      <c r="OU269" s="38"/>
      <c r="OV269" s="38"/>
      <c r="OW269" s="38"/>
      <c r="OX269" s="38"/>
      <c r="OY269" s="38"/>
      <c r="OZ269" s="38"/>
      <c r="PA269" s="38"/>
      <c r="PB269" s="38"/>
      <c r="PC269" s="38"/>
      <c r="PD269" s="38"/>
      <c r="PE269" s="38"/>
      <c r="PF269" s="38"/>
      <c r="PG269" s="38"/>
      <c r="PH269" s="38"/>
      <c r="PI269" s="38"/>
      <c r="PJ269" s="38"/>
      <c r="PK269" s="38"/>
      <c r="PL269" s="38"/>
      <c r="PM269" s="38"/>
      <c r="PN269" s="38"/>
      <c r="PO269" s="38"/>
      <c r="PP269" s="38"/>
      <c r="PQ269" s="38"/>
      <c r="PR269" s="38"/>
      <c r="PS269" s="38"/>
      <c r="PT269" s="38"/>
      <c r="PU269" s="38"/>
      <c r="PV269" s="38"/>
      <c r="PW269" s="38"/>
      <c r="PX269" s="38"/>
      <c r="PY269" s="38"/>
      <c r="PZ269" s="38"/>
      <c r="QA269" s="38"/>
      <c r="QB269" s="38"/>
      <c r="QC269" s="38"/>
      <c r="QD269" s="38"/>
      <c r="QE269" s="38"/>
      <c r="QF269" s="38"/>
      <c r="QG269" s="38"/>
      <c r="QH269" s="38"/>
      <c r="QI269" s="38"/>
      <c r="QJ269" s="38"/>
      <c r="QK269" s="38"/>
      <c r="QL269" s="38"/>
      <c r="QM269" s="38"/>
      <c r="QN269" s="38"/>
      <c r="QO269" s="38"/>
      <c r="QP269" s="38"/>
      <c r="QQ269" s="38"/>
      <c r="QR269" s="38"/>
      <c r="QS269" s="38"/>
      <c r="QT269" s="38"/>
      <c r="QU269" s="38"/>
      <c r="QV269" s="38"/>
      <c r="QW269" s="38"/>
      <c r="QX269" s="38"/>
      <c r="QY269" s="38"/>
      <c r="QZ269" s="38"/>
      <c r="RA269" s="38"/>
      <c r="RB269" s="38"/>
      <c r="RC269" s="38"/>
      <c r="RD269" s="38"/>
      <c r="RE269" s="38"/>
      <c r="RF269" s="38"/>
      <c r="RG269" s="38"/>
      <c r="RH269" s="38"/>
      <c r="RI269" s="38"/>
      <c r="RJ269" s="38"/>
      <c r="RK269" s="38"/>
      <c r="RL269" s="38"/>
      <c r="RM269" s="38"/>
      <c r="RN269" s="38"/>
      <c r="RO269" s="38"/>
      <c r="RP269" s="38"/>
      <c r="RQ269" s="38"/>
      <c r="RR269" s="38"/>
      <c r="RS269" s="38"/>
      <c r="RT269" s="38"/>
      <c r="RU269" s="38"/>
      <c r="RV269" s="38"/>
      <c r="RW269" s="38"/>
      <c r="RX269" s="38"/>
      <c r="RY269" s="38"/>
      <c r="RZ269" s="38"/>
      <c r="SA269" s="38"/>
      <c r="SB269" s="38"/>
      <c r="SC269" s="38"/>
      <c r="SD269" s="38"/>
      <c r="SE269" s="38"/>
      <c r="SF269" s="38"/>
      <c r="SG269" s="38"/>
      <c r="SH269" s="38"/>
      <c r="SI269" s="38"/>
      <c r="SJ269" s="38"/>
      <c r="SK269" s="38"/>
      <c r="SL269" s="38"/>
      <c r="SM269" s="38"/>
      <c r="SN269" s="38"/>
      <c r="SO269" s="38"/>
      <c r="SP269" s="38"/>
      <c r="SQ269" s="38"/>
      <c r="SR269" s="38"/>
      <c r="SS269" s="38"/>
      <c r="ST269" s="38"/>
      <c r="SU269" s="38"/>
      <c r="SV269" s="38"/>
      <c r="SW269" s="38"/>
      <c r="SX269" s="38"/>
      <c r="SY269" s="38"/>
      <c r="SZ269" s="38"/>
      <c r="TA269" s="38"/>
      <c r="TB269" s="38"/>
      <c r="TC269" s="38"/>
      <c r="TD269" s="38"/>
      <c r="TE269" s="38"/>
      <c r="TF269" s="38"/>
      <c r="TG269" s="38"/>
      <c r="TH269" s="38"/>
      <c r="TI269" s="38"/>
      <c r="TJ269" s="38"/>
      <c r="TK269" s="38"/>
      <c r="TL269" s="38"/>
      <c r="TM269" s="38"/>
      <c r="TN269" s="38"/>
      <c r="TO269" s="38"/>
      <c r="TP269" s="38"/>
      <c r="TQ269" s="38"/>
      <c r="TR269" s="38"/>
      <c r="TS269" s="38"/>
      <c r="TT269" s="38"/>
      <c r="TU269" s="38"/>
      <c r="TV269" s="38"/>
      <c r="TW269" s="38"/>
      <c r="TX269" s="38"/>
      <c r="TY269" s="38"/>
      <c r="TZ269" s="38"/>
      <c r="UA269" s="38"/>
      <c r="UB269" s="38"/>
      <c r="UC269" s="38"/>
      <c r="UD269" s="38"/>
      <c r="UE269" s="38"/>
      <c r="UF269" s="38"/>
      <c r="UG269" s="38"/>
      <c r="UH269" s="38"/>
      <c r="UI269" s="38"/>
      <c r="UJ269" s="38"/>
      <c r="UK269" s="38"/>
      <c r="UL269" s="38"/>
      <c r="UM269" s="38"/>
      <c r="UN269" s="38"/>
      <c r="UO269" s="38"/>
      <c r="UP269" s="38"/>
      <c r="UQ269" s="38"/>
      <c r="UR269" s="38"/>
      <c r="US269" s="38"/>
      <c r="UT269" s="38"/>
      <c r="UU269" s="38"/>
      <c r="UV269" s="38"/>
      <c r="UW269" s="38"/>
      <c r="UX269" s="38"/>
      <c r="UY269" s="38"/>
      <c r="UZ269" s="38"/>
      <c r="VA269" s="38"/>
      <c r="VB269" s="38"/>
      <c r="VC269" s="38"/>
      <c r="VD269" s="38"/>
      <c r="VE269" s="38"/>
      <c r="VF269" s="38"/>
      <c r="VG269" s="38"/>
      <c r="VH269" s="38"/>
      <c r="VI269" s="38"/>
      <c r="VJ269" s="38"/>
      <c r="VK269" s="38"/>
      <c r="VL269" s="38"/>
      <c r="VM269" s="38"/>
      <c r="VN269" s="38"/>
      <c r="VO269" s="38"/>
      <c r="VP269" s="38"/>
      <c r="VQ269" s="38"/>
      <c r="VR269" s="38"/>
      <c r="VS269" s="38"/>
      <c r="VT269" s="38"/>
      <c r="VU269" s="38"/>
      <c r="VV269" s="38"/>
      <c r="VW269" s="38"/>
      <c r="VX269" s="38"/>
      <c r="VY269" s="38"/>
      <c r="VZ269" s="38"/>
      <c r="WA269" s="38"/>
      <c r="WB269" s="38"/>
      <c r="WC269" s="38"/>
      <c r="WD269" s="38"/>
      <c r="WE269" s="38"/>
      <c r="WF269" s="38"/>
      <c r="WG269" s="38"/>
      <c r="WH269" s="38"/>
      <c r="WI269" s="38"/>
      <c r="WJ269" s="38"/>
      <c r="WK269" s="38"/>
      <c r="WL269" s="38"/>
      <c r="WM269" s="38"/>
      <c r="WN269" s="38"/>
      <c r="WO269" s="38"/>
      <c r="WP269" s="38"/>
      <c r="WQ269" s="38"/>
      <c r="WR269" s="38"/>
      <c r="WS269" s="38"/>
      <c r="WT269" s="38"/>
      <c r="WU269" s="38"/>
      <c r="WV269" s="38"/>
      <c r="WW269" s="38"/>
      <c r="WX269" s="38"/>
      <c r="WY269" s="38"/>
      <c r="WZ269" s="38"/>
      <c r="XA269" s="38"/>
      <c r="XB269" s="38"/>
      <c r="XC269" s="38"/>
      <c r="XD269" s="38"/>
      <c r="XE269" s="38"/>
      <c r="XF269" s="38"/>
      <c r="XG269" s="38"/>
      <c r="XH269" s="38"/>
      <c r="XI269" s="38"/>
      <c r="XJ269" s="38"/>
      <c r="XK269" s="38"/>
      <c r="XL269" s="38"/>
      <c r="XM269" s="38"/>
      <c r="XN269" s="38"/>
      <c r="XO269" s="38"/>
      <c r="XP269" s="38"/>
      <c r="XQ269" s="38"/>
      <c r="XR269" s="38"/>
      <c r="XS269" s="38"/>
      <c r="XT269" s="38"/>
      <c r="XU269" s="38"/>
      <c r="XV269" s="38"/>
      <c r="XW269" s="38"/>
      <c r="XX269" s="38"/>
      <c r="XY269" s="38"/>
      <c r="XZ269" s="38"/>
      <c r="YA269" s="38"/>
      <c r="YB269" s="38"/>
      <c r="YC269" s="38"/>
      <c r="YD269" s="38"/>
      <c r="YE269" s="38"/>
      <c r="YF269" s="38"/>
      <c r="YG269" s="38"/>
      <c r="YH269" s="38"/>
      <c r="YI269" s="38"/>
      <c r="YJ269" s="38"/>
      <c r="YK269" s="38"/>
      <c r="YL269" s="38"/>
      <c r="YM269" s="38"/>
      <c r="YN269" s="38"/>
      <c r="YO269" s="38"/>
      <c r="YP269" s="38"/>
      <c r="YQ269" s="38"/>
      <c r="YR269" s="38"/>
    </row>
    <row r="270" spans="1:668" s="50" customFormat="1" ht="15.75" x14ac:dyDescent="0.25">
      <c r="A270" s="38"/>
      <c r="B270" s="61"/>
      <c r="C270" s="61"/>
      <c r="D270" s="61"/>
      <c r="E270" s="61"/>
      <c r="F270" s="150"/>
      <c r="G270" s="164"/>
      <c r="H270" s="150"/>
      <c r="I270" s="150"/>
      <c r="J270" s="150"/>
      <c r="K270" s="150"/>
      <c r="L270" s="150"/>
      <c r="M270" s="53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  <c r="CW270" s="38"/>
      <c r="CX270" s="38"/>
      <c r="CY270" s="38"/>
      <c r="CZ270" s="38"/>
      <c r="DA270" s="38"/>
      <c r="DB270" s="38"/>
      <c r="DC270" s="38"/>
      <c r="DD270" s="38"/>
      <c r="DE270" s="38"/>
      <c r="DF270" s="38"/>
      <c r="DG270" s="38"/>
      <c r="DH270" s="38"/>
      <c r="DI270" s="38"/>
      <c r="DJ270" s="38"/>
      <c r="DK270" s="38"/>
      <c r="DL270" s="38"/>
      <c r="DM270" s="38"/>
      <c r="DN270" s="38"/>
      <c r="DO270" s="38"/>
      <c r="DP270" s="38"/>
      <c r="DQ270" s="38"/>
      <c r="DR270" s="38"/>
      <c r="DS270" s="38"/>
      <c r="DT270" s="38"/>
      <c r="DU270" s="38"/>
      <c r="DV270" s="38"/>
      <c r="DW270" s="38"/>
      <c r="DX270" s="38"/>
      <c r="DY270" s="38"/>
      <c r="DZ270" s="38"/>
      <c r="EA270" s="38"/>
      <c r="EB270" s="38"/>
      <c r="EC270" s="38"/>
      <c r="ED270" s="38"/>
      <c r="EE270" s="38"/>
      <c r="EF270" s="38"/>
      <c r="EG270" s="38"/>
      <c r="EH270" s="38"/>
      <c r="EI270" s="38"/>
      <c r="EJ270" s="38"/>
      <c r="EK270" s="38"/>
      <c r="EL270" s="38"/>
      <c r="EM270" s="38"/>
      <c r="EN270" s="38"/>
      <c r="EO270" s="38"/>
      <c r="EP270" s="38"/>
      <c r="EQ270" s="38"/>
      <c r="ER270" s="38"/>
      <c r="ES270" s="38"/>
      <c r="ET270" s="38"/>
      <c r="EU270" s="38"/>
      <c r="EV270" s="38"/>
      <c r="EW270" s="38"/>
      <c r="EX270" s="38"/>
      <c r="EY270" s="38"/>
      <c r="EZ270" s="38"/>
      <c r="FA270" s="38"/>
      <c r="FB270" s="38"/>
      <c r="FC270" s="38"/>
      <c r="FD270" s="38"/>
      <c r="FE270" s="38"/>
      <c r="FF270" s="38"/>
      <c r="FG270" s="38"/>
      <c r="FH270" s="38"/>
      <c r="FI270" s="38"/>
      <c r="FJ270" s="38"/>
      <c r="FK270" s="38"/>
      <c r="FL270" s="38"/>
      <c r="FM270" s="38"/>
      <c r="FN270" s="38"/>
      <c r="FO270" s="38"/>
      <c r="FP270" s="38"/>
      <c r="FQ270" s="38"/>
      <c r="FR270" s="38"/>
      <c r="FS270" s="38"/>
      <c r="FT270" s="38"/>
      <c r="FU270" s="38"/>
      <c r="FV270" s="38"/>
      <c r="FW270" s="38"/>
      <c r="FX270" s="38"/>
      <c r="FY270" s="38"/>
      <c r="FZ270" s="38"/>
      <c r="GA270" s="38"/>
      <c r="GB270" s="38"/>
      <c r="GC270" s="38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  <c r="GO270" s="38"/>
      <c r="GP270" s="38"/>
      <c r="GQ270" s="38"/>
      <c r="GR270" s="38"/>
      <c r="GS270" s="38"/>
      <c r="GT270" s="38"/>
      <c r="GU270" s="38"/>
      <c r="GV270" s="38"/>
      <c r="GW270" s="38"/>
      <c r="GX270" s="38"/>
      <c r="GY270" s="38"/>
      <c r="GZ270" s="38"/>
      <c r="HA270" s="38"/>
      <c r="HB270" s="38"/>
      <c r="HC270" s="38"/>
      <c r="HD270" s="38"/>
      <c r="HE270" s="38"/>
      <c r="HF270" s="38"/>
      <c r="HG270" s="38"/>
      <c r="HH270" s="38"/>
      <c r="HI270" s="38"/>
      <c r="HJ270" s="38"/>
      <c r="HK270" s="38"/>
      <c r="HL270" s="38"/>
      <c r="HM270" s="38"/>
      <c r="HN270" s="38"/>
      <c r="HO270" s="38"/>
      <c r="HP270" s="38"/>
      <c r="HQ270" s="38"/>
      <c r="HR270" s="38"/>
      <c r="HS270" s="38"/>
      <c r="HT270" s="38"/>
      <c r="HU270" s="38"/>
      <c r="HV270" s="38"/>
      <c r="HW270" s="38"/>
      <c r="HX270" s="38"/>
      <c r="HY270" s="38"/>
      <c r="HZ270" s="38"/>
      <c r="IA270" s="38"/>
      <c r="IB270" s="38"/>
      <c r="IC270" s="38"/>
      <c r="ID270" s="38"/>
      <c r="IE270" s="38"/>
      <c r="IF270" s="38"/>
      <c r="IG270" s="38"/>
      <c r="IH270" s="38"/>
      <c r="II270" s="38"/>
      <c r="IJ270" s="38"/>
      <c r="IK270" s="38"/>
      <c r="IL270" s="38"/>
      <c r="IM270" s="38"/>
      <c r="IN270" s="38"/>
      <c r="IO270" s="38"/>
      <c r="IP270" s="38"/>
      <c r="IQ270" s="38"/>
      <c r="IR270" s="38"/>
      <c r="IS270" s="38"/>
      <c r="IT270" s="38"/>
      <c r="IU270" s="38"/>
      <c r="IV270" s="38"/>
      <c r="IW270" s="38"/>
      <c r="IX270" s="38"/>
      <c r="IY270" s="38"/>
      <c r="IZ270" s="38"/>
      <c r="JA270" s="38"/>
      <c r="JB270" s="38"/>
      <c r="JC270" s="38"/>
      <c r="JD270" s="38"/>
      <c r="JE270" s="38"/>
      <c r="JF270" s="38"/>
      <c r="JG270" s="38"/>
      <c r="JH270" s="38"/>
      <c r="JI270" s="38"/>
      <c r="JJ270" s="38"/>
      <c r="JK270" s="38"/>
      <c r="JL270" s="38"/>
      <c r="JM270" s="38"/>
      <c r="JN270" s="38"/>
      <c r="JO270" s="38"/>
      <c r="JP270" s="38"/>
      <c r="JQ270" s="38"/>
      <c r="JR270" s="38"/>
      <c r="JS270" s="38"/>
      <c r="JT270" s="38"/>
      <c r="JU270" s="38"/>
      <c r="JV270" s="38"/>
      <c r="JW270" s="38"/>
      <c r="JX270" s="38"/>
      <c r="JY270" s="38"/>
      <c r="JZ270" s="38"/>
      <c r="KA270" s="38"/>
      <c r="KB270" s="38"/>
      <c r="KC270" s="38"/>
      <c r="KD270" s="38"/>
      <c r="KE270" s="38"/>
      <c r="KF270" s="38"/>
      <c r="KG270" s="38"/>
      <c r="KH270" s="38"/>
      <c r="KI270" s="38"/>
      <c r="KJ270" s="38"/>
      <c r="KK270" s="38"/>
      <c r="KL270" s="38"/>
      <c r="KM270" s="38"/>
      <c r="KN270" s="38"/>
      <c r="KO270" s="38"/>
      <c r="KP270" s="38"/>
      <c r="KQ270" s="38"/>
      <c r="KR270" s="38"/>
      <c r="KS270" s="38"/>
      <c r="KT270" s="38"/>
      <c r="KU270" s="38"/>
      <c r="KV270" s="38"/>
      <c r="KW270" s="38"/>
      <c r="KX270" s="38"/>
      <c r="KY270" s="38"/>
      <c r="KZ270" s="38"/>
      <c r="LA270" s="38"/>
      <c r="LB270" s="38"/>
      <c r="LC270" s="38"/>
      <c r="LD270" s="38"/>
      <c r="LE270" s="38"/>
      <c r="LF270" s="38"/>
      <c r="LG270" s="38"/>
      <c r="LH270" s="38"/>
      <c r="LI270" s="38"/>
      <c r="LJ270" s="38"/>
      <c r="LK270" s="38"/>
      <c r="LL270" s="38"/>
      <c r="LM270" s="38"/>
      <c r="LN270" s="38"/>
      <c r="LO270" s="38"/>
      <c r="LP270" s="38"/>
      <c r="LQ270" s="38"/>
      <c r="LR270" s="38"/>
      <c r="LS270" s="38"/>
      <c r="LT270" s="38"/>
      <c r="LU270" s="38"/>
      <c r="LV270" s="38"/>
      <c r="LW270" s="38"/>
      <c r="LX270" s="38"/>
      <c r="LY270" s="38"/>
      <c r="LZ270" s="38"/>
      <c r="MA270" s="38"/>
      <c r="MB270" s="38"/>
      <c r="MC270" s="38"/>
      <c r="MD270" s="38"/>
      <c r="ME270" s="38"/>
      <c r="MF270" s="38"/>
      <c r="MG270" s="38"/>
      <c r="MH270" s="38"/>
      <c r="MI270" s="38"/>
      <c r="MJ270" s="38"/>
      <c r="MK270" s="38"/>
      <c r="ML270" s="38"/>
      <c r="MM270" s="38"/>
      <c r="MN270" s="38"/>
      <c r="MO270" s="38"/>
      <c r="MP270" s="38"/>
      <c r="MQ270" s="38"/>
      <c r="MR270" s="38"/>
      <c r="MS270" s="38"/>
      <c r="MT270" s="38"/>
      <c r="MU270" s="38"/>
      <c r="MV270" s="38"/>
      <c r="MW270" s="38"/>
      <c r="MX270" s="38"/>
      <c r="MY270" s="38"/>
      <c r="MZ270" s="38"/>
      <c r="NA270" s="38"/>
      <c r="NB270" s="38"/>
      <c r="NC270" s="38"/>
      <c r="ND270" s="38"/>
      <c r="NE270" s="38"/>
      <c r="NF270" s="38"/>
      <c r="NG270" s="38"/>
      <c r="NH270" s="38"/>
      <c r="NI270" s="38"/>
      <c r="NJ270" s="38"/>
      <c r="NK270" s="38"/>
      <c r="NL270" s="38"/>
      <c r="NM270" s="38"/>
      <c r="NN270" s="38"/>
      <c r="NO270" s="38"/>
      <c r="NP270" s="38"/>
      <c r="NQ270" s="38"/>
      <c r="NR270" s="38"/>
      <c r="NS270" s="38"/>
      <c r="NT270" s="38"/>
      <c r="NU270" s="38"/>
      <c r="NV270" s="38"/>
      <c r="NW270" s="38"/>
      <c r="NX270" s="38"/>
      <c r="NY270" s="38"/>
      <c r="NZ270" s="38"/>
      <c r="OA270" s="38"/>
      <c r="OB270" s="38"/>
      <c r="OC270" s="38"/>
      <c r="OD270" s="38"/>
      <c r="OE270" s="38"/>
      <c r="OF270" s="38"/>
      <c r="OG270" s="38"/>
      <c r="OH270" s="38"/>
      <c r="OI270" s="38"/>
      <c r="OJ270" s="38"/>
      <c r="OK270" s="38"/>
      <c r="OL270" s="38"/>
      <c r="OM270" s="38"/>
      <c r="ON270" s="38"/>
      <c r="OO270" s="38"/>
      <c r="OP270" s="38"/>
      <c r="OQ270" s="38"/>
      <c r="OR270" s="38"/>
      <c r="OS270" s="38"/>
      <c r="OT270" s="38"/>
      <c r="OU270" s="38"/>
      <c r="OV270" s="38"/>
      <c r="OW270" s="38"/>
      <c r="OX270" s="38"/>
      <c r="OY270" s="38"/>
      <c r="OZ270" s="38"/>
      <c r="PA270" s="38"/>
      <c r="PB270" s="38"/>
      <c r="PC270" s="38"/>
      <c r="PD270" s="38"/>
      <c r="PE270" s="38"/>
      <c r="PF270" s="38"/>
      <c r="PG270" s="38"/>
      <c r="PH270" s="38"/>
      <c r="PI270" s="38"/>
      <c r="PJ270" s="38"/>
      <c r="PK270" s="38"/>
      <c r="PL270" s="38"/>
      <c r="PM270" s="38"/>
      <c r="PN270" s="38"/>
      <c r="PO270" s="38"/>
      <c r="PP270" s="38"/>
      <c r="PQ270" s="38"/>
      <c r="PR270" s="38"/>
      <c r="PS270" s="38"/>
      <c r="PT270" s="38"/>
      <c r="PU270" s="38"/>
      <c r="PV270" s="38"/>
      <c r="PW270" s="38"/>
      <c r="PX270" s="38"/>
      <c r="PY270" s="38"/>
      <c r="PZ270" s="38"/>
      <c r="QA270" s="38"/>
      <c r="QB270" s="38"/>
      <c r="QC270" s="38"/>
      <c r="QD270" s="38"/>
      <c r="QE270" s="38"/>
      <c r="QF270" s="38"/>
      <c r="QG270" s="38"/>
      <c r="QH270" s="38"/>
      <c r="QI270" s="38"/>
      <c r="QJ270" s="38"/>
      <c r="QK270" s="38"/>
      <c r="QL270" s="38"/>
      <c r="QM270" s="38"/>
      <c r="QN270" s="38"/>
      <c r="QO270" s="38"/>
      <c r="QP270" s="38"/>
      <c r="QQ270" s="38"/>
      <c r="QR270" s="38"/>
      <c r="QS270" s="38"/>
      <c r="QT270" s="38"/>
      <c r="QU270" s="38"/>
      <c r="QV270" s="38"/>
      <c r="QW270" s="38"/>
      <c r="QX270" s="38"/>
      <c r="QY270" s="38"/>
      <c r="QZ270" s="38"/>
      <c r="RA270" s="38"/>
      <c r="RB270" s="38"/>
      <c r="RC270" s="38"/>
      <c r="RD270" s="38"/>
      <c r="RE270" s="38"/>
      <c r="RF270" s="38"/>
      <c r="RG270" s="38"/>
      <c r="RH270" s="38"/>
      <c r="RI270" s="38"/>
      <c r="RJ270" s="38"/>
      <c r="RK270" s="38"/>
      <c r="RL270" s="38"/>
      <c r="RM270" s="38"/>
      <c r="RN270" s="38"/>
      <c r="RO270" s="38"/>
      <c r="RP270" s="38"/>
      <c r="RQ270" s="38"/>
      <c r="RR270" s="38"/>
      <c r="RS270" s="38"/>
      <c r="RT270" s="38"/>
      <c r="RU270" s="38"/>
      <c r="RV270" s="38"/>
      <c r="RW270" s="38"/>
      <c r="RX270" s="38"/>
      <c r="RY270" s="38"/>
      <c r="RZ270" s="38"/>
      <c r="SA270" s="38"/>
      <c r="SB270" s="38"/>
      <c r="SC270" s="38"/>
      <c r="SD270" s="38"/>
      <c r="SE270" s="38"/>
      <c r="SF270" s="38"/>
      <c r="SG270" s="38"/>
      <c r="SH270" s="38"/>
      <c r="SI270" s="38"/>
      <c r="SJ270" s="38"/>
      <c r="SK270" s="38"/>
      <c r="SL270" s="38"/>
      <c r="SM270" s="38"/>
      <c r="SN270" s="38"/>
      <c r="SO270" s="38"/>
      <c r="SP270" s="38"/>
      <c r="SQ270" s="38"/>
      <c r="SR270" s="38"/>
      <c r="SS270" s="38"/>
      <c r="ST270" s="38"/>
      <c r="SU270" s="38"/>
      <c r="SV270" s="38"/>
      <c r="SW270" s="38"/>
      <c r="SX270" s="38"/>
      <c r="SY270" s="38"/>
      <c r="SZ270" s="38"/>
      <c r="TA270" s="38"/>
      <c r="TB270" s="38"/>
      <c r="TC270" s="38"/>
      <c r="TD270" s="38"/>
      <c r="TE270" s="38"/>
      <c r="TF270" s="38"/>
      <c r="TG270" s="38"/>
      <c r="TH270" s="38"/>
      <c r="TI270" s="38"/>
      <c r="TJ270" s="38"/>
      <c r="TK270" s="38"/>
      <c r="TL270" s="38"/>
      <c r="TM270" s="38"/>
      <c r="TN270" s="38"/>
      <c r="TO270" s="38"/>
      <c r="TP270" s="38"/>
      <c r="TQ270" s="38"/>
      <c r="TR270" s="38"/>
      <c r="TS270" s="38"/>
      <c r="TT270" s="38"/>
      <c r="TU270" s="38"/>
      <c r="TV270" s="38"/>
      <c r="TW270" s="38"/>
      <c r="TX270" s="38"/>
      <c r="TY270" s="38"/>
      <c r="TZ270" s="38"/>
      <c r="UA270" s="38"/>
      <c r="UB270" s="38"/>
      <c r="UC270" s="38"/>
      <c r="UD270" s="38"/>
      <c r="UE270" s="38"/>
      <c r="UF270" s="38"/>
      <c r="UG270" s="38"/>
      <c r="UH270" s="38"/>
      <c r="UI270" s="38"/>
      <c r="UJ270" s="38"/>
      <c r="UK270" s="38"/>
      <c r="UL270" s="38"/>
      <c r="UM270" s="38"/>
      <c r="UN270" s="38"/>
      <c r="UO270" s="38"/>
      <c r="UP270" s="38"/>
      <c r="UQ270" s="38"/>
      <c r="UR270" s="38"/>
      <c r="US270" s="38"/>
      <c r="UT270" s="38"/>
      <c r="UU270" s="38"/>
      <c r="UV270" s="38"/>
      <c r="UW270" s="38"/>
      <c r="UX270" s="38"/>
      <c r="UY270" s="38"/>
      <c r="UZ270" s="38"/>
      <c r="VA270" s="38"/>
      <c r="VB270" s="38"/>
      <c r="VC270" s="38"/>
      <c r="VD270" s="38"/>
      <c r="VE270" s="38"/>
      <c r="VF270" s="38"/>
      <c r="VG270" s="38"/>
      <c r="VH270" s="38"/>
      <c r="VI270" s="38"/>
      <c r="VJ270" s="38"/>
      <c r="VK270" s="38"/>
      <c r="VL270" s="38"/>
      <c r="VM270" s="38"/>
      <c r="VN270" s="38"/>
      <c r="VO270" s="38"/>
      <c r="VP270" s="38"/>
      <c r="VQ270" s="38"/>
      <c r="VR270" s="38"/>
      <c r="VS270" s="38"/>
      <c r="VT270" s="38"/>
      <c r="VU270" s="38"/>
      <c r="VV270" s="38"/>
      <c r="VW270" s="38"/>
      <c r="VX270" s="38"/>
      <c r="VY270" s="38"/>
      <c r="VZ270" s="38"/>
      <c r="WA270" s="38"/>
      <c r="WB270" s="38"/>
      <c r="WC270" s="38"/>
      <c r="WD270" s="38"/>
      <c r="WE270" s="38"/>
      <c r="WF270" s="38"/>
      <c r="WG270" s="38"/>
      <c r="WH270" s="38"/>
      <c r="WI270" s="38"/>
      <c r="WJ270" s="38"/>
      <c r="WK270" s="38"/>
      <c r="WL270" s="38"/>
      <c r="WM270" s="38"/>
      <c r="WN270" s="38"/>
      <c r="WO270" s="38"/>
      <c r="WP270" s="38"/>
      <c r="WQ270" s="38"/>
      <c r="WR270" s="38"/>
      <c r="WS270" s="38"/>
      <c r="WT270" s="38"/>
      <c r="WU270" s="38"/>
      <c r="WV270" s="38"/>
      <c r="WW270" s="38"/>
      <c r="WX270" s="38"/>
      <c r="WY270" s="38"/>
      <c r="WZ270" s="38"/>
      <c r="XA270" s="38"/>
      <c r="XB270" s="38"/>
      <c r="XC270" s="38"/>
      <c r="XD270" s="38"/>
      <c r="XE270" s="38"/>
      <c r="XF270" s="38"/>
      <c r="XG270" s="38"/>
      <c r="XH270" s="38"/>
      <c r="XI270" s="38"/>
      <c r="XJ270" s="38"/>
      <c r="XK270" s="38"/>
      <c r="XL270" s="38"/>
      <c r="XM270" s="38"/>
      <c r="XN270" s="38"/>
      <c r="XO270" s="38"/>
      <c r="XP270" s="38"/>
      <c r="XQ270" s="38"/>
      <c r="XR270" s="38"/>
      <c r="XS270" s="38"/>
      <c r="XT270" s="38"/>
      <c r="XU270" s="38"/>
      <c r="XV270" s="38"/>
      <c r="XW270" s="38"/>
      <c r="XX270" s="38"/>
      <c r="XY270" s="38"/>
      <c r="XZ270" s="38"/>
      <c r="YA270" s="38"/>
      <c r="YB270" s="38"/>
      <c r="YC270" s="38"/>
      <c r="YD270" s="38"/>
      <c r="YE270" s="38"/>
      <c r="YF270" s="38"/>
      <c r="YG270" s="38"/>
      <c r="YH270" s="38"/>
      <c r="YI270" s="38"/>
      <c r="YJ270" s="38"/>
      <c r="YK270" s="38"/>
      <c r="YL270" s="38"/>
      <c r="YM270" s="38"/>
      <c r="YN270" s="38"/>
      <c r="YO270" s="38"/>
      <c r="YP270" s="38"/>
      <c r="YQ270" s="38"/>
      <c r="YR270" s="38"/>
    </row>
    <row r="271" spans="1:668" s="50" customFormat="1" ht="15.75" x14ac:dyDescent="0.25">
      <c r="A271" s="38"/>
      <c r="B271" s="2"/>
      <c r="C271" s="2"/>
      <c r="D271" s="1"/>
      <c r="E271" s="1"/>
      <c r="F271" s="132"/>
      <c r="G271" s="133"/>
      <c r="H271" s="132"/>
      <c r="I271" s="132"/>
      <c r="J271" s="132"/>
      <c r="K271" s="132"/>
      <c r="L271" s="133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  <c r="CW271" s="38"/>
      <c r="CX271" s="38"/>
      <c r="CY271" s="38"/>
      <c r="CZ271" s="38"/>
      <c r="DA271" s="38"/>
      <c r="DB271" s="38"/>
      <c r="DC271" s="38"/>
      <c r="DD271" s="38"/>
      <c r="DE271" s="38"/>
      <c r="DF271" s="38"/>
      <c r="DG271" s="38"/>
      <c r="DH271" s="38"/>
      <c r="DI271" s="38"/>
      <c r="DJ271" s="38"/>
      <c r="DK271" s="38"/>
      <c r="DL271" s="38"/>
      <c r="DM271" s="38"/>
      <c r="DN271" s="38"/>
      <c r="DO271" s="38"/>
      <c r="DP271" s="38"/>
      <c r="DQ271" s="38"/>
      <c r="DR271" s="38"/>
      <c r="DS271" s="38"/>
      <c r="DT271" s="38"/>
      <c r="DU271" s="38"/>
      <c r="DV271" s="38"/>
      <c r="DW271" s="38"/>
      <c r="DX271" s="38"/>
      <c r="DY271" s="38"/>
      <c r="DZ271" s="38"/>
      <c r="EA271" s="38"/>
      <c r="EB271" s="38"/>
      <c r="EC271" s="38"/>
      <c r="ED271" s="38"/>
      <c r="EE271" s="38"/>
      <c r="EF271" s="38"/>
      <c r="EG271" s="38"/>
      <c r="EH271" s="38"/>
      <c r="EI271" s="38"/>
      <c r="EJ271" s="38"/>
      <c r="EK271" s="38"/>
      <c r="EL271" s="38"/>
      <c r="EM271" s="38"/>
      <c r="EN271" s="38"/>
      <c r="EO271" s="38"/>
      <c r="EP271" s="38"/>
      <c r="EQ271" s="38"/>
      <c r="ER271" s="38"/>
      <c r="ES271" s="38"/>
      <c r="ET271" s="38"/>
      <c r="EU271" s="38"/>
      <c r="EV271" s="38"/>
      <c r="EW271" s="38"/>
      <c r="EX271" s="38"/>
      <c r="EY271" s="38"/>
      <c r="EZ271" s="38"/>
      <c r="FA271" s="38"/>
      <c r="FB271" s="38"/>
      <c r="FC271" s="38"/>
      <c r="FD271" s="38"/>
      <c r="FE271" s="38"/>
      <c r="FF271" s="38"/>
      <c r="FG271" s="38"/>
      <c r="FH271" s="38"/>
      <c r="FI271" s="38"/>
      <c r="FJ271" s="38"/>
      <c r="FK271" s="38"/>
      <c r="FL271" s="38"/>
      <c r="FM271" s="38"/>
      <c r="FN271" s="38"/>
      <c r="FO271" s="38"/>
      <c r="FP271" s="38"/>
      <c r="FQ271" s="38"/>
      <c r="FR271" s="38"/>
      <c r="FS271" s="38"/>
      <c r="FT271" s="38"/>
      <c r="FU271" s="38"/>
      <c r="FV271" s="38"/>
      <c r="FW271" s="38"/>
      <c r="FX271" s="38"/>
      <c r="FY271" s="38"/>
      <c r="FZ271" s="38"/>
      <c r="GA271" s="38"/>
      <c r="GB271" s="38"/>
      <c r="GC271" s="38"/>
      <c r="GD271" s="38"/>
      <c r="GE271" s="38"/>
      <c r="GF271" s="38"/>
      <c r="GG271" s="38"/>
      <c r="GH271" s="38"/>
      <c r="GI271" s="38"/>
      <c r="GJ271" s="38"/>
      <c r="GK271" s="38"/>
      <c r="GL271" s="38"/>
      <c r="GM271" s="38"/>
      <c r="GN271" s="38"/>
      <c r="GO271" s="38"/>
      <c r="GP271" s="38"/>
      <c r="GQ271" s="38"/>
      <c r="GR271" s="38"/>
      <c r="GS271" s="38"/>
      <c r="GT271" s="38"/>
      <c r="GU271" s="38"/>
      <c r="GV271" s="38"/>
      <c r="GW271" s="38"/>
      <c r="GX271" s="38"/>
      <c r="GY271" s="38"/>
      <c r="GZ271" s="38"/>
      <c r="HA271" s="38"/>
      <c r="HB271" s="38"/>
      <c r="HC271" s="38"/>
      <c r="HD271" s="38"/>
      <c r="HE271" s="38"/>
      <c r="HF271" s="38"/>
      <c r="HG271" s="38"/>
      <c r="HH271" s="38"/>
      <c r="HI271" s="38"/>
      <c r="HJ271" s="38"/>
      <c r="HK271" s="38"/>
      <c r="HL271" s="38"/>
      <c r="HM271" s="38"/>
      <c r="HN271" s="38"/>
      <c r="HO271" s="38"/>
      <c r="HP271" s="38"/>
      <c r="HQ271" s="38"/>
      <c r="HR271" s="38"/>
      <c r="HS271" s="38"/>
      <c r="HT271" s="38"/>
      <c r="HU271" s="38"/>
      <c r="HV271" s="38"/>
      <c r="HW271" s="38"/>
      <c r="HX271" s="38"/>
      <c r="HY271" s="38"/>
      <c r="HZ271" s="38"/>
      <c r="IA271" s="38"/>
      <c r="IB271" s="38"/>
      <c r="IC271" s="38"/>
      <c r="ID271" s="38"/>
      <c r="IE271" s="38"/>
      <c r="IF271" s="38"/>
      <c r="IG271" s="38"/>
      <c r="IH271" s="38"/>
      <c r="II271" s="38"/>
      <c r="IJ271" s="38"/>
      <c r="IK271" s="38"/>
      <c r="IL271" s="38"/>
      <c r="IM271" s="38"/>
      <c r="IN271" s="38"/>
      <c r="IO271" s="38"/>
      <c r="IP271" s="38"/>
      <c r="IQ271" s="38"/>
      <c r="IR271" s="38"/>
      <c r="IS271" s="38"/>
      <c r="IT271" s="38"/>
      <c r="IU271" s="38"/>
      <c r="IV271" s="38"/>
      <c r="IW271" s="38"/>
      <c r="IX271" s="38"/>
      <c r="IY271" s="38"/>
      <c r="IZ271" s="38"/>
      <c r="JA271" s="38"/>
      <c r="JB271" s="38"/>
      <c r="JC271" s="38"/>
      <c r="JD271" s="38"/>
      <c r="JE271" s="38"/>
      <c r="JF271" s="38"/>
      <c r="JG271" s="38"/>
      <c r="JH271" s="38"/>
      <c r="JI271" s="38"/>
      <c r="JJ271" s="38"/>
      <c r="JK271" s="38"/>
      <c r="JL271" s="38"/>
      <c r="JM271" s="38"/>
      <c r="JN271" s="38"/>
      <c r="JO271" s="38"/>
      <c r="JP271" s="38"/>
      <c r="JQ271" s="38"/>
      <c r="JR271" s="38"/>
      <c r="JS271" s="38"/>
      <c r="JT271" s="38"/>
      <c r="JU271" s="38"/>
      <c r="JV271" s="38"/>
      <c r="JW271" s="38"/>
      <c r="JX271" s="38"/>
      <c r="JY271" s="38"/>
      <c r="JZ271" s="38"/>
      <c r="KA271" s="38"/>
      <c r="KB271" s="38"/>
      <c r="KC271" s="38"/>
      <c r="KD271" s="38"/>
      <c r="KE271" s="38"/>
      <c r="KF271" s="38"/>
      <c r="KG271" s="38"/>
      <c r="KH271" s="38"/>
      <c r="KI271" s="38"/>
      <c r="KJ271" s="38"/>
      <c r="KK271" s="38"/>
      <c r="KL271" s="38"/>
      <c r="KM271" s="38"/>
      <c r="KN271" s="38"/>
      <c r="KO271" s="38"/>
      <c r="KP271" s="38"/>
      <c r="KQ271" s="38"/>
      <c r="KR271" s="38"/>
      <c r="KS271" s="38"/>
      <c r="KT271" s="38"/>
      <c r="KU271" s="38"/>
      <c r="KV271" s="38"/>
      <c r="KW271" s="38"/>
      <c r="KX271" s="38"/>
      <c r="KY271" s="38"/>
      <c r="KZ271" s="38"/>
      <c r="LA271" s="38"/>
      <c r="LB271" s="38"/>
      <c r="LC271" s="38"/>
      <c r="LD271" s="38"/>
      <c r="LE271" s="38"/>
      <c r="LF271" s="38"/>
      <c r="LG271" s="38"/>
      <c r="LH271" s="38"/>
      <c r="LI271" s="38"/>
      <c r="LJ271" s="38"/>
      <c r="LK271" s="38"/>
      <c r="LL271" s="38"/>
      <c r="LM271" s="38"/>
      <c r="LN271" s="38"/>
      <c r="LO271" s="38"/>
      <c r="LP271" s="38"/>
      <c r="LQ271" s="38"/>
      <c r="LR271" s="38"/>
      <c r="LS271" s="38"/>
      <c r="LT271" s="38"/>
      <c r="LU271" s="38"/>
      <c r="LV271" s="38"/>
      <c r="LW271" s="38"/>
      <c r="LX271" s="38"/>
      <c r="LY271" s="38"/>
      <c r="LZ271" s="38"/>
      <c r="MA271" s="38"/>
      <c r="MB271" s="38"/>
      <c r="MC271" s="38"/>
      <c r="MD271" s="38"/>
      <c r="ME271" s="38"/>
      <c r="MF271" s="38"/>
      <c r="MG271" s="38"/>
      <c r="MH271" s="38"/>
      <c r="MI271" s="38"/>
      <c r="MJ271" s="38"/>
      <c r="MK271" s="38"/>
      <c r="ML271" s="38"/>
      <c r="MM271" s="38"/>
      <c r="MN271" s="38"/>
      <c r="MO271" s="38"/>
      <c r="MP271" s="38"/>
      <c r="MQ271" s="38"/>
      <c r="MR271" s="38"/>
      <c r="MS271" s="38"/>
      <c r="MT271" s="38"/>
      <c r="MU271" s="38"/>
      <c r="MV271" s="38"/>
      <c r="MW271" s="38"/>
      <c r="MX271" s="38"/>
      <c r="MY271" s="38"/>
      <c r="MZ271" s="38"/>
      <c r="NA271" s="38"/>
      <c r="NB271" s="38"/>
      <c r="NC271" s="38"/>
      <c r="ND271" s="38"/>
      <c r="NE271" s="38"/>
      <c r="NF271" s="38"/>
      <c r="NG271" s="38"/>
      <c r="NH271" s="38"/>
      <c r="NI271" s="38"/>
      <c r="NJ271" s="38"/>
      <c r="NK271" s="38"/>
      <c r="NL271" s="38"/>
      <c r="NM271" s="38"/>
      <c r="NN271" s="38"/>
      <c r="NO271" s="38"/>
      <c r="NP271" s="38"/>
      <c r="NQ271" s="38"/>
      <c r="NR271" s="38"/>
      <c r="NS271" s="38"/>
      <c r="NT271" s="38"/>
      <c r="NU271" s="38"/>
      <c r="NV271" s="38"/>
      <c r="NW271" s="38"/>
      <c r="NX271" s="38"/>
      <c r="NY271" s="38"/>
      <c r="NZ271" s="38"/>
      <c r="OA271" s="38"/>
      <c r="OB271" s="38"/>
      <c r="OC271" s="38"/>
      <c r="OD271" s="38"/>
      <c r="OE271" s="38"/>
      <c r="OF271" s="38"/>
      <c r="OG271" s="38"/>
      <c r="OH271" s="38"/>
      <c r="OI271" s="38"/>
      <c r="OJ271" s="38"/>
      <c r="OK271" s="38"/>
      <c r="OL271" s="38"/>
      <c r="OM271" s="38"/>
      <c r="ON271" s="38"/>
      <c r="OO271" s="38"/>
      <c r="OP271" s="38"/>
      <c r="OQ271" s="38"/>
      <c r="OR271" s="38"/>
      <c r="OS271" s="38"/>
      <c r="OT271" s="38"/>
      <c r="OU271" s="38"/>
      <c r="OV271" s="38"/>
      <c r="OW271" s="38"/>
      <c r="OX271" s="38"/>
      <c r="OY271" s="38"/>
      <c r="OZ271" s="38"/>
      <c r="PA271" s="38"/>
      <c r="PB271" s="38"/>
      <c r="PC271" s="38"/>
      <c r="PD271" s="38"/>
      <c r="PE271" s="38"/>
      <c r="PF271" s="38"/>
      <c r="PG271" s="38"/>
      <c r="PH271" s="38"/>
      <c r="PI271" s="38"/>
      <c r="PJ271" s="38"/>
      <c r="PK271" s="38"/>
      <c r="PL271" s="38"/>
      <c r="PM271" s="38"/>
      <c r="PN271" s="38"/>
      <c r="PO271" s="38"/>
      <c r="PP271" s="38"/>
      <c r="PQ271" s="38"/>
      <c r="PR271" s="38"/>
      <c r="PS271" s="38"/>
      <c r="PT271" s="38"/>
      <c r="PU271" s="38"/>
      <c r="PV271" s="38"/>
      <c r="PW271" s="38"/>
      <c r="PX271" s="38"/>
      <c r="PY271" s="38"/>
      <c r="PZ271" s="38"/>
      <c r="QA271" s="38"/>
      <c r="QB271" s="38"/>
      <c r="QC271" s="38"/>
      <c r="QD271" s="38"/>
      <c r="QE271" s="38"/>
      <c r="QF271" s="38"/>
      <c r="QG271" s="38"/>
      <c r="QH271" s="38"/>
      <c r="QI271" s="38"/>
      <c r="QJ271" s="38"/>
      <c r="QK271" s="38"/>
      <c r="QL271" s="38"/>
      <c r="QM271" s="38"/>
      <c r="QN271" s="38"/>
      <c r="QO271" s="38"/>
      <c r="QP271" s="38"/>
      <c r="QQ271" s="38"/>
      <c r="QR271" s="38"/>
      <c r="QS271" s="38"/>
      <c r="QT271" s="38"/>
      <c r="QU271" s="38"/>
      <c r="QV271" s="38"/>
      <c r="QW271" s="38"/>
      <c r="QX271" s="38"/>
      <c r="QY271" s="38"/>
      <c r="QZ271" s="38"/>
      <c r="RA271" s="38"/>
      <c r="RB271" s="38"/>
      <c r="RC271" s="38"/>
      <c r="RD271" s="38"/>
      <c r="RE271" s="38"/>
      <c r="RF271" s="38"/>
      <c r="RG271" s="38"/>
      <c r="RH271" s="38"/>
      <c r="RI271" s="38"/>
      <c r="RJ271" s="38"/>
      <c r="RK271" s="38"/>
      <c r="RL271" s="38"/>
      <c r="RM271" s="38"/>
      <c r="RN271" s="38"/>
      <c r="RO271" s="38"/>
      <c r="RP271" s="38"/>
      <c r="RQ271" s="38"/>
      <c r="RR271" s="38"/>
      <c r="RS271" s="38"/>
      <c r="RT271" s="38"/>
      <c r="RU271" s="38"/>
      <c r="RV271" s="38"/>
      <c r="RW271" s="38"/>
      <c r="RX271" s="38"/>
      <c r="RY271" s="38"/>
      <c r="RZ271" s="38"/>
      <c r="SA271" s="38"/>
      <c r="SB271" s="38"/>
      <c r="SC271" s="38"/>
      <c r="SD271" s="38"/>
      <c r="SE271" s="38"/>
      <c r="SF271" s="38"/>
      <c r="SG271" s="38"/>
      <c r="SH271" s="38"/>
      <c r="SI271" s="38"/>
      <c r="SJ271" s="38"/>
      <c r="SK271" s="38"/>
      <c r="SL271" s="38"/>
      <c r="SM271" s="38"/>
      <c r="SN271" s="38"/>
      <c r="SO271" s="38"/>
      <c r="SP271" s="38"/>
      <c r="SQ271" s="38"/>
      <c r="SR271" s="38"/>
      <c r="SS271" s="38"/>
      <c r="ST271" s="38"/>
      <c r="SU271" s="38"/>
      <c r="SV271" s="38"/>
      <c r="SW271" s="38"/>
      <c r="SX271" s="38"/>
      <c r="SY271" s="38"/>
      <c r="SZ271" s="38"/>
      <c r="TA271" s="38"/>
      <c r="TB271" s="38"/>
      <c r="TC271" s="38"/>
      <c r="TD271" s="38"/>
      <c r="TE271" s="38"/>
      <c r="TF271" s="38"/>
      <c r="TG271" s="38"/>
      <c r="TH271" s="38"/>
      <c r="TI271" s="38"/>
      <c r="TJ271" s="38"/>
      <c r="TK271" s="38"/>
      <c r="TL271" s="38"/>
      <c r="TM271" s="38"/>
      <c r="TN271" s="38"/>
      <c r="TO271" s="38"/>
      <c r="TP271" s="38"/>
      <c r="TQ271" s="38"/>
      <c r="TR271" s="38"/>
      <c r="TS271" s="38"/>
      <c r="TT271" s="38"/>
      <c r="TU271" s="38"/>
      <c r="TV271" s="38"/>
      <c r="TW271" s="38"/>
      <c r="TX271" s="38"/>
      <c r="TY271" s="38"/>
      <c r="TZ271" s="38"/>
      <c r="UA271" s="38"/>
      <c r="UB271" s="38"/>
      <c r="UC271" s="38"/>
      <c r="UD271" s="38"/>
      <c r="UE271" s="38"/>
      <c r="UF271" s="38"/>
      <c r="UG271" s="38"/>
      <c r="UH271" s="38"/>
      <c r="UI271" s="38"/>
      <c r="UJ271" s="38"/>
      <c r="UK271" s="38"/>
      <c r="UL271" s="38"/>
      <c r="UM271" s="38"/>
      <c r="UN271" s="38"/>
      <c r="UO271" s="38"/>
      <c r="UP271" s="38"/>
      <c r="UQ271" s="38"/>
      <c r="UR271" s="38"/>
      <c r="US271" s="38"/>
      <c r="UT271" s="38"/>
      <c r="UU271" s="38"/>
      <c r="UV271" s="38"/>
      <c r="UW271" s="38"/>
      <c r="UX271" s="38"/>
      <c r="UY271" s="38"/>
      <c r="UZ271" s="38"/>
      <c r="VA271" s="38"/>
      <c r="VB271" s="38"/>
      <c r="VC271" s="38"/>
      <c r="VD271" s="38"/>
      <c r="VE271" s="38"/>
      <c r="VF271" s="38"/>
      <c r="VG271" s="38"/>
      <c r="VH271" s="38"/>
      <c r="VI271" s="38"/>
      <c r="VJ271" s="38"/>
      <c r="VK271" s="38"/>
      <c r="VL271" s="38"/>
      <c r="VM271" s="38"/>
      <c r="VN271" s="38"/>
      <c r="VO271" s="38"/>
      <c r="VP271" s="38"/>
      <c r="VQ271" s="38"/>
      <c r="VR271" s="38"/>
      <c r="VS271" s="38"/>
      <c r="VT271" s="38"/>
      <c r="VU271" s="38"/>
      <c r="VV271" s="38"/>
      <c r="VW271" s="38"/>
      <c r="VX271" s="38"/>
      <c r="VY271" s="38"/>
      <c r="VZ271" s="38"/>
      <c r="WA271" s="38"/>
      <c r="WB271" s="38"/>
      <c r="WC271" s="38"/>
      <c r="WD271" s="38"/>
      <c r="WE271" s="38"/>
      <c r="WF271" s="38"/>
      <c r="WG271" s="38"/>
      <c r="WH271" s="38"/>
      <c r="WI271" s="38"/>
      <c r="WJ271" s="38"/>
      <c r="WK271" s="38"/>
      <c r="WL271" s="38"/>
      <c r="WM271" s="38"/>
      <c r="WN271" s="38"/>
      <c r="WO271" s="38"/>
      <c r="WP271" s="38"/>
      <c r="WQ271" s="38"/>
      <c r="WR271" s="38"/>
      <c r="WS271" s="38"/>
      <c r="WT271" s="38"/>
      <c r="WU271" s="38"/>
      <c r="WV271" s="38"/>
      <c r="WW271" s="38"/>
      <c r="WX271" s="38"/>
      <c r="WY271" s="38"/>
      <c r="WZ271" s="38"/>
      <c r="XA271" s="38"/>
      <c r="XB271" s="38"/>
      <c r="XC271" s="38"/>
      <c r="XD271" s="38"/>
      <c r="XE271" s="38"/>
      <c r="XF271" s="38"/>
      <c r="XG271" s="38"/>
      <c r="XH271" s="38"/>
      <c r="XI271" s="38"/>
      <c r="XJ271" s="38"/>
      <c r="XK271" s="38"/>
      <c r="XL271" s="38"/>
      <c r="XM271" s="38"/>
      <c r="XN271" s="38"/>
      <c r="XO271" s="38"/>
      <c r="XP271" s="38"/>
      <c r="XQ271" s="38"/>
      <c r="XR271" s="38"/>
      <c r="XS271" s="38"/>
      <c r="XT271" s="38"/>
      <c r="XU271" s="38"/>
      <c r="XV271" s="38"/>
      <c r="XW271" s="38"/>
      <c r="XX271" s="38"/>
      <c r="XY271" s="38"/>
      <c r="XZ271" s="38"/>
      <c r="YA271" s="38"/>
      <c r="YB271" s="38"/>
      <c r="YC271" s="38"/>
      <c r="YD271" s="38"/>
      <c r="YE271" s="38"/>
      <c r="YF271" s="38"/>
      <c r="YG271" s="38"/>
      <c r="YH271" s="38"/>
      <c r="YI271" s="38"/>
      <c r="YJ271" s="38"/>
      <c r="YK271" s="38"/>
      <c r="YL271" s="38"/>
      <c r="YM271" s="38"/>
      <c r="YN271" s="38"/>
      <c r="YO271" s="38"/>
      <c r="YP271" s="38"/>
      <c r="YQ271" s="38"/>
      <c r="YR271" s="38"/>
    </row>
    <row r="272" spans="1:668" s="50" customFormat="1" ht="15.75" x14ac:dyDescent="0.25">
      <c r="A272" s="38"/>
      <c r="B272" s="2"/>
      <c r="C272" s="2"/>
      <c r="D272" s="1"/>
      <c r="E272" s="1"/>
      <c r="F272" s="132"/>
      <c r="G272" s="133"/>
      <c r="H272" s="132"/>
      <c r="I272" s="132"/>
      <c r="J272" s="132"/>
      <c r="K272" s="132"/>
      <c r="L272" s="133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  <c r="CW272" s="38"/>
      <c r="CX272" s="38"/>
      <c r="CY272" s="38"/>
      <c r="CZ272" s="38"/>
      <c r="DA272" s="38"/>
      <c r="DB272" s="38"/>
      <c r="DC272" s="38"/>
      <c r="DD272" s="38"/>
      <c r="DE272" s="38"/>
      <c r="DF272" s="38"/>
      <c r="DG272" s="38"/>
      <c r="DH272" s="38"/>
      <c r="DI272" s="38"/>
      <c r="DJ272" s="38"/>
      <c r="DK272" s="38"/>
      <c r="DL272" s="38"/>
      <c r="DM272" s="38"/>
      <c r="DN272" s="38"/>
      <c r="DO272" s="38"/>
      <c r="DP272" s="38"/>
      <c r="DQ272" s="38"/>
      <c r="DR272" s="38"/>
      <c r="DS272" s="38"/>
      <c r="DT272" s="38"/>
      <c r="DU272" s="38"/>
      <c r="DV272" s="38"/>
      <c r="DW272" s="38"/>
      <c r="DX272" s="38"/>
      <c r="DY272" s="38"/>
      <c r="DZ272" s="38"/>
      <c r="EA272" s="38"/>
      <c r="EB272" s="38"/>
      <c r="EC272" s="38"/>
      <c r="ED272" s="38"/>
      <c r="EE272" s="38"/>
      <c r="EF272" s="38"/>
      <c r="EG272" s="38"/>
      <c r="EH272" s="38"/>
      <c r="EI272" s="38"/>
      <c r="EJ272" s="38"/>
      <c r="EK272" s="38"/>
      <c r="EL272" s="38"/>
      <c r="EM272" s="38"/>
      <c r="EN272" s="38"/>
      <c r="EO272" s="38"/>
      <c r="EP272" s="38"/>
      <c r="EQ272" s="38"/>
      <c r="ER272" s="38"/>
      <c r="ES272" s="38"/>
      <c r="ET272" s="38"/>
      <c r="EU272" s="38"/>
      <c r="EV272" s="38"/>
      <c r="EW272" s="38"/>
      <c r="EX272" s="38"/>
      <c r="EY272" s="38"/>
      <c r="EZ272" s="38"/>
      <c r="FA272" s="38"/>
      <c r="FB272" s="38"/>
      <c r="FC272" s="38"/>
      <c r="FD272" s="38"/>
      <c r="FE272" s="38"/>
      <c r="FF272" s="38"/>
      <c r="FG272" s="38"/>
      <c r="FH272" s="38"/>
      <c r="FI272" s="38"/>
      <c r="FJ272" s="38"/>
      <c r="FK272" s="38"/>
      <c r="FL272" s="38"/>
      <c r="FM272" s="38"/>
      <c r="FN272" s="38"/>
      <c r="FO272" s="38"/>
      <c r="FP272" s="38"/>
      <c r="FQ272" s="38"/>
      <c r="FR272" s="38"/>
      <c r="FS272" s="38"/>
      <c r="FT272" s="38"/>
      <c r="FU272" s="38"/>
      <c r="FV272" s="38"/>
      <c r="FW272" s="38"/>
      <c r="FX272" s="38"/>
      <c r="FY272" s="38"/>
      <c r="FZ272" s="38"/>
      <c r="GA272" s="38"/>
      <c r="GB272" s="38"/>
      <c r="GC272" s="38"/>
      <c r="GD272" s="38"/>
      <c r="GE272" s="38"/>
      <c r="GF272" s="38"/>
      <c r="GG272" s="38"/>
      <c r="GH272" s="38"/>
      <c r="GI272" s="38"/>
      <c r="GJ272" s="38"/>
      <c r="GK272" s="38"/>
      <c r="GL272" s="38"/>
      <c r="GM272" s="38"/>
      <c r="GN272" s="38"/>
      <c r="GO272" s="38"/>
      <c r="GP272" s="38"/>
      <c r="GQ272" s="38"/>
      <c r="GR272" s="38"/>
      <c r="GS272" s="38"/>
      <c r="GT272" s="38"/>
      <c r="GU272" s="38"/>
      <c r="GV272" s="38"/>
      <c r="GW272" s="38"/>
      <c r="GX272" s="38"/>
      <c r="GY272" s="38"/>
      <c r="GZ272" s="38"/>
      <c r="HA272" s="38"/>
      <c r="HB272" s="38"/>
      <c r="HC272" s="38"/>
      <c r="HD272" s="38"/>
      <c r="HE272" s="38"/>
      <c r="HF272" s="38"/>
      <c r="HG272" s="38"/>
      <c r="HH272" s="38"/>
      <c r="HI272" s="38"/>
      <c r="HJ272" s="38"/>
      <c r="HK272" s="38"/>
      <c r="HL272" s="38"/>
      <c r="HM272" s="38"/>
      <c r="HN272" s="38"/>
      <c r="HO272" s="38"/>
      <c r="HP272" s="38"/>
      <c r="HQ272" s="38"/>
      <c r="HR272" s="38"/>
      <c r="HS272" s="38"/>
      <c r="HT272" s="38"/>
      <c r="HU272" s="38"/>
      <c r="HV272" s="38"/>
      <c r="HW272" s="38"/>
      <c r="HX272" s="38"/>
      <c r="HY272" s="38"/>
      <c r="HZ272" s="38"/>
      <c r="IA272" s="38"/>
      <c r="IB272" s="38"/>
      <c r="IC272" s="38"/>
      <c r="ID272" s="38"/>
      <c r="IE272" s="38"/>
      <c r="IF272" s="38"/>
      <c r="IG272" s="38"/>
      <c r="IH272" s="38"/>
      <c r="II272" s="38"/>
      <c r="IJ272" s="38"/>
      <c r="IK272" s="38"/>
      <c r="IL272" s="38"/>
      <c r="IM272" s="38"/>
      <c r="IN272" s="38"/>
      <c r="IO272" s="38"/>
      <c r="IP272" s="38"/>
      <c r="IQ272" s="38"/>
      <c r="IR272" s="38"/>
      <c r="IS272" s="38"/>
      <c r="IT272" s="38"/>
      <c r="IU272" s="38"/>
      <c r="IV272" s="38"/>
      <c r="IW272" s="38"/>
      <c r="IX272" s="38"/>
      <c r="IY272" s="38"/>
      <c r="IZ272" s="38"/>
      <c r="JA272" s="38"/>
      <c r="JB272" s="38"/>
      <c r="JC272" s="38"/>
      <c r="JD272" s="38"/>
      <c r="JE272" s="38"/>
      <c r="JF272" s="38"/>
      <c r="JG272" s="38"/>
      <c r="JH272" s="38"/>
      <c r="JI272" s="38"/>
      <c r="JJ272" s="38"/>
      <c r="JK272" s="38"/>
      <c r="JL272" s="38"/>
      <c r="JM272" s="38"/>
      <c r="JN272" s="38"/>
      <c r="JO272" s="38"/>
      <c r="JP272" s="38"/>
      <c r="JQ272" s="38"/>
      <c r="JR272" s="38"/>
      <c r="JS272" s="38"/>
      <c r="JT272" s="38"/>
      <c r="JU272" s="38"/>
      <c r="JV272" s="38"/>
      <c r="JW272" s="38"/>
      <c r="JX272" s="38"/>
      <c r="JY272" s="38"/>
      <c r="JZ272" s="38"/>
      <c r="KA272" s="38"/>
      <c r="KB272" s="38"/>
      <c r="KC272" s="38"/>
      <c r="KD272" s="38"/>
      <c r="KE272" s="38"/>
      <c r="KF272" s="38"/>
      <c r="KG272" s="38"/>
      <c r="KH272" s="38"/>
      <c r="KI272" s="38"/>
      <c r="KJ272" s="38"/>
      <c r="KK272" s="38"/>
      <c r="KL272" s="38"/>
      <c r="KM272" s="38"/>
      <c r="KN272" s="38"/>
      <c r="KO272" s="38"/>
      <c r="KP272" s="38"/>
      <c r="KQ272" s="38"/>
      <c r="KR272" s="38"/>
      <c r="KS272" s="38"/>
      <c r="KT272" s="38"/>
      <c r="KU272" s="38"/>
      <c r="KV272" s="38"/>
      <c r="KW272" s="38"/>
      <c r="KX272" s="38"/>
      <c r="KY272" s="38"/>
      <c r="KZ272" s="38"/>
      <c r="LA272" s="38"/>
      <c r="LB272" s="38"/>
      <c r="LC272" s="38"/>
      <c r="LD272" s="38"/>
      <c r="LE272" s="38"/>
      <c r="LF272" s="38"/>
      <c r="LG272" s="38"/>
      <c r="LH272" s="38"/>
      <c r="LI272" s="38"/>
      <c r="LJ272" s="38"/>
      <c r="LK272" s="38"/>
      <c r="LL272" s="38"/>
      <c r="LM272" s="38"/>
      <c r="LN272" s="38"/>
      <c r="LO272" s="38"/>
      <c r="LP272" s="38"/>
      <c r="LQ272" s="38"/>
      <c r="LR272" s="38"/>
      <c r="LS272" s="38"/>
      <c r="LT272" s="38"/>
      <c r="LU272" s="38"/>
      <c r="LV272" s="38"/>
      <c r="LW272" s="38"/>
      <c r="LX272" s="38"/>
      <c r="LY272" s="38"/>
      <c r="LZ272" s="38"/>
      <c r="MA272" s="38"/>
      <c r="MB272" s="38"/>
      <c r="MC272" s="38"/>
      <c r="MD272" s="38"/>
      <c r="ME272" s="38"/>
      <c r="MF272" s="38"/>
      <c r="MG272" s="38"/>
      <c r="MH272" s="38"/>
      <c r="MI272" s="38"/>
      <c r="MJ272" s="38"/>
      <c r="MK272" s="38"/>
      <c r="ML272" s="38"/>
      <c r="MM272" s="38"/>
      <c r="MN272" s="38"/>
      <c r="MO272" s="38"/>
      <c r="MP272" s="38"/>
      <c r="MQ272" s="38"/>
      <c r="MR272" s="38"/>
      <c r="MS272" s="38"/>
      <c r="MT272" s="38"/>
      <c r="MU272" s="38"/>
      <c r="MV272" s="38"/>
      <c r="MW272" s="38"/>
      <c r="MX272" s="38"/>
      <c r="MY272" s="38"/>
      <c r="MZ272" s="38"/>
      <c r="NA272" s="38"/>
      <c r="NB272" s="38"/>
      <c r="NC272" s="38"/>
      <c r="ND272" s="38"/>
      <c r="NE272" s="38"/>
      <c r="NF272" s="38"/>
      <c r="NG272" s="38"/>
      <c r="NH272" s="38"/>
      <c r="NI272" s="38"/>
      <c r="NJ272" s="38"/>
      <c r="NK272" s="38"/>
      <c r="NL272" s="38"/>
      <c r="NM272" s="38"/>
      <c r="NN272" s="38"/>
      <c r="NO272" s="38"/>
      <c r="NP272" s="38"/>
      <c r="NQ272" s="38"/>
      <c r="NR272" s="38"/>
      <c r="NS272" s="38"/>
      <c r="NT272" s="38"/>
      <c r="NU272" s="38"/>
      <c r="NV272" s="38"/>
      <c r="NW272" s="38"/>
      <c r="NX272" s="38"/>
      <c r="NY272" s="38"/>
      <c r="NZ272" s="38"/>
      <c r="OA272" s="38"/>
      <c r="OB272" s="38"/>
      <c r="OC272" s="38"/>
      <c r="OD272" s="38"/>
      <c r="OE272" s="38"/>
      <c r="OF272" s="38"/>
      <c r="OG272" s="38"/>
      <c r="OH272" s="38"/>
      <c r="OI272" s="38"/>
      <c r="OJ272" s="38"/>
      <c r="OK272" s="38"/>
      <c r="OL272" s="38"/>
      <c r="OM272" s="38"/>
      <c r="ON272" s="38"/>
      <c r="OO272" s="38"/>
      <c r="OP272" s="38"/>
      <c r="OQ272" s="38"/>
      <c r="OR272" s="38"/>
      <c r="OS272" s="38"/>
      <c r="OT272" s="38"/>
      <c r="OU272" s="38"/>
      <c r="OV272" s="38"/>
      <c r="OW272" s="38"/>
      <c r="OX272" s="38"/>
      <c r="OY272" s="38"/>
      <c r="OZ272" s="38"/>
      <c r="PA272" s="38"/>
      <c r="PB272" s="38"/>
      <c r="PC272" s="38"/>
      <c r="PD272" s="38"/>
      <c r="PE272" s="38"/>
      <c r="PF272" s="38"/>
      <c r="PG272" s="38"/>
      <c r="PH272" s="38"/>
      <c r="PI272" s="38"/>
      <c r="PJ272" s="38"/>
      <c r="PK272" s="38"/>
      <c r="PL272" s="38"/>
      <c r="PM272" s="38"/>
      <c r="PN272" s="38"/>
      <c r="PO272" s="38"/>
      <c r="PP272" s="38"/>
      <c r="PQ272" s="38"/>
      <c r="PR272" s="38"/>
      <c r="PS272" s="38"/>
      <c r="PT272" s="38"/>
      <c r="PU272" s="38"/>
      <c r="PV272" s="38"/>
      <c r="PW272" s="38"/>
      <c r="PX272" s="38"/>
      <c r="PY272" s="38"/>
      <c r="PZ272" s="38"/>
      <c r="QA272" s="38"/>
      <c r="QB272" s="38"/>
      <c r="QC272" s="38"/>
      <c r="QD272" s="38"/>
      <c r="QE272" s="38"/>
      <c r="QF272" s="38"/>
      <c r="QG272" s="38"/>
      <c r="QH272" s="38"/>
      <c r="QI272" s="38"/>
      <c r="QJ272" s="38"/>
      <c r="QK272" s="38"/>
      <c r="QL272" s="38"/>
      <c r="QM272" s="38"/>
      <c r="QN272" s="38"/>
      <c r="QO272" s="38"/>
      <c r="QP272" s="38"/>
      <c r="QQ272" s="38"/>
      <c r="QR272" s="38"/>
      <c r="QS272" s="38"/>
      <c r="QT272" s="38"/>
      <c r="QU272" s="38"/>
      <c r="QV272" s="38"/>
      <c r="QW272" s="38"/>
      <c r="QX272" s="38"/>
      <c r="QY272" s="38"/>
      <c r="QZ272" s="38"/>
      <c r="RA272" s="38"/>
      <c r="RB272" s="38"/>
      <c r="RC272" s="38"/>
      <c r="RD272" s="38"/>
      <c r="RE272" s="38"/>
      <c r="RF272" s="38"/>
      <c r="RG272" s="38"/>
      <c r="RH272" s="38"/>
      <c r="RI272" s="38"/>
      <c r="RJ272" s="38"/>
      <c r="RK272" s="38"/>
      <c r="RL272" s="38"/>
      <c r="RM272" s="38"/>
      <c r="RN272" s="38"/>
      <c r="RO272" s="38"/>
      <c r="RP272" s="38"/>
      <c r="RQ272" s="38"/>
      <c r="RR272" s="38"/>
      <c r="RS272" s="38"/>
      <c r="RT272" s="38"/>
      <c r="RU272" s="38"/>
      <c r="RV272" s="38"/>
      <c r="RW272" s="38"/>
      <c r="RX272" s="38"/>
      <c r="RY272" s="38"/>
      <c r="RZ272" s="38"/>
      <c r="SA272" s="38"/>
      <c r="SB272" s="38"/>
      <c r="SC272" s="38"/>
      <c r="SD272" s="38"/>
      <c r="SE272" s="38"/>
      <c r="SF272" s="38"/>
      <c r="SG272" s="38"/>
      <c r="SH272" s="38"/>
      <c r="SI272" s="38"/>
      <c r="SJ272" s="38"/>
      <c r="SK272" s="38"/>
      <c r="SL272" s="38"/>
      <c r="SM272" s="38"/>
      <c r="SN272" s="38"/>
      <c r="SO272" s="38"/>
      <c r="SP272" s="38"/>
      <c r="SQ272" s="38"/>
      <c r="SR272" s="38"/>
      <c r="SS272" s="38"/>
      <c r="ST272" s="38"/>
      <c r="SU272" s="38"/>
      <c r="SV272" s="38"/>
      <c r="SW272" s="38"/>
      <c r="SX272" s="38"/>
      <c r="SY272" s="38"/>
      <c r="SZ272" s="38"/>
      <c r="TA272" s="38"/>
      <c r="TB272" s="38"/>
      <c r="TC272" s="38"/>
      <c r="TD272" s="38"/>
      <c r="TE272" s="38"/>
      <c r="TF272" s="38"/>
      <c r="TG272" s="38"/>
      <c r="TH272" s="38"/>
      <c r="TI272" s="38"/>
      <c r="TJ272" s="38"/>
      <c r="TK272" s="38"/>
      <c r="TL272" s="38"/>
      <c r="TM272" s="38"/>
      <c r="TN272" s="38"/>
      <c r="TO272" s="38"/>
      <c r="TP272" s="38"/>
      <c r="TQ272" s="38"/>
      <c r="TR272" s="38"/>
      <c r="TS272" s="38"/>
      <c r="TT272" s="38"/>
      <c r="TU272" s="38"/>
      <c r="TV272" s="38"/>
      <c r="TW272" s="38"/>
      <c r="TX272" s="38"/>
      <c r="TY272" s="38"/>
      <c r="TZ272" s="38"/>
      <c r="UA272" s="38"/>
      <c r="UB272" s="38"/>
      <c r="UC272" s="38"/>
      <c r="UD272" s="38"/>
      <c r="UE272" s="38"/>
      <c r="UF272" s="38"/>
      <c r="UG272" s="38"/>
      <c r="UH272" s="38"/>
      <c r="UI272" s="38"/>
      <c r="UJ272" s="38"/>
      <c r="UK272" s="38"/>
      <c r="UL272" s="38"/>
      <c r="UM272" s="38"/>
      <c r="UN272" s="38"/>
      <c r="UO272" s="38"/>
      <c r="UP272" s="38"/>
      <c r="UQ272" s="38"/>
      <c r="UR272" s="38"/>
      <c r="US272" s="38"/>
      <c r="UT272" s="38"/>
      <c r="UU272" s="38"/>
      <c r="UV272" s="38"/>
      <c r="UW272" s="38"/>
      <c r="UX272" s="38"/>
      <c r="UY272" s="38"/>
      <c r="UZ272" s="38"/>
      <c r="VA272" s="38"/>
      <c r="VB272" s="38"/>
      <c r="VC272" s="38"/>
      <c r="VD272" s="38"/>
      <c r="VE272" s="38"/>
      <c r="VF272" s="38"/>
      <c r="VG272" s="38"/>
      <c r="VH272" s="38"/>
      <c r="VI272" s="38"/>
      <c r="VJ272" s="38"/>
      <c r="VK272" s="38"/>
      <c r="VL272" s="38"/>
      <c r="VM272" s="38"/>
      <c r="VN272" s="38"/>
      <c r="VO272" s="38"/>
      <c r="VP272" s="38"/>
      <c r="VQ272" s="38"/>
      <c r="VR272" s="38"/>
      <c r="VS272" s="38"/>
      <c r="VT272" s="38"/>
      <c r="VU272" s="38"/>
      <c r="VV272" s="38"/>
      <c r="VW272" s="38"/>
      <c r="VX272" s="38"/>
      <c r="VY272" s="38"/>
      <c r="VZ272" s="38"/>
      <c r="WA272" s="38"/>
      <c r="WB272" s="38"/>
      <c r="WC272" s="38"/>
      <c r="WD272" s="38"/>
      <c r="WE272" s="38"/>
      <c r="WF272" s="38"/>
      <c r="WG272" s="38"/>
      <c r="WH272" s="38"/>
      <c r="WI272" s="38"/>
      <c r="WJ272" s="38"/>
      <c r="WK272" s="38"/>
      <c r="WL272" s="38"/>
      <c r="WM272" s="38"/>
      <c r="WN272" s="38"/>
      <c r="WO272" s="38"/>
      <c r="WP272" s="38"/>
      <c r="WQ272" s="38"/>
      <c r="WR272" s="38"/>
      <c r="WS272" s="38"/>
      <c r="WT272" s="38"/>
      <c r="WU272" s="38"/>
      <c r="WV272" s="38"/>
      <c r="WW272" s="38"/>
      <c r="WX272" s="38"/>
      <c r="WY272" s="38"/>
      <c r="WZ272" s="38"/>
      <c r="XA272" s="38"/>
      <c r="XB272" s="38"/>
      <c r="XC272" s="38"/>
      <c r="XD272" s="38"/>
      <c r="XE272" s="38"/>
      <c r="XF272" s="38"/>
      <c r="XG272" s="38"/>
      <c r="XH272" s="38"/>
      <c r="XI272" s="38"/>
      <c r="XJ272" s="38"/>
      <c r="XK272" s="38"/>
      <c r="XL272" s="38"/>
      <c r="XM272" s="38"/>
      <c r="XN272" s="38"/>
      <c r="XO272" s="38"/>
      <c r="XP272" s="38"/>
      <c r="XQ272" s="38"/>
      <c r="XR272" s="38"/>
      <c r="XS272" s="38"/>
      <c r="XT272" s="38"/>
      <c r="XU272" s="38"/>
      <c r="XV272" s="38"/>
      <c r="XW272" s="38"/>
      <c r="XX272" s="38"/>
      <c r="XY272" s="38"/>
      <c r="XZ272" s="38"/>
      <c r="YA272" s="38"/>
      <c r="YB272" s="38"/>
      <c r="YC272" s="38"/>
      <c r="YD272" s="38"/>
      <c r="YE272" s="38"/>
      <c r="YF272" s="38"/>
      <c r="YG272" s="38"/>
      <c r="YH272" s="38"/>
      <c r="YI272" s="38"/>
      <c r="YJ272" s="38"/>
      <c r="YK272" s="38"/>
      <c r="YL272" s="38"/>
      <c r="YM272" s="38"/>
      <c r="YN272" s="38"/>
      <c r="YO272" s="38"/>
      <c r="YP272" s="38"/>
      <c r="YQ272" s="38"/>
      <c r="YR272" s="38"/>
    </row>
    <row r="273" spans="1:668" s="50" customFormat="1" ht="15.75" x14ac:dyDescent="0.25">
      <c r="A273" s="38"/>
      <c r="B273" s="2"/>
      <c r="C273" s="2"/>
      <c r="D273" s="1"/>
      <c r="E273" s="1"/>
      <c r="F273" s="132"/>
      <c r="G273" s="133"/>
      <c r="H273" s="132"/>
      <c r="I273" s="132"/>
      <c r="J273" s="132"/>
      <c r="K273" s="132"/>
      <c r="L273" s="133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/>
      <c r="EL273" s="38"/>
      <c r="EM273" s="38"/>
      <c r="EN273" s="38"/>
      <c r="EO273" s="38"/>
      <c r="EP273" s="38"/>
      <c r="EQ273" s="38"/>
      <c r="ER273" s="38"/>
      <c r="ES273" s="38"/>
      <c r="ET273" s="38"/>
      <c r="EU273" s="38"/>
      <c r="EV273" s="38"/>
      <c r="EW273" s="38"/>
      <c r="EX273" s="38"/>
      <c r="EY273" s="38"/>
      <c r="EZ273" s="38"/>
      <c r="FA273" s="38"/>
      <c r="FB273" s="38"/>
      <c r="FC273" s="38"/>
      <c r="FD273" s="38"/>
      <c r="FE273" s="38"/>
      <c r="FF273" s="38"/>
      <c r="FG273" s="38"/>
      <c r="FH273" s="38"/>
      <c r="FI273" s="38"/>
      <c r="FJ273" s="38"/>
      <c r="FK273" s="38"/>
      <c r="FL273" s="38"/>
      <c r="FM273" s="38"/>
      <c r="FN273" s="38"/>
      <c r="FO273" s="38"/>
      <c r="FP273" s="38"/>
      <c r="FQ273" s="38"/>
      <c r="FR273" s="38"/>
      <c r="FS273" s="38"/>
      <c r="FT273" s="38"/>
      <c r="FU273" s="38"/>
      <c r="FV273" s="38"/>
      <c r="FW273" s="38"/>
      <c r="FX273" s="38"/>
      <c r="FY273" s="38"/>
      <c r="FZ273" s="38"/>
      <c r="GA273" s="38"/>
      <c r="GB273" s="38"/>
      <c r="GC273" s="38"/>
      <c r="GD273" s="38"/>
      <c r="GE273" s="38"/>
      <c r="GF273" s="38"/>
      <c r="GG273" s="38"/>
      <c r="GH273" s="38"/>
      <c r="GI273" s="38"/>
      <c r="GJ273" s="38"/>
      <c r="GK273" s="38"/>
      <c r="GL273" s="38"/>
      <c r="GM273" s="38"/>
      <c r="GN273" s="38"/>
      <c r="GO273" s="38"/>
      <c r="GP273" s="38"/>
      <c r="GQ273" s="38"/>
      <c r="GR273" s="38"/>
      <c r="GS273" s="38"/>
      <c r="GT273" s="38"/>
      <c r="GU273" s="38"/>
      <c r="GV273" s="38"/>
      <c r="GW273" s="38"/>
      <c r="GX273" s="38"/>
      <c r="GY273" s="38"/>
      <c r="GZ273" s="38"/>
      <c r="HA273" s="38"/>
      <c r="HB273" s="38"/>
      <c r="HC273" s="38"/>
      <c r="HD273" s="38"/>
      <c r="HE273" s="38"/>
      <c r="HF273" s="38"/>
      <c r="HG273" s="38"/>
      <c r="HH273" s="38"/>
      <c r="HI273" s="38"/>
      <c r="HJ273" s="38"/>
      <c r="HK273" s="38"/>
      <c r="HL273" s="38"/>
      <c r="HM273" s="38"/>
      <c r="HN273" s="38"/>
      <c r="HO273" s="38"/>
      <c r="HP273" s="38"/>
      <c r="HQ273" s="38"/>
      <c r="HR273" s="38"/>
      <c r="HS273" s="38"/>
      <c r="HT273" s="38"/>
      <c r="HU273" s="38"/>
      <c r="HV273" s="38"/>
      <c r="HW273" s="38"/>
      <c r="HX273" s="38"/>
      <c r="HY273" s="38"/>
      <c r="HZ273" s="38"/>
      <c r="IA273" s="38"/>
      <c r="IB273" s="38"/>
      <c r="IC273" s="38"/>
      <c r="ID273" s="38"/>
      <c r="IE273" s="38"/>
      <c r="IF273" s="38"/>
      <c r="IG273" s="38"/>
      <c r="IH273" s="38"/>
      <c r="II273" s="38"/>
      <c r="IJ273" s="38"/>
      <c r="IK273" s="38"/>
      <c r="IL273" s="38"/>
      <c r="IM273" s="38"/>
      <c r="IN273" s="38"/>
      <c r="IO273" s="38"/>
      <c r="IP273" s="38"/>
      <c r="IQ273" s="38"/>
      <c r="IR273" s="38"/>
      <c r="IS273" s="38"/>
      <c r="IT273" s="38"/>
      <c r="IU273" s="38"/>
      <c r="IV273" s="38"/>
      <c r="IW273" s="38"/>
      <c r="IX273" s="38"/>
      <c r="IY273" s="38"/>
      <c r="IZ273" s="38"/>
      <c r="JA273" s="38"/>
      <c r="JB273" s="38"/>
      <c r="JC273" s="38"/>
      <c r="JD273" s="38"/>
      <c r="JE273" s="38"/>
      <c r="JF273" s="38"/>
      <c r="JG273" s="38"/>
      <c r="JH273" s="38"/>
      <c r="JI273" s="38"/>
      <c r="JJ273" s="38"/>
      <c r="JK273" s="38"/>
      <c r="JL273" s="38"/>
      <c r="JM273" s="38"/>
      <c r="JN273" s="38"/>
      <c r="JO273" s="38"/>
      <c r="JP273" s="38"/>
      <c r="JQ273" s="38"/>
      <c r="JR273" s="38"/>
      <c r="JS273" s="38"/>
      <c r="JT273" s="38"/>
      <c r="JU273" s="38"/>
      <c r="JV273" s="38"/>
      <c r="JW273" s="38"/>
      <c r="JX273" s="38"/>
      <c r="JY273" s="38"/>
      <c r="JZ273" s="38"/>
      <c r="KA273" s="38"/>
      <c r="KB273" s="38"/>
      <c r="KC273" s="38"/>
      <c r="KD273" s="38"/>
      <c r="KE273" s="38"/>
      <c r="KF273" s="38"/>
      <c r="KG273" s="38"/>
      <c r="KH273" s="38"/>
      <c r="KI273" s="38"/>
      <c r="KJ273" s="38"/>
      <c r="KK273" s="38"/>
      <c r="KL273" s="38"/>
      <c r="KM273" s="38"/>
      <c r="KN273" s="38"/>
      <c r="KO273" s="38"/>
      <c r="KP273" s="38"/>
      <c r="KQ273" s="38"/>
      <c r="KR273" s="38"/>
      <c r="KS273" s="38"/>
      <c r="KT273" s="38"/>
      <c r="KU273" s="38"/>
      <c r="KV273" s="38"/>
      <c r="KW273" s="38"/>
      <c r="KX273" s="38"/>
      <c r="KY273" s="38"/>
      <c r="KZ273" s="38"/>
      <c r="LA273" s="38"/>
      <c r="LB273" s="38"/>
      <c r="LC273" s="38"/>
      <c r="LD273" s="38"/>
      <c r="LE273" s="38"/>
      <c r="LF273" s="38"/>
      <c r="LG273" s="38"/>
      <c r="LH273" s="38"/>
      <c r="LI273" s="38"/>
      <c r="LJ273" s="38"/>
      <c r="LK273" s="38"/>
      <c r="LL273" s="38"/>
      <c r="LM273" s="38"/>
      <c r="LN273" s="38"/>
      <c r="LO273" s="38"/>
      <c r="LP273" s="38"/>
      <c r="LQ273" s="38"/>
      <c r="LR273" s="38"/>
      <c r="LS273" s="38"/>
      <c r="LT273" s="38"/>
      <c r="LU273" s="38"/>
      <c r="LV273" s="38"/>
      <c r="LW273" s="38"/>
      <c r="LX273" s="38"/>
      <c r="LY273" s="38"/>
      <c r="LZ273" s="38"/>
      <c r="MA273" s="38"/>
      <c r="MB273" s="38"/>
      <c r="MC273" s="38"/>
      <c r="MD273" s="38"/>
      <c r="ME273" s="38"/>
      <c r="MF273" s="38"/>
      <c r="MG273" s="38"/>
      <c r="MH273" s="38"/>
      <c r="MI273" s="38"/>
      <c r="MJ273" s="38"/>
      <c r="MK273" s="38"/>
      <c r="ML273" s="38"/>
      <c r="MM273" s="38"/>
      <c r="MN273" s="38"/>
      <c r="MO273" s="38"/>
      <c r="MP273" s="38"/>
      <c r="MQ273" s="38"/>
      <c r="MR273" s="38"/>
      <c r="MS273" s="38"/>
      <c r="MT273" s="38"/>
      <c r="MU273" s="38"/>
      <c r="MV273" s="38"/>
      <c r="MW273" s="38"/>
      <c r="MX273" s="38"/>
      <c r="MY273" s="38"/>
      <c r="MZ273" s="38"/>
      <c r="NA273" s="38"/>
      <c r="NB273" s="38"/>
      <c r="NC273" s="38"/>
      <c r="ND273" s="38"/>
      <c r="NE273" s="38"/>
      <c r="NF273" s="38"/>
      <c r="NG273" s="38"/>
      <c r="NH273" s="38"/>
      <c r="NI273" s="38"/>
      <c r="NJ273" s="38"/>
      <c r="NK273" s="38"/>
      <c r="NL273" s="38"/>
      <c r="NM273" s="38"/>
      <c r="NN273" s="38"/>
      <c r="NO273" s="38"/>
      <c r="NP273" s="38"/>
      <c r="NQ273" s="38"/>
      <c r="NR273" s="38"/>
      <c r="NS273" s="38"/>
      <c r="NT273" s="38"/>
      <c r="NU273" s="38"/>
      <c r="NV273" s="38"/>
      <c r="NW273" s="38"/>
      <c r="NX273" s="38"/>
      <c r="NY273" s="38"/>
      <c r="NZ273" s="38"/>
      <c r="OA273" s="38"/>
      <c r="OB273" s="38"/>
      <c r="OC273" s="38"/>
      <c r="OD273" s="38"/>
      <c r="OE273" s="38"/>
      <c r="OF273" s="38"/>
      <c r="OG273" s="38"/>
      <c r="OH273" s="38"/>
      <c r="OI273" s="38"/>
      <c r="OJ273" s="38"/>
      <c r="OK273" s="38"/>
      <c r="OL273" s="38"/>
      <c r="OM273" s="38"/>
      <c r="ON273" s="38"/>
      <c r="OO273" s="38"/>
      <c r="OP273" s="38"/>
      <c r="OQ273" s="38"/>
      <c r="OR273" s="38"/>
      <c r="OS273" s="38"/>
      <c r="OT273" s="38"/>
      <c r="OU273" s="38"/>
      <c r="OV273" s="38"/>
      <c r="OW273" s="38"/>
      <c r="OX273" s="38"/>
      <c r="OY273" s="38"/>
      <c r="OZ273" s="38"/>
      <c r="PA273" s="38"/>
      <c r="PB273" s="38"/>
      <c r="PC273" s="38"/>
      <c r="PD273" s="38"/>
      <c r="PE273" s="38"/>
      <c r="PF273" s="38"/>
      <c r="PG273" s="38"/>
      <c r="PH273" s="38"/>
      <c r="PI273" s="38"/>
      <c r="PJ273" s="38"/>
      <c r="PK273" s="38"/>
      <c r="PL273" s="38"/>
      <c r="PM273" s="38"/>
      <c r="PN273" s="38"/>
      <c r="PO273" s="38"/>
      <c r="PP273" s="38"/>
      <c r="PQ273" s="38"/>
      <c r="PR273" s="38"/>
      <c r="PS273" s="38"/>
      <c r="PT273" s="38"/>
      <c r="PU273" s="38"/>
      <c r="PV273" s="38"/>
      <c r="PW273" s="38"/>
      <c r="PX273" s="38"/>
      <c r="PY273" s="38"/>
      <c r="PZ273" s="38"/>
      <c r="QA273" s="38"/>
      <c r="QB273" s="38"/>
      <c r="QC273" s="38"/>
      <c r="QD273" s="38"/>
      <c r="QE273" s="38"/>
      <c r="QF273" s="38"/>
      <c r="QG273" s="38"/>
      <c r="QH273" s="38"/>
      <c r="QI273" s="38"/>
      <c r="QJ273" s="38"/>
      <c r="QK273" s="38"/>
      <c r="QL273" s="38"/>
      <c r="QM273" s="38"/>
      <c r="QN273" s="38"/>
      <c r="QO273" s="38"/>
      <c r="QP273" s="38"/>
      <c r="QQ273" s="38"/>
      <c r="QR273" s="38"/>
      <c r="QS273" s="38"/>
      <c r="QT273" s="38"/>
      <c r="QU273" s="38"/>
      <c r="QV273" s="38"/>
      <c r="QW273" s="38"/>
      <c r="QX273" s="38"/>
      <c r="QY273" s="38"/>
      <c r="QZ273" s="38"/>
      <c r="RA273" s="38"/>
      <c r="RB273" s="38"/>
      <c r="RC273" s="38"/>
      <c r="RD273" s="38"/>
      <c r="RE273" s="38"/>
      <c r="RF273" s="38"/>
      <c r="RG273" s="38"/>
      <c r="RH273" s="38"/>
      <c r="RI273" s="38"/>
      <c r="RJ273" s="38"/>
      <c r="RK273" s="38"/>
      <c r="RL273" s="38"/>
      <c r="RM273" s="38"/>
      <c r="RN273" s="38"/>
      <c r="RO273" s="38"/>
      <c r="RP273" s="38"/>
      <c r="RQ273" s="38"/>
      <c r="RR273" s="38"/>
      <c r="RS273" s="38"/>
      <c r="RT273" s="38"/>
      <c r="RU273" s="38"/>
      <c r="RV273" s="38"/>
      <c r="RW273" s="38"/>
      <c r="RX273" s="38"/>
      <c r="RY273" s="38"/>
      <c r="RZ273" s="38"/>
      <c r="SA273" s="38"/>
      <c r="SB273" s="38"/>
      <c r="SC273" s="38"/>
      <c r="SD273" s="38"/>
      <c r="SE273" s="38"/>
      <c r="SF273" s="38"/>
      <c r="SG273" s="38"/>
      <c r="SH273" s="38"/>
      <c r="SI273" s="38"/>
      <c r="SJ273" s="38"/>
      <c r="SK273" s="38"/>
      <c r="SL273" s="38"/>
      <c r="SM273" s="38"/>
      <c r="SN273" s="38"/>
      <c r="SO273" s="38"/>
      <c r="SP273" s="38"/>
      <c r="SQ273" s="38"/>
      <c r="SR273" s="38"/>
      <c r="SS273" s="38"/>
      <c r="ST273" s="38"/>
      <c r="SU273" s="38"/>
      <c r="SV273" s="38"/>
      <c r="SW273" s="38"/>
      <c r="SX273" s="38"/>
      <c r="SY273" s="38"/>
      <c r="SZ273" s="38"/>
      <c r="TA273" s="38"/>
      <c r="TB273" s="38"/>
      <c r="TC273" s="38"/>
      <c r="TD273" s="38"/>
      <c r="TE273" s="38"/>
      <c r="TF273" s="38"/>
      <c r="TG273" s="38"/>
      <c r="TH273" s="38"/>
      <c r="TI273" s="38"/>
      <c r="TJ273" s="38"/>
      <c r="TK273" s="38"/>
      <c r="TL273" s="38"/>
      <c r="TM273" s="38"/>
      <c r="TN273" s="38"/>
      <c r="TO273" s="38"/>
      <c r="TP273" s="38"/>
      <c r="TQ273" s="38"/>
      <c r="TR273" s="38"/>
      <c r="TS273" s="38"/>
      <c r="TT273" s="38"/>
      <c r="TU273" s="38"/>
      <c r="TV273" s="38"/>
      <c r="TW273" s="38"/>
      <c r="TX273" s="38"/>
      <c r="TY273" s="38"/>
      <c r="TZ273" s="38"/>
      <c r="UA273" s="38"/>
      <c r="UB273" s="38"/>
      <c r="UC273" s="38"/>
      <c r="UD273" s="38"/>
      <c r="UE273" s="38"/>
      <c r="UF273" s="38"/>
      <c r="UG273" s="38"/>
      <c r="UH273" s="38"/>
      <c r="UI273" s="38"/>
      <c r="UJ273" s="38"/>
      <c r="UK273" s="38"/>
      <c r="UL273" s="38"/>
      <c r="UM273" s="38"/>
      <c r="UN273" s="38"/>
      <c r="UO273" s="38"/>
      <c r="UP273" s="38"/>
      <c r="UQ273" s="38"/>
      <c r="UR273" s="38"/>
      <c r="US273" s="38"/>
      <c r="UT273" s="38"/>
      <c r="UU273" s="38"/>
      <c r="UV273" s="38"/>
      <c r="UW273" s="38"/>
      <c r="UX273" s="38"/>
      <c r="UY273" s="38"/>
      <c r="UZ273" s="38"/>
      <c r="VA273" s="38"/>
      <c r="VB273" s="38"/>
      <c r="VC273" s="38"/>
      <c r="VD273" s="38"/>
      <c r="VE273" s="38"/>
      <c r="VF273" s="38"/>
      <c r="VG273" s="38"/>
      <c r="VH273" s="38"/>
      <c r="VI273" s="38"/>
      <c r="VJ273" s="38"/>
      <c r="VK273" s="38"/>
      <c r="VL273" s="38"/>
      <c r="VM273" s="38"/>
      <c r="VN273" s="38"/>
      <c r="VO273" s="38"/>
      <c r="VP273" s="38"/>
      <c r="VQ273" s="38"/>
      <c r="VR273" s="38"/>
      <c r="VS273" s="38"/>
      <c r="VT273" s="38"/>
      <c r="VU273" s="38"/>
      <c r="VV273" s="38"/>
      <c r="VW273" s="38"/>
      <c r="VX273" s="38"/>
      <c r="VY273" s="38"/>
      <c r="VZ273" s="38"/>
      <c r="WA273" s="38"/>
      <c r="WB273" s="38"/>
      <c r="WC273" s="38"/>
      <c r="WD273" s="38"/>
      <c r="WE273" s="38"/>
      <c r="WF273" s="38"/>
      <c r="WG273" s="38"/>
      <c r="WH273" s="38"/>
      <c r="WI273" s="38"/>
      <c r="WJ273" s="38"/>
      <c r="WK273" s="38"/>
      <c r="WL273" s="38"/>
      <c r="WM273" s="38"/>
      <c r="WN273" s="38"/>
      <c r="WO273" s="38"/>
      <c r="WP273" s="38"/>
      <c r="WQ273" s="38"/>
      <c r="WR273" s="38"/>
      <c r="WS273" s="38"/>
      <c r="WT273" s="38"/>
      <c r="WU273" s="38"/>
      <c r="WV273" s="38"/>
      <c r="WW273" s="38"/>
      <c r="WX273" s="38"/>
      <c r="WY273" s="38"/>
      <c r="WZ273" s="38"/>
      <c r="XA273" s="38"/>
      <c r="XB273" s="38"/>
      <c r="XC273" s="38"/>
      <c r="XD273" s="38"/>
      <c r="XE273" s="38"/>
      <c r="XF273" s="38"/>
      <c r="XG273" s="38"/>
      <c r="XH273" s="38"/>
      <c r="XI273" s="38"/>
      <c r="XJ273" s="38"/>
      <c r="XK273" s="38"/>
      <c r="XL273" s="38"/>
      <c r="XM273" s="38"/>
      <c r="XN273" s="38"/>
      <c r="XO273" s="38"/>
      <c r="XP273" s="38"/>
      <c r="XQ273" s="38"/>
      <c r="XR273" s="38"/>
      <c r="XS273" s="38"/>
      <c r="XT273" s="38"/>
      <c r="XU273" s="38"/>
      <c r="XV273" s="38"/>
      <c r="XW273" s="38"/>
      <c r="XX273" s="38"/>
      <c r="XY273" s="38"/>
      <c r="XZ273" s="38"/>
      <c r="YA273" s="38"/>
      <c r="YB273" s="38"/>
      <c r="YC273" s="38"/>
      <c r="YD273" s="38"/>
      <c r="YE273" s="38"/>
      <c r="YF273" s="38"/>
      <c r="YG273" s="38"/>
      <c r="YH273" s="38"/>
      <c r="YI273" s="38"/>
      <c r="YJ273" s="38"/>
      <c r="YK273" s="38"/>
      <c r="YL273" s="38"/>
      <c r="YM273" s="38"/>
      <c r="YN273" s="38"/>
      <c r="YO273" s="38"/>
      <c r="YP273" s="38"/>
      <c r="YQ273" s="38"/>
      <c r="YR273" s="38"/>
    </row>
    <row r="274" spans="1:668" s="50" customFormat="1" ht="15.75" x14ac:dyDescent="0.25">
      <c r="A274" s="38"/>
      <c r="B274" s="2"/>
      <c r="C274" s="2"/>
      <c r="D274" s="1"/>
      <c r="E274" s="1"/>
      <c r="F274" s="132"/>
      <c r="G274" s="133"/>
      <c r="H274" s="132"/>
      <c r="I274" s="132"/>
      <c r="J274" s="132"/>
      <c r="K274" s="132"/>
      <c r="L274" s="133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  <c r="CW274" s="38"/>
      <c r="CX274" s="38"/>
      <c r="CY274" s="38"/>
      <c r="CZ274" s="38"/>
      <c r="DA274" s="38"/>
      <c r="DB274" s="38"/>
      <c r="DC274" s="38"/>
      <c r="DD274" s="38"/>
      <c r="DE274" s="38"/>
      <c r="DF274" s="38"/>
      <c r="DG274" s="38"/>
      <c r="DH274" s="38"/>
      <c r="DI274" s="38"/>
      <c r="DJ274" s="38"/>
      <c r="DK274" s="38"/>
      <c r="DL274" s="38"/>
      <c r="DM274" s="38"/>
      <c r="DN274" s="38"/>
      <c r="DO274" s="38"/>
      <c r="DP274" s="38"/>
      <c r="DQ274" s="38"/>
      <c r="DR274" s="38"/>
      <c r="DS274" s="38"/>
      <c r="DT274" s="38"/>
      <c r="DU274" s="38"/>
      <c r="DV274" s="38"/>
      <c r="DW274" s="38"/>
      <c r="DX274" s="38"/>
      <c r="DY274" s="38"/>
      <c r="DZ274" s="38"/>
      <c r="EA274" s="38"/>
      <c r="EB274" s="38"/>
      <c r="EC274" s="38"/>
      <c r="ED274" s="38"/>
      <c r="EE274" s="38"/>
      <c r="EF274" s="38"/>
      <c r="EG274" s="38"/>
      <c r="EH274" s="38"/>
      <c r="EI274" s="38"/>
      <c r="EJ274" s="38"/>
      <c r="EK274" s="38"/>
      <c r="EL274" s="38"/>
      <c r="EM274" s="38"/>
      <c r="EN274" s="38"/>
      <c r="EO274" s="38"/>
      <c r="EP274" s="38"/>
      <c r="EQ274" s="38"/>
      <c r="ER274" s="38"/>
      <c r="ES274" s="38"/>
      <c r="ET274" s="38"/>
      <c r="EU274" s="38"/>
      <c r="EV274" s="38"/>
      <c r="EW274" s="38"/>
      <c r="EX274" s="38"/>
      <c r="EY274" s="38"/>
      <c r="EZ274" s="38"/>
      <c r="FA274" s="38"/>
      <c r="FB274" s="38"/>
      <c r="FC274" s="38"/>
      <c r="FD274" s="38"/>
      <c r="FE274" s="38"/>
      <c r="FF274" s="38"/>
      <c r="FG274" s="38"/>
      <c r="FH274" s="38"/>
      <c r="FI274" s="38"/>
      <c r="FJ274" s="38"/>
      <c r="FK274" s="38"/>
      <c r="FL274" s="38"/>
      <c r="FM274" s="38"/>
      <c r="FN274" s="38"/>
      <c r="FO274" s="38"/>
      <c r="FP274" s="38"/>
      <c r="FQ274" s="38"/>
      <c r="FR274" s="38"/>
      <c r="FS274" s="38"/>
      <c r="FT274" s="38"/>
      <c r="FU274" s="38"/>
      <c r="FV274" s="38"/>
      <c r="FW274" s="38"/>
      <c r="FX274" s="38"/>
      <c r="FY274" s="38"/>
      <c r="FZ274" s="38"/>
      <c r="GA274" s="38"/>
      <c r="GB274" s="38"/>
      <c r="GC274" s="38"/>
      <c r="GD274" s="38"/>
      <c r="GE274" s="38"/>
      <c r="GF274" s="38"/>
      <c r="GG274" s="38"/>
      <c r="GH274" s="38"/>
      <c r="GI274" s="38"/>
      <c r="GJ274" s="38"/>
      <c r="GK274" s="38"/>
      <c r="GL274" s="38"/>
      <c r="GM274" s="38"/>
      <c r="GN274" s="38"/>
      <c r="GO274" s="38"/>
      <c r="GP274" s="38"/>
      <c r="GQ274" s="38"/>
      <c r="GR274" s="38"/>
      <c r="GS274" s="38"/>
      <c r="GT274" s="38"/>
      <c r="GU274" s="38"/>
      <c r="GV274" s="38"/>
      <c r="GW274" s="38"/>
      <c r="GX274" s="38"/>
      <c r="GY274" s="38"/>
      <c r="GZ274" s="38"/>
      <c r="HA274" s="38"/>
      <c r="HB274" s="38"/>
      <c r="HC274" s="38"/>
      <c r="HD274" s="38"/>
      <c r="HE274" s="38"/>
      <c r="HF274" s="38"/>
      <c r="HG274" s="38"/>
      <c r="HH274" s="38"/>
      <c r="HI274" s="38"/>
      <c r="HJ274" s="38"/>
      <c r="HK274" s="38"/>
      <c r="HL274" s="38"/>
      <c r="HM274" s="38"/>
      <c r="HN274" s="38"/>
      <c r="HO274" s="38"/>
      <c r="HP274" s="38"/>
      <c r="HQ274" s="38"/>
      <c r="HR274" s="38"/>
      <c r="HS274" s="38"/>
      <c r="HT274" s="38"/>
      <c r="HU274" s="38"/>
      <c r="HV274" s="38"/>
      <c r="HW274" s="38"/>
      <c r="HX274" s="38"/>
      <c r="HY274" s="38"/>
      <c r="HZ274" s="38"/>
      <c r="IA274" s="38"/>
      <c r="IB274" s="38"/>
      <c r="IC274" s="38"/>
      <c r="ID274" s="38"/>
      <c r="IE274" s="38"/>
      <c r="IF274" s="38"/>
      <c r="IG274" s="38"/>
      <c r="IH274" s="38"/>
      <c r="II274" s="38"/>
      <c r="IJ274" s="38"/>
      <c r="IK274" s="38"/>
      <c r="IL274" s="38"/>
      <c r="IM274" s="38"/>
      <c r="IN274" s="38"/>
      <c r="IO274" s="38"/>
      <c r="IP274" s="38"/>
      <c r="IQ274" s="38"/>
      <c r="IR274" s="38"/>
      <c r="IS274" s="38"/>
      <c r="IT274" s="38"/>
      <c r="IU274" s="38"/>
      <c r="IV274" s="38"/>
      <c r="IW274" s="38"/>
      <c r="IX274" s="38"/>
      <c r="IY274" s="38"/>
      <c r="IZ274" s="38"/>
      <c r="JA274" s="38"/>
      <c r="JB274" s="38"/>
      <c r="JC274" s="38"/>
      <c r="JD274" s="38"/>
      <c r="JE274" s="38"/>
      <c r="JF274" s="38"/>
      <c r="JG274" s="38"/>
      <c r="JH274" s="38"/>
      <c r="JI274" s="38"/>
      <c r="JJ274" s="38"/>
      <c r="JK274" s="38"/>
      <c r="JL274" s="38"/>
      <c r="JM274" s="38"/>
      <c r="JN274" s="38"/>
      <c r="JO274" s="38"/>
      <c r="JP274" s="38"/>
      <c r="JQ274" s="38"/>
      <c r="JR274" s="38"/>
      <c r="JS274" s="38"/>
      <c r="JT274" s="38"/>
      <c r="JU274" s="38"/>
      <c r="JV274" s="38"/>
      <c r="JW274" s="38"/>
      <c r="JX274" s="38"/>
      <c r="JY274" s="38"/>
      <c r="JZ274" s="38"/>
      <c r="KA274" s="38"/>
      <c r="KB274" s="38"/>
      <c r="KC274" s="38"/>
      <c r="KD274" s="38"/>
      <c r="KE274" s="38"/>
      <c r="KF274" s="38"/>
      <c r="KG274" s="38"/>
      <c r="KH274" s="38"/>
      <c r="KI274" s="38"/>
      <c r="KJ274" s="38"/>
      <c r="KK274" s="38"/>
      <c r="KL274" s="38"/>
      <c r="KM274" s="38"/>
      <c r="KN274" s="38"/>
      <c r="KO274" s="38"/>
      <c r="KP274" s="38"/>
      <c r="KQ274" s="38"/>
      <c r="KR274" s="38"/>
      <c r="KS274" s="38"/>
      <c r="KT274" s="38"/>
      <c r="KU274" s="38"/>
      <c r="KV274" s="38"/>
      <c r="KW274" s="38"/>
      <c r="KX274" s="38"/>
      <c r="KY274" s="38"/>
      <c r="KZ274" s="38"/>
      <c r="LA274" s="38"/>
      <c r="LB274" s="38"/>
      <c r="LC274" s="38"/>
      <c r="LD274" s="38"/>
      <c r="LE274" s="38"/>
      <c r="LF274" s="38"/>
      <c r="LG274" s="38"/>
      <c r="LH274" s="38"/>
      <c r="LI274" s="38"/>
      <c r="LJ274" s="38"/>
      <c r="LK274" s="38"/>
      <c r="LL274" s="38"/>
      <c r="LM274" s="38"/>
      <c r="LN274" s="38"/>
      <c r="LO274" s="38"/>
      <c r="LP274" s="38"/>
      <c r="LQ274" s="38"/>
      <c r="LR274" s="38"/>
      <c r="LS274" s="38"/>
      <c r="LT274" s="38"/>
      <c r="LU274" s="38"/>
      <c r="LV274" s="38"/>
      <c r="LW274" s="38"/>
      <c r="LX274" s="38"/>
      <c r="LY274" s="38"/>
      <c r="LZ274" s="38"/>
      <c r="MA274" s="38"/>
      <c r="MB274" s="38"/>
      <c r="MC274" s="38"/>
      <c r="MD274" s="38"/>
      <c r="ME274" s="38"/>
      <c r="MF274" s="38"/>
      <c r="MG274" s="38"/>
      <c r="MH274" s="38"/>
      <c r="MI274" s="38"/>
      <c r="MJ274" s="38"/>
      <c r="MK274" s="38"/>
      <c r="ML274" s="38"/>
      <c r="MM274" s="38"/>
      <c r="MN274" s="38"/>
      <c r="MO274" s="38"/>
      <c r="MP274" s="38"/>
      <c r="MQ274" s="38"/>
      <c r="MR274" s="38"/>
      <c r="MS274" s="38"/>
      <c r="MT274" s="38"/>
      <c r="MU274" s="38"/>
      <c r="MV274" s="38"/>
      <c r="MW274" s="38"/>
      <c r="MX274" s="38"/>
      <c r="MY274" s="38"/>
      <c r="MZ274" s="38"/>
      <c r="NA274" s="38"/>
      <c r="NB274" s="38"/>
      <c r="NC274" s="38"/>
      <c r="ND274" s="38"/>
      <c r="NE274" s="38"/>
      <c r="NF274" s="38"/>
      <c r="NG274" s="38"/>
      <c r="NH274" s="38"/>
      <c r="NI274" s="38"/>
      <c r="NJ274" s="38"/>
      <c r="NK274" s="38"/>
      <c r="NL274" s="38"/>
      <c r="NM274" s="38"/>
      <c r="NN274" s="38"/>
      <c r="NO274" s="38"/>
      <c r="NP274" s="38"/>
      <c r="NQ274" s="38"/>
      <c r="NR274" s="38"/>
      <c r="NS274" s="38"/>
      <c r="NT274" s="38"/>
      <c r="NU274" s="38"/>
      <c r="NV274" s="38"/>
      <c r="NW274" s="38"/>
      <c r="NX274" s="38"/>
      <c r="NY274" s="38"/>
      <c r="NZ274" s="38"/>
      <c r="OA274" s="38"/>
      <c r="OB274" s="38"/>
      <c r="OC274" s="38"/>
      <c r="OD274" s="38"/>
      <c r="OE274" s="38"/>
      <c r="OF274" s="38"/>
      <c r="OG274" s="38"/>
      <c r="OH274" s="38"/>
      <c r="OI274" s="38"/>
      <c r="OJ274" s="38"/>
      <c r="OK274" s="38"/>
      <c r="OL274" s="38"/>
      <c r="OM274" s="38"/>
      <c r="ON274" s="38"/>
      <c r="OO274" s="38"/>
      <c r="OP274" s="38"/>
      <c r="OQ274" s="38"/>
      <c r="OR274" s="38"/>
      <c r="OS274" s="38"/>
      <c r="OT274" s="38"/>
      <c r="OU274" s="38"/>
      <c r="OV274" s="38"/>
      <c r="OW274" s="38"/>
      <c r="OX274" s="38"/>
      <c r="OY274" s="38"/>
      <c r="OZ274" s="38"/>
      <c r="PA274" s="38"/>
      <c r="PB274" s="38"/>
      <c r="PC274" s="38"/>
      <c r="PD274" s="38"/>
      <c r="PE274" s="38"/>
      <c r="PF274" s="38"/>
      <c r="PG274" s="38"/>
      <c r="PH274" s="38"/>
      <c r="PI274" s="38"/>
      <c r="PJ274" s="38"/>
      <c r="PK274" s="38"/>
      <c r="PL274" s="38"/>
      <c r="PM274" s="38"/>
      <c r="PN274" s="38"/>
      <c r="PO274" s="38"/>
      <c r="PP274" s="38"/>
      <c r="PQ274" s="38"/>
      <c r="PR274" s="38"/>
      <c r="PS274" s="38"/>
      <c r="PT274" s="38"/>
      <c r="PU274" s="38"/>
      <c r="PV274" s="38"/>
      <c r="PW274" s="38"/>
      <c r="PX274" s="38"/>
      <c r="PY274" s="38"/>
      <c r="PZ274" s="38"/>
      <c r="QA274" s="38"/>
      <c r="QB274" s="38"/>
      <c r="QC274" s="38"/>
      <c r="QD274" s="38"/>
      <c r="QE274" s="38"/>
      <c r="QF274" s="38"/>
      <c r="QG274" s="38"/>
      <c r="QH274" s="38"/>
      <c r="QI274" s="38"/>
      <c r="QJ274" s="38"/>
      <c r="QK274" s="38"/>
      <c r="QL274" s="38"/>
      <c r="QM274" s="38"/>
      <c r="QN274" s="38"/>
      <c r="QO274" s="38"/>
      <c r="QP274" s="38"/>
      <c r="QQ274" s="38"/>
      <c r="QR274" s="38"/>
      <c r="QS274" s="38"/>
      <c r="QT274" s="38"/>
      <c r="QU274" s="38"/>
      <c r="QV274" s="38"/>
      <c r="QW274" s="38"/>
      <c r="QX274" s="38"/>
      <c r="QY274" s="38"/>
      <c r="QZ274" s="38"/>
      <c r="RA274" s="38"/>
      <c r="RB274" s="38"/>
      <c r="RC274" s="38"/>
      <c r="RD274" s="38"/>
      <c r="RE274" s="38"/>
      <c r="RF274" s="38"/>
      <c r="RG274" s="38"/>
      <c r="RH274" s="38"/>
      <c r="RI274" s="38"/>
      <c r="RJ274" s="38"/>
      <c r="RK274" s="38"/>
      <c r="RL274" s="38"/>
      <c r="RM274" s="38"/>
      <c r="RN274" s="38"/>
      <c r="RO274" s="38"/>
      <c r="RP274" s="38"/>
      <c r="RQ274" s="38"/>
      <c r="RR274" s="38"/>
      <c r="RS274" s="38"/>
      <c r="RT274" s="38"/>
      <c r="RU274" s="38"/>
      <c r="RV274" s="38"/>
      <c r="RW274" s="38"/>
      <c r="RX274" s="38"/>
      <c r="RY274" s="38"/>
      <c r="RZ274" s="38"/>
      <c r="SA274" s="38"/>
      <c r="SB274" s="38"/>
      <c r="SC274" s="38"/>
      <c r="SD274" s="38"/>
      <c r="SE274" s="38"/>
      <c r="SF274" s="38"/>
      <c r="SG274" s="38"/>
      <c r="SH274" s="38"/>
      <c r="SI274" s="38"/>
      <c r="SJ274" s="38"/>
      <c r="SK274" s="38"/>
      <c r="SL274" s="38"/>
      <c r="SM274" s="38"/>
      <c r="SN274" s="38"/>
      <c r="SO274" s="38"/>
      <c r="SP274" s="38"/>
      <c r="SQ274" s="38"/>
      <c r="SR274" s="38"/>
      <c r="SS274" s="38"/>
      <c r="ST274" s="38"/>
      <c r="SU274" s="38"/>
      <c r="SV274" s="38"/>
      <c r="SW274" s="38"/>
      <c r="SX274" s="38"/>
      <c r="SY274" s="38"/>
      <c r="SZ274" s="38"/>
      <c r="TA274" s="38"/>
      <c r="TB274" s="38"/>
      <c r="TC274" s="38"/>
      <c r="TD274" s="38"/>
      <c r="TE274" s="38"/>
      <c r="TF274" s="38"/>
      <c r="TG274" s="38"/>
      <c r="TH274" s="38"/>
      <c r="TI274" s="38"/>
      <c r="TJ274" s="38"/>
      <c r="TK274" s="38"/>
      <c r="TL274" s="38"/>
      <c r="TM274" s="38"/>
      <c r="TN274" s="38"/>
      <c r="TO274" s="38"/>
      <c r="TP274" s="38"/>
      <c r="TQ274" s="38"/>
      <c r="TR274" s="38"/>
      <c r="TS274" s="38"/>
      <c r="TT274" s="38"/>
      <c r="TU274" s="38"/>
      <c r="TV274" s="38"/>
      <c r="TW274" s="38"/>
      <c r="TX274" s="38"/>
      <c r="TY274" s="38"/>
      <c r="TZ274" s="38"/>
      <c r="UA274" s="38"/>
      <c r="UB274" s="38"/>
      <c r="UC274" s="38"/>
      <c r="UD274" s="38"/>
      <c r="UE274" s="38"/>
      <c r="UF274" s="38"/>
      <c r="UG274" s="38"/>
      <c r="UH274" s="38"/>
      <c r="UI274" s="38"/>
      <c r="UJ274" s="38"/>
      <c r="UK274" s="38"/>
      <c r="UL274" s="38"/>
      <c r="UM274" s="38"/>
      <c r="UN274" s="38"/>
      <c r="UO274" s="38"/>
      <c r="UP274" s="38"/>
      <c r="UQ274" s="38"/>
      <c r="UR274" s="38"/>
      <c r="US274" s="38"/>
      <c r="UT274" s="38"/>
      <c r="UU274" s="38"/>
      <c r="UV274" s="38"/>
      <c r="UW274" s="38"/>
      <c r="UX274" s="38"/>
      <c r="UY274" s="38"/>
      <c r="UZ274" s="38"/>
      <c r="VA274" s="38"/>
      <c r="VB274" s="38"/>
      <c r="VC274" s="38"/>
      <c r="VD274" s="38"/>
      <c r="VE274" s="38"/>
      <c r="VF274" s="38"/>
      <c r="VG274" s="38"/>
      <c r="VH274" s="38"/>
      <c r="VI274" s="38"/>
      <c r="VJ274" s="38"/>
      <c r="VK274" s="38"/>
      <c r="VL274" s="38"/>
      <c r="VM274" s="38"/>
      <c r="VN274" s="38"/>
      <c r="VO274" s="38"/>
      <c r="VP274" s="38"/>
      <c r="VQ274" s="38"/>
      <c r="VR274" s="38"/>
      <c r="VS274" s="38"/>
      <c r="VT274" s="38"/>
      <c r="VU274" s="38"/>
      <c r="VV274" s="38"/>
      <c r="VW274" s="38"/>
      <c r="VX274" s="38"/>
      <c r="VY274" s="38"/>
      <c r="VZ274" s="38"/>
      <c r="WA274" s="38"/>
      <c r="WB274" s="38"/>
      <c r="WC274" s="38"/>
      <c r="WD274" s="38"/>
      <c r="WE274" s="38"/>
      <c r="WF274" s="38"/>
      <c r="WG274" s="38"/>
      <c r="WH274" s="38"/>
      <c r="WI274" s="38"/>
      <c r="WJ274" s="38"/>
      <c r="WK274" s="38"/>
      <c r="WL274" s="38"/>
      <c r="WM274" s="38"/>
      <c r="WN274" s="38"/>
      <c r="WO274" s="38"/>
      <c r="WP274" s="38"/>
      <c r="WQ274" s="38"/>
      <c r="WR274" s="38"/>
      <c r="WS274" s="38"/>
      <c r="WT274" s="38"/>
      <c r="WU274" s="38"/>
      <c r="WV274" s="38"/>
      <c r="WW274" s="38"/>
      <c r="WX274" s="38"/>
      <c r="WY274" s="38"/>
      <c r="WZ274" s="38"/>
      <c r="XA274" s="38"/>
      <c r="XB274" s="38"/>
      <c r="XC274" s="38"/>
      <c r="XD274" s="38"/>
      <c r="XE274" s="38"/>
      <c r="XF274" s="38"/>
      <c r="XG274" s="38"/>
      <c r="XH274" s="38"/>
      <c r="XI274" s="38"/>
      <c r="XJ274" s="38"/>
      <c r="XK274" s="38"/>
      <c r="XL274" s="38"/>
      <c r="XM274" s="38"/>
      <c r="XN274" s="38"/>
      <c r="XO274" s="38"/>
      <c r="XP274" s="38"/>
      <c r="XQ274" s="38"/>
      <c r="XR274" s="38"/>
      <c r="XS274" s="38"/>
      <c r="XT274" s="38"/>
      <c r="XU274" s="38"/>
      <c r="XV274" s="38"/>
      <c r="XW274" s="38"/>
      <c r="XX274" s="38"/>
      <c r="XY274" s="38"/>
      <c r="XZ274" s="38"/>
      <c r="YA274" s="38"/>
      <c r="YB274" s="38"/>
      <c r="YC274" s="38"/>
      <c r="YD274" s="38"/>
      <c r="YE274" s="38"/>
      <c r="YF274" s="38"/>
      <c r="YG274" s="38"/>
      <c r="YH274" s="38"/>
      <c r="YI274" s="38"/>
      <c r="YJ274" s="38"/>
      <c r="YK274" s="38"/>
      <c r="YL274" s="38"/>
      <c r="YM274" s="38"/>
      <c r="YN274" s="38"/>
      <c r="YO274" s="38"/>
      <c r="YP274" s="38"/>
      <c r="YQ274" s="38"/>
      <c r="YR274" s="38"/>
    </row>
    <row r="275" spans="1:668" s="50" customFormat="1" ht="15.75" x14ac:dyDescent="0.25">
      <c r="A275" s="38"/>
      <c r="B275" s="2"/>
      <c r="C275" s="2"/>
      <c r="D275" s="1"/>
      <c r="E275" s="1"/>
      <c r="F275" s="132"/>
      <c r="G275" s="133"/>
      <c r="H275" s="132"/>
      <c r="I275" s="132"/>
      <c r="J275" s="132"/>
      <c r="K275" s="132"/>
      <c r="L275" s="133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  <c r="CW275" s="38"/>
      <c r="CX275" s="38"/>
      <c r="CY275" s="38"/>
      <c r="CZ275" s="38"/>
      <c r="DA275" s="38"/>
      <c r="DB275" s="38"/>
      <c r="DC275" s="38"/>
      <c r="DD275" s="38"/>
      <c r="DE275" s="38"/>
      <c r="DF275" s="38"/>
      <c r="DG275" s="38"/>
      <c r="DH275" s="38"/>
      <c r="DI275" s="38"/>
      <c r="DJ275" s="38"/>
      <c r="DK275" s="38"/>
      <c r="DL275" s="38"/>
      <c r="DM275" s="38"/>
      <c r="DN275" s="38"/>
      <c r="DO275" s="38"/>
      <c r="DP275" s="38"/>
      <c r="DQ275" s="38"/>
      <c r="DR275" s="38"/>
      <c r="DS275" s="38"/>
      <c r="DT275" s="38"/>
      <c r="DU275" s="38"/>
      <c r="DV275" s="38"/>
      <c r="DW275" s="38"/>
      <c r="DX275" s="38"/>
      <c r="DY275" s="38"/>
      <c r="DZ275" s="38"/>
      <c r="EA275" s="38"/>
      <c r="EB275" s="38"/>
      <c r="EC275" s="38"/>
      <c r="ED275" s="38"/>
      <c r="EE275" s="38"/>
      <c r="EF275" s="38"/>
      <c r="EG275" s="38"/>
      <c r="EH275" s="38"/>
      <c r="EI275" s="38"/>
      <c r="EJ275" s="38"/>
      <c r="EK275" s="38"/>
      <c r="EL275" s="38"/>
      <c r="EM275" s="38"/>
      <c r="EN275" s="38"/>
      <c r="EO275" s="38"/>
      <c r="EP275" s="38"/>
      <c r="EQ275" s="38"/>
      <c r="ER275" s="38"/>
      <c r="ES275" s="38"/>
      <c r="ET275" s="38"/>
      <c r="EU275" s="38"/>
      <c r="EV275" s="38"/>
      <c r="EW275" s="38"/>
      <c r="EX275" s="38"/>
      <c r="EY275" s="38"/>
      <c r="EZ275" s="38"/>
      <c r="FA275" s="38"/>
      <c r="FB275" s="38"/>
      <c r="FC275" s="38"/>
      <c r="FD275" s="38"/>
      <c r="FE275" s="38"/>
      <c r="FF275" s="38"/>
      <c r="FG275" s="38"/>
      <c r="FH275" s="38"/>
      <c r="FI275" s="38"/>
      <c r="FJ275" s="38"/>
      <c r="FK275" s="38"/>
      <c r="FL275" s="38"/>
      <c r="FM275" s="38"/>
      <c r="FN275" s="38"/>
      <c r="FO275" s="38"/>
      <c r="FP275" s="38"/>
      <c r="FQ275" s="38"/>
      <c r="FR275" s="38"/>
      <c r="FS275" s="38"/>
      <c r="FT275" s="38"/>
      <c r="FU275" s="38"/>
      <c r="FV275" s="38"/>
      <c r="FW275" s="38"/>
      <c r="FX275" s="38"/>
      <c r="FY275" s="38"/>
      <c r="FZ275" s="38"/>
      <c r="GA275" s="38"/>
      <c r="GB275" s="38"/>
      <c r="GC275" s="38"/>
      <c r="GD275" s="38"/>
      <c r="GE275" s="38"/>
      <c r="GF275" s="38"/>
      <c r="GG275" s="38"/>
      <c r="GH275" s="38"/>
      <c r="GI275" s="38"/>
      <c r="GJ275" s="38"/>
      <c r="GK275" s="38"/>
      <c r="GL275" s="38"/>
      <c r="GM275" s="38"/>
      <c r="GN275" s="38"/>
      <c r="GO275" s="38"/>
      <c r="GP275" s="38"/>
      <c r="GQ275" s="38"/>
      <c r="GR275" s="38"/>
      <c r="GS275" s="38"/>
      <c r="GT275" s="38"/>
      <c r="GU275" s="38"/>
      <c r="GV275" s="38"/>
      <c r="GW275" s="38"/>
      <c r="GX275" s="38"/>
      <c r="GY275" s="38"/>
      <c r="GZ275" s="38"/>
      <c r="HA275" s="38"/>
      <c r="HB275" s="38"/>
      <c r="HC275" s="38"/>
      <c r="HD275" s="38"/>
      <c r="HE275" s="38"/>
      <c r="HF275" s="38"/>
      <c r="HG275" s="38"/>
      <c r="HH275" s="38"/>
      <c r="HI275" s="38"/>
      <c r="HJ275" s="38"/>
      <c r="HK275" s="38"/>
      <c r="HL275" s="38"/>
      <c r="HM275" s="38"/>
      <c r="HN275" s="38"/>
      <c r="HO275" s="38"/>
      <c r="HP275" s="38"/>
      <c r="HQ275" s="38"/>
      <c r="HR275" s="38"/>
      <c r="HS275" s="38"/>
      <c r="HT275" s="38"/>
      <c r="HU275" s="38"/>
      <c r="HV275" s="38"/>
      <c r="HW275" s="38"/>
      <c r="HX275" s="38"/>
      <c r="HY275" s="38"/>
      <c r="HZ275" s="38"/>
      <c r="IA275" s="38"/>
      <c r="IB275" s="38"/>
      <c r="IC275" s="38"/>
      <c r="ID275" s="38"/>
      <c r="IE275" s="38"/>
      <c r="IF275" s="38"/>
      <c r="IG275" s="38"/>
      <c r="IH275" s="38"/>
      <c r="II275" s="38"/>
      <c r="IJ275" s="38"/>
      <c r="IK275" s="38"/>
      <c r="IL275" s="38"/>
      <c r="IM275" s="38"/>
      <c r="IN275" s="38"/>
      <c r="IO275" s="38"/>
      <c r="IP275" s="38"/>
      <c r="IQ275" s="38"/>
      <c r="IR275" s="38"/>
      <c r="IS275" s="38"/>
      <c r="IT275" s="38"/>
      <c r="IU275" s="38"/>
      <c r="IV275" s="38"/>
      <c r="IW275" s="38"/>
      <c r="IX275" s="38"/>
      <c r="IY275" s="38"/>
      <c r="IZ275" s="38"/>
      <c r="JA275" s="38"/>
      <c r="JB275" s="38"/>
      <c r="JC275" s="38"/>
      <c r="JD275" s="38"/>
      <c r="JE275" s="38"/>
      <c r="JF275" s="38"/>
      <c r="JG275" s="38"/>
      <c r="JH275" s="38"/>
      <c r="JI275" s="38"/>
      <c r="JJ275" s="38"/>
      <c r="JK275" s="38"/>
      <c r="JL275" s="38"/>
      <c r="JM275" s="38"/>
      <c r="JN275" s="38"/>
      <c r="JO275" s="38"/>
      <c r="JP275" s="38"/>
      <c r="JQ275" s="38"/>
      <c r="JR275" s="38"/>
      <c r="JS275" s="38"/>
      <c r="JT275" s="38"/>
      <c r="JU275" s="38"/>
      <c r="JV275" s="38"/>
      <c r="JW275" s="38"/>
      <c r="JX275" s="38"/>
      <c r="JY275" s="38"/>
      <c r="JZ275" s="38"/>
      <c r="KA275" s="38"/>
      <c r="KB275" s="38"/>
      <c r="KC275" s="38"/>
      <c r="KD275" s="38"/>
      <c r="KE275" s="38"/>
      <c r="KF275" s="38"/>
      <c r="KG275" s="38"/>
      <c r="KH275" s="38"/>
      <c r="KI275" s="38"/>
      <c r="KJ275" s="38"/>
      <c r="KK275" s="38"/>
      <c r="KL275" s="38"/>
      <c r="KM275" s="38"/>
      <c r="KN275" s="38"/>
      <c r="KO275" s="38"/>
      <c r="KP275" s="38"/>
      <c r="KQ275" s="38"/>
      <c r="KR275" s="38"/>
      <c r="KS275" s="38"/>
      <c r="KT275" s="38"/>
      <c r="KU275" s="38"/>
      <c r="KV275" s="38"/>
      <c r="KW275" s="38"/>
      <c r="KX275" s="38"/>
      <c r="KY275" s="38"/>
      <c r="KZ275" s="38"/>
      <c r="LA275" s="38"/>
      <c r="LB275" s="38"/>
      <c r="LC275" s="38"/>
      <c r="LD275" s="38"/>
      <c r="LE275" s="38"/>
      <c r="LF275" s="38"/>
      <c r="LG275" s="38"/>
      <c r="LH275" s="38"/>
      <c r="LI275" s="38"/>
      <c r="LJ275" s="38"/>
      <c r="LK275" s="38"/>
      <c r="LL275" s="38"/>
      <c r="LM275" s="38"/>
      <c r="LN275" s="38"/>
      <c r="LO275" s="38"/>
      <c r="LP275" s="38"/>
      <c r="LQ275" s="38"/>
      <c r="LR275" s="38"/>
      <c r="LS275" s="38"/>
      <c r="LT275" s="38"/>
      <c r="LU275" s="38"/>
      <c r="LV275" s="38"/>
      <c r="LW275" s="38"/>
      <c r="LX275" s="38"/>
      <c r="LY275" s="38"/>
      <c r="LZ275" s="38"/>
      <c r="MA275" s="38"/>
      <c r="MB275" s="38"/>
      <c r="MC275" s="38"/>
      <c r="MD275" s="38"/>
      <c r="ME275" s="38"/>
      <c r="MF275" s="38"/>
      <c r="MG275" s="38"/>
      <c r="MH275" s="38"/>
      <c r="MI275" s="38"/>
      <c r="MJ275" s="38"/>
      <c r="MK275" s="38"/>
      <c r="ML275" s="38"/>
      <c r="MM275" s="38"/>
      <c r="MN275" s="38"/>
      <c r="MO275" s="38"/>
      <c r="MP275" s="38"/>
      <c r="MQ275" s="38"/>
      <c r="MR275" s="38"/>
      <c r="MS275" s="38"/>
      <c r="MT275" s="38"/>
      <c r="MU275" s="38"/>
      <c r="MV275" s="38"/>
      <c r="MW275" s="38"/>
      <c r="MX275" s="38"/>
      <c r="MY275" s="38"/>
      <c r="MZ275" s="38"/>
      <c r="NA275" s="38"/>
      <c r="NB275" s="38"/>
      <c r="NC275" s="38"/>
      <c r="ND275" s="38"/>
      <c r="NE275" s="38"/>
      <c r="NF275" s="38"/>
      <c r="NG275" s="38"/>
      <c r="NH275" s="38"/>
      <c r="NI275" s="38"/>
      <c r="NJ275" s="38"/>
      <c r="NK275" s="38"/>
      <c r="NL275" s="38"/>
      <c r="NM275" s="38"/>
      <c r="NN275" s="38"/>
      <c r="NO275" s="38"/>
      <c r="NP275" s="38"/>
      <c r="NQ275" s="38"/>
      <c r="NR275" s="38"/>
      <c r="NS275" s="38"/>
      <c r="NT275" s="38"/>
      <c r="NU275" s="38"/>
      <c r="NV275" s="38"/>
      <c r="NW275" s="38"/>
      <c r="NX275" s="38"/>
      <c r="NY275" s="38"/>
      <c r="NZ275" s="38"/>
      <c r="OA275" s="38"/>
      <c r="OB275" s="38"/>
      <c r="OC275" s="38"/>
      <c r="OD275" s="38"/>
      <c r="OE275" s="38"/>
      <c r="OF275" s="38"/>
      <c r="OG275" s="38"/>
      <c r="OH275" s="38"/>
      <c r="OI275" s="38"/>
      <c r="OJ275" s="38"/>
      <c r="OK275" s="38"/>
      <c r="OL275" s="38"/>
      <c r="OM275" s="38"/>
      <c r="ON275" s="38"/>
      <c r="OO275" s="38"/>
      <c r="OP275" s="38"/>
      <c r="OQ275" s="38"/>
      <c r="OR275" s="38"/>
      <c r="OS275" s="38"/>
      <c r="OT275" s="38"/>
      <c r="OU275" s="38"/>
      <c r="OV275" s="38"/>
      <c r="OW275" s="38"/>
      <c r="OX275" s="38"/>
      <c r="OY275" s="38"/>
      <c r="OZ275" s="38"/>
      <c r="PA275" s="38"/>
      <c r="PB275" s="38"/>
      <c r="PC275" s="38"/>
      <c r="PD275" s="38"/>
      <c r="PE275" s="38"/>
      <c r="PF275" s="38"/>
      <c r="PG275" s="38"/>
      <c r="PH275" s="38"/>
      <c r="PI275" s="38"/>
      <c r="PJ275" s="38"/>
      <c r="PK275" s="38"/>
      <c r="PL275" s="38"/>
      <c r="PM275" s="38"/>
      <c r="PN275" s="38"/>
      <c r="PO275" s="38"/>
      <c r="PP275" s="38"/>
      <c r="PQ275" s="38"/>
      <c r="PR275" s="38"/>
      <c r="PS275" s="38"/>
      <c r="PT275" s="38"/>
      <c r="PU275" s="38"/>
      <c r="PV275" s="38"/>
      <c r="PW275" s="38"/>
      <c r="PX275" s="38"/>
      <c r="PY275" s="38"/>
      <c r="PZ275" s="38"/>
      <c r="QA275" s="38"/>
      <c r="QB275" s="38"/>
      <c r="QC275" s="38"/>
      <c r="QD275" s="38"/>
      <c r="QE275" s="38"/>
      <c r="QF275" s="38"/>
      <c r="QG275" s="38"/>
      <c r="QH275" s="38"/>
      <c r="QI275" s="38"/>
      <c r="QJ275" s="38"/>
      <c r="QK275" s="38"/>
      <c r="QL275" s="38"/>
      <c r="QM275" s="38"/>
      <c r="QN275" s="38"/>
      <c r="QO275" s="38"/>
      <c r="QP275" s="38"/>
      <c r="QQ275" s="38"/>
      <c r="QR275" s="38"/>
      <c r="QS275" s="38"/>
      <c r="QT275" s="38"/>
      <c r="QU275" s="38"/>
      <c r="QV275" s="38"/>
      <c r="QW275" s="38"/>
      <c r="QX275" s="38"/>
      <c r="QY275" s="38"/>
      <c r="QZ275" s="38"/>
      <c r="RA275" s="38"/>
      <c r="RB275" s="38"/>
      <c r="RC275" s="38"/>
      <c r="RD275" s="38"/>
      <c r="RE275" s="38"/>
      <c r="RF275" s="38"/>
      <c r="RG275" s="38"/>
      <c r="RH275" s="38"/>
      <c r="RI275" s="38"/>
      <c r="RJ275" s="38"/>
      <c r="RK275" s="38"/>
      <c r="RL275" s="38"/>
      <c r="RM275" s="38"/>
      <c r="RN275" s="38"/>
      <c r="RO275" s="38"/>
      <c r="RP275" s="38"/>
      <c r="RQ275" s="38"/>
      <c r="RR275" s="38"/>
      <c r="RS275" s="38"/>
      <c r="RT275" s="38"/>
      <c r="RU275" s="38"/>
      <c r="RV275" s="38"/>
      <c r="RW275" s="38"/>
      <c r="RX275" s="38"/>
      <c r="RY275" s="38"/>
      <c r="RZ275" s="38"/>
      <c r="SA275" s="38"/>
      <c r="SB275" s="38"/>
      <c r="SC275" s="38"/>
      <c r="SD275" s="38"/>
      <c r="SE275" s="38"/>
      <c r="SF275" s="38"/>
      <c r="SG275" s="38"/>
      <c r="SH275" s="38"/>
      <c r="SI275" s="38"/>
      <c r="SJ275" s="38"/>
      <c r="SK275" s="38"/>
      <c r="SL275" s="38"/>
      <c r="SM275" s="38"/>
      <c r="SN275" s="38"/>
      <c r="SO275" s="38"/>
      <c r="SP275" s="38"/>
      <c r="SQ275" s="38"/>
      <c r="SR275" s="38"/>
      <c r="SS275" s="38"/>
      <c r="ST275" s="38"/>
      <c r="SU275" s="38"/>
      <c r="SV275" s="38"/>
      <c r="SW275" s="38"/>
      <c r="SX275" s="38"/>
      <c r="SY275" s="38"/>
      <c r="SZ275" s="38"/>
      <c r="TA275" s="38"/>
      <c r="TB275" s="38"/>
      <c r="TC275" s="38"/>
      <c r="TD275" s="38"/>
      <c r="TE275" s="38"/>
      <c r="TF275" s="38"/>
      <c r="TG275" s="38"/>
      <c r="TH275" s="38"/>
      <c r="TI275" s="38"/>
      <c r="TJ275" s="38"/>
      <c r="TK275" s="38"/>
      <c r="TL275" s="38"/>
      <c r="TM275" s="38"/>
      <c r="TN275" s="38"/>
      <c r="TO275" s="38"/>
      <c r="TP275" s="38"/>
      <c r="TQ275" s="38"/>
      <c r="TR275" s="38"/>
      <c r="TS275" s="38"/>
      <c r="TT275" s="38"/>
      <c r="TU275" s="38"/>
      <c r="TV275" s="38"/>
      <c r="TW275" s="38"/>
      <c r="TX275" s="38"/>
      <c r="TY275" s="38"/>
      <c r="TZ275" s="38"/>
      <c r="UA275" s="38"/>
      <c r="UB275" s="38"/>
      <c r="UC275" s="38"/>
      <c r="UD275" s="38"/>
      <c r="UE275" s="38"/>
      <c r="UF275" s="38"/>
      <c r="UG275" s="38"/>
      <c r="UH275" s="38"/>
      <c r="UI275" s="38"/>
      <c r="UJ275" s="38"/>
      <c r="UK275" s="38"/>
      <c r="UL275" s="38"/>
      <c r="UM275" s="38"/>
      <c r="UN275" s="38"/>
      <c r="UO275" s="38"/>
      <c r="UP275" s="38"/>
      <c r="UQ275" s="38"/>
      <c r="UR275" s="38"/>
      <c r="US275" s="38"/>
      <c r="UT275" s="38"/>
      <c r="UU275" s="38"/>
      <c r="UV275" s="38"/>
      <c r="UW275" s="38"/>
      <c r="UX275" s="38"/>
      <c r="UY275" s="38"/>
      <c r="UZ275" s="38"/>
      <c r="VA275" s="38"/>
      <c r="VB275" s="38"/>
      <c r="VC275" s="38"/>
      <c r="VD275" s="38"/>
      <c r="VE275" s="38"/>
      <c r="VF275" s="38"/>
      <c r="VG275" s="38"/>
      <c r="VH275" s="38"/>
      <c r="VI275" s="38"/>
      <c r="VJ275" s="38"/>
      <c r="VK275" s="38"/>
      <c r="VL275" s="38"/>
      <c r="VM275" s="38"/>
      <c r="VN275" s="38"/>
      <c r="VO275" s="38"/>
      <c r="VP275" s="38"/>
      <c r="VQ275" s="38"/>
      <c r="VR275" s="38"/>
      <c r="VS275" s="38"/>
      <c r="VT275" s="38"/>
      <c r="VU275" s="38"/>
      <c r="VV275" s="38"/>
      <c r="VW275" s="38"/>
      <c r="VX275" s="38"/>
      <c r="VY275" s="38"/>
      <c r="VZ275" s="38"/>
      <c r="WA275" s="38"/>
      <c r="WB275" s="38"/>
      <c r="WC275" s="38"/>
      <c r="WD275" s="38"/>
      <c r="WE275" s="38"/>
      <c r="WF275" s="38"/>
      <c r="WG275" s="38"/>
      <c r="WH275" s="38"/>
      <c r="WI275" s="38"/>
      <c r="WJ275" s="38"/>
      <c r="WK275" s="38"/>
      <c r="WL275" s="38"/>
      <c r="WM275" s="38"/>
      <c r="WN275" s="38"/>
      <c r="WO275" s="38"/>
      <c r="WP275" s="38"/>
      <c r="WQ275" s="38"/>
      <c r="WR275" s="38"/>
      <c r="WS275" s="38"/>
      <c r="WT275" s="38"/>
      <c r="WU275" s="38"/>
      <c r="WV275" s="38"/>
      <c r="WW275" s="38"/>
      <c r="WX275" s="38"/>
      <c r="WY275" s="38"/>
      <c r="WZ275" s="38"/>
      <c r="XA275" s="38"/>
      <c r="XB275" s="38"/>
      <c r="XC275" s="38"/>
      <c r="XD275" s="38"/>
      <c r="XE275" s="38"/>
      <c r="XF275" s="38"/>
      <c r="XG275" s="38"/>
      <c r="XH275" s="38"/>
      <c r="XI275" s="38"/>
      <c r="XJ275" s="38"/>
      <c r="XK275" s="38"/>
      <c r="XL275" s="38"/>
      <c r="XM275" s="38"/>
      <c r="XN275" s="38"/>
      <c r="XO275" s="38"/>
      <c r="XP275" s="38"/>
      <c r="XQ275" s="38"/>
      <c r="XR275" s="38"/>
      <c r="XS275" s="38"/>
      <c r="XT275" s="38"/>
      <c r="XU275" s="38"/>
      <c r="XV275" s="38"/>
      <c r="XW275" s="38"/>
      <c r="XX275" s="38"/>
      <c r="XY275" s="38"/>
      <c r="XZ275" s="38"/>
      <c r="YA275" s="38"/>
      <c r="YB275" s="38"/>
      <c r="YC275" s="38"/>
      <c r="YD275" s="38"/>
      <c r="YE275" s="38"/>
      <c r="YF275" s="38"/>
      <c r="YG275" s="38"/>
      <c r="YH275" s="38"/>
      <c r="YI275" s="38"/>
      <c r="YJ275" s="38"/>
      <c r="YK275" s="38"/>
      <c r="YL275" s="38"/>
      <c r="YM275" s="38"/>
      <c r="YN275" s="38"/>
      <c r="YO275" s="38"/>
      <c r="YP275" s="38"/>
      <c r="YQ275" s="38"/>
      <c r="YR275" s="38"/>
    </row>
    <row r="276" spans="1:668" s="50" customFormat="1" ht="15.75" x14ac:dyDescent="0.25">
      <c r="A276" s="38"/>
      <c r="B276" s="2"/>
      <c r="C276" s="2"/>
      <c r="D276" s="1"/>
      <c r="E276" s="1"/>
      <c r="F276" s="132"/>
      <c r="G276" s="133"/>
      <c r="H276" s="132"/>
      <c r="I276" s="132"/>
      <c r="J276" s="132"/>
      <c r="K276" s="132"/>
      <c r="L276" s="133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  <c r="CW276" s="38"/>
      <c r="CX276" s="38"/>
      <c r="CY276" s="38"/>
      <c r="CZ276" s="38"/>
      <c r="DA276" s="38"/>
      <c r="DB276" s="38"/>
      <c r="DC276" s="38"/>
      <c r="DD276" s="38"/>
      <c r="DE276" s="38"/>
      <c r="DF276" s="38"/>
      <c r="DG276" s="38"/>
      <c r="DH276" s="38"/>
      <c r="DI276" s="38"/>
      <c r="DJ276" s="38"/>
      <c r="DK276" s="38"/>
      <c r="DL276" s="38"/>
      <c r="DM276" s="38"/>
      <c r="DN276" s="38"/>
      <c r="DO276" s="38"/>
      <c r="DP276" s="38"/>
      <c r="DQ276" s="38"/>
      <c r="DR276" s="38"/>
      <c r="DS276" s="38"/>
      <c r="DT276" s="38"/>
      <c r="DU276" s="38"/>
      <c r="DV276" s="38"/>
      <c r="DW276" s="38"/>
      <c r="DX276" s="38"/>
      <c r="DY276" s="38"/>
      <c r="DZ276" s="38"/>
      <c r="EA276" s="38"/>
      <c r="EB276" s="38"/>
      <c r="EC276" s="38"/>
      <c r="ED276" s="38"/>
      <c r="EE276" s="38"/>
      <c r="EF276" s="38"/>
      <c r="EG276" s="38"/>
      <c r="EH276" s="38"/>
      <c r="EI276" s="38"/>
      <c r="EJ276" s="38"/>
      <c r="EK276" s="38"/>
      <c r="EL276" s="38"/>
      <c r="EM276" s="38"/>
      <c r="EN276" s="38"/>
      <c r="EO276" s="38"/>
      <c r="EP276" s="38"/>
      <c r="EQ276" s="38"/>
      <c r="ER276" s="38"/>
      <c r="ES276" s="38"/>
      <c r="ET276" s="38"/>
      <c r="EU276" s="38"/>
      <c r="EV276" s="38"/>
      <c r="EW276" s="38"/>
      <c r="EX276" s="38"/>
      <c r="EY276" s="38"/>
      <c r="EZ276" s="38"/>
      <c r="FA276" s="38"/>
      <c r="FB276" s="38"/>
      <c r="FC276" s="38"/>
      <c r="FD276" s="38"/>
      <c r="FE276" s="38"/>
      <c r="FF276" s="38"/>
      <c r="FG276" s="38"/>
      <c r="FH276" s="38"/>
      <c r="FI276" s="38"/>
      <c r="FJ276" s="38"/>
      <c r="FK276" s="38"/>
      <c r="FL276" s="38"/>
      <c r="FM276" s="38"/>
      <c r="FN276" s="38"/>
      <c r="FO276" s="38"/>
      <c r="FP276" s="38"/>
      <c r="FQ276" s="38"/>
      <c r="FR276" s="38"/>
      <c r="FS276" s="38"/>
      <c r="FT276" s="38"/>
      <c r="FU276" s="38"/>
      <c r="FV276" s="38"/>
      <c r="FW276" s="38"/>
      <c r="FX276" s="38"/>
      <c r="FY276" s="38"/>
      <c r="FZ276" s="38"/>
      <c r="GA276" s="38"/>
      <c r="GB276" s="38"/>
      <c r="GC276" s="38"/>
      <c r="GD276" s="38"/>
      <c r="GE276" s="38"/>
      <c r="GF276" s="38"/>
      <c r="GG276" s="38"/>
      <c r="GH276" s="38"/>
      <c r="GI276" s="38"/>
      <c r="GJ276" s="38"/>
      <c r="GK276" s="38"/>
      <c r="GL276" s="38"/>
      <c r="GM276" s="38"/>
      <c r="GN276" s="38"/>
      <c r="GO276" s="38"/>
      <c r="GP276" s="38"/>
      <c r="GQ276" s="38"/>
      <c r="GR276" s="38"/>
      <c r="GS276" s="38"/>
      <c r="GT276" s="38"/>
      <c r="GU276" s="38"/>
      <c r="GV276" s="38"/>
      <c r="GW276" s="38"/>
      <c r="GX276" s="38"/>
      <c r="GY276" s="38"/>
      <c r="GZ276" s="38"/>
      <c r="HA276" s="38"/>
      <c r="HB276" s="38"/>
      <c r="HC276" s="38"/>
      <c r="HD276" s="38"/>
      <c r="HE276" s="38"/>
      <c r="HF276" s="38"/>
      <c r="HG276" s="38"/>
      <c r="HH276" s="38"/>
      <c r="HI276" s="38"/>
      <c r="HJ276" s="38"/>
      <c r="HK276" s="38"/>
      <c r="HL276" s="38"/>
      <c r="HM276" s="38"/>
      <c r="HN276" s="38"/>
      <c r="HO276" s="38"/>
      <c r="HP276" s="38"/>
      <c r="HQ276" s="38"/>
      <c r="HR276" s="38"/>
      <c r="HS276" s="38"/>
      <c r="HT276" s="38"/>
      <c r="HU276" s="38"/>
      <c r="HV276" s="38"/>
      <c r="HW276" s="38"/>
      <c r="HX276" s="38"/>
      <c r="HY276" s="38"/>
      <c r="HZ276" s="38"/>
      <c r="IA276" s="38"/>
      <c r="IB276" s="38"/>
      <c r="IC276" s="38"/>
      <c r="ID276" s="38"/>
      <c r="IE276" s="38"/>
      <c r="IF276" s="38"/>
      <c r="IG276" s="38"/>
      <c r="IH276" s="38"/>
      <c r="II276" s="38"/>
      <c r="IJ276" s="38"/>
      <c r="IK276" s="38"/>
      <c r="IL276" s="38"/>
      <c r="IM276" s="38"/>
      <c r="IN276" s="38"/>
      <c r="IO276" s="38"/>
      <c r="IP276" s="38"/>
      <c r="IQ276" s="38"/>
      <c r="IR276" s="38"/>
      <c r="IS276" s="38"/>
      <c r="IT276" s="38"/>
      <c r="IU276" s="38"/>
      <c r="IV276" s="38"/>
      <c r="IW276" s="38"/>
      <c r="IX276" s="38"/>
      <c r="IY276" s="38"/>
      <c r="IZ276" s="38"/>
      <c r="JA276" s="38"/>
      <c r="JB276" s="38"/>
      <c r="JC276" s="38"/>
      <c r="JD276" s="38"/>
      <c r="JE276" s="38"/>
      <c r="JF276" s="38"/>
      <c r="JG276" s="38"/>
      <c r="JH276" s="38"/>
      <c r="JI276" s="38"/>
      <c r="JJ276" s="38"/>
      <c r="JK276" s="38"/>
      <c r="JL276" s="38"/>
      <c r="JM276" s="38"/>
      <c r="JN276" s="38"/>
      <c r="JO276" s="38"/>
      <c r="JP276" s="38"/>
      <c r="JQ276" s="38"/>
      <c r="JR276" s="38"/>
      <c r="JS276" s="38"/>
      <c r="JT276" s="38"/>
      <c r="JU276" s="38"/>
      <c r="JV276" s="38"/>
      <c r="JW276" s="38"/>
      <c r="JX276" s="38"/>
      <c r="JY276" s="38"/>
      <c r="JZ276" s="38"/>
      <c r="KA276" s="38"/>
      <c r="KB276" s="38"/>
      <c r="KC276" s="38"/>
      <c r="KD276" s="38"/>
      <c r="KE276" s="38"/>
      <c r="KF276" s="38"/>
      <c r="KG276" s="38"/>
      <c r="KH276" s="38"/>
      <c r="KI276" s="38"/>
      <c r="KJ276" s="38"/>
      <c r="KK276" s="38"/>
      <c r="KL276" s="38"/>
      <c r="KM276" s="38"/>
      <c r="KN276" s="38"/>
      <c r="KO276" s="38"/>
      <c r="KP276" s="38"/>
      <c r="KQ276" s="38"/>
      <c r="KR276" s="38"/>
      <c r="KS276" s="38"/>
      <c r="KT276" s="38"/>
      <c r="KU276" s="38"/>
      <c r="KV276" s="38"/>
      <c r="KW276" s="38"/>
      <c r="KX276" s="38"/>
      <c r="KY276" s="38"/>
      <c r="KZ276" s="38"/>
      <c r="LA276" s="38"/>
      <c r="LB276" s="38"/>
      <c r="LC276" s="38"/>
      <c r="LD276" s="38"/>
      <c r="LE276" s="38"/>
      <c r="LF276" s="38"/>
      <c r="LG276" s="38"/>
      <c r="LH276" s="38"/>
      <c r="LI276" s="38"/>
      <c r="LJ276" s="38"/>
      <c r="LK276" s="38"/>
      <c r="LL276" s="38"/>
      <c r="LM276" s="38"/>
      <c r="LN276" s="38"/>
      <c r="LO276" s="38"/>
      <c r="LP276" s="38"/>
      <c r="LQ276" s="38"/>
      <c r="LR276" s="38"/>
      <c r="LS276" s="38"/>
      <c r="LT276" s="38"/>
      <c r="LU276" s="38"/>
      <c r="LV276" s="38"/>
      <c r="LW276" s="38"/>
      <c r="LX276" s="38"/>
      <c r="LY276" s="38"/>
      <c r="LZ276" s="38"/>
      <c r="MA276" s="38"/>
      <c r="MB276" s="38"/>
      <c r="MC276" s="38"/>
      <c r="MD276" s="38"/>
      <c r="ME276" s="38"/>
      <c r="MF276" s="38"/>
      <c r="MG276" s="38"/>
      <c r="MH276" s="38"/>
      <c r="MI276" s="38"/>
      <c r="MJ276" s="38"/>
      <c r="MK276" s="38"/>
      <c r="ML276" s="38"/>
      <c r="MM276" s="38"/>
      <c r="MN276" s="38"/>
      <c r="MO276" s="38"/>
      <c r="MP276" s="38"/>
      <c r="MQ276" s="38"/>
      <c r="MR276" s="38"/>
      <c r="MS276" s="38"/>
      <c r="MT276" s="38"/>
      <c r="MU276" s="38"/>
      <c r="MV276" s="38"/>
      <c r="MW276" s="38"/>
      <c r="MX276" s="38"/>
      <c r="MY276" s="38"/>
      <c r="MZ276" s="38"/>
      <c r="NA276" s="38"/>
      <c r="NB276" s="38"/>
      <c r="NC276" s="38"/>
      <c r="ND276" s="38"/>
      <c r="NE276" s="38"/>
      <c r="NF276" s="38"/>
      <c r="NG276" s="38"/>
      <c r="NH276" s="38"/>
      <c r="NI276" s="38"/>
      <c r="NJ276" s="38"/>
      <c r="NK276" s="38"/>
      <c r="NL276" s="38"/>
      <c r="NM276" s="38"/>
      <c r="NN276" s="38"/>
      <c r="NO276" s="38"/>
      <c r="NP276" s="38"/>
      <c r="NQ276" s="38"/>
      <c r="NR276" s="38"/>
      <c r="NS276" s="38"/>
      <c r="NT276" s="38"/>
      <c r="NU276" s="38"/>
      <c r="NV276" s="38"/>
      <c r="NW276" s="38"/>
      <c r="NX276" s="38"/>
      <c r="NY276" s="38"/>
      <c r="NZ276" s="38"/>
      <c r="OA276" s="38"/>
      <c r="OB276" s="38"/>
      <c r="OC276" s="38"/>
      <c r="OD276" s="38"/>
      <c r="OE276" s="38"/>
      <c r="OF276" s="38"/>
      <c r="OG276" s="38"/>
      <c r="OH276" s="38"/>
      <c r="OI276" s="38"/>
      <c r="OJ276" s="38"/>
      <c r="OK276" s="38"/>
      <c r="OL276" s="38"/>
      <c r="OM276" s="38"/>
      <c r="ON276" s="38"/>
      <c r="OO276" s="38"/>
      <c r="OP276" s="38"/>
      <c r="OQ276" s="38"/>
      <c r="OR276" s="38"/>
      <c r="OS276" s="38"/>
      <c r="OT276" s="38"/>
      <c r="OU276" s="38"/>
      <c r="OV276" s="38"/>
      <c r="OW276" s="38"/>
      <c r="OX276" s="38"/>
      <c r="OY276" s="38"/>
      <c r="OZ276" s="38"/>
      <c r="PA276" s="38"/>
      <c r="PB276" s="38"/>
      <c r="PC276" s="38"/>
      <c r="PD276" s="38"/>
      <c r="PE276" s="38"/>
      <c r="PF276" s="38"/>
      <c r="PG276" s="38"/>
      <c r="PH276" s="38"/>
      <c r="PI276" s="38"/>
      <c r="PJ276" s="38"/>
      <c r="PK276" s="38"/>
      <c r="PL276" s="38"/>
      <c r="PM276" s="38"/>
      <c r="PN276" s="38"/>
      <c r="PO276" s="38"/>
      <c r="PP276" s="38"/>
      <c r="PQ276" s="38"/>
      <c r="PR276" s="38"/>
      <c r="PS276" s="38"/>
      <c r="PT276" s="38"/>
      <c r="PU276" s="38"/>
      <c r="PV276" s="38"/>
      <c r="PW276" s="38"/>
      <c r="PX276" s="38"/>
      <c r="PY276" s="38"/>
      <c r="PZ276" s="38"/>
      <c r="QA276" s="38"/>
      <c r="QB276" s="38"/>
      <c r="QC276" s="38"/>
      <c r="QD276" s="38"/>
      <c r="QE276" s="38"/>
      <c r="QF276" s="38"/>
      <c r="QG276" s="38"/>
      <c r="QH276" s="38"/>
      <c r="QI276" s="38"/>
      <c r="QJ276" s="38"/>
      <c r="QK276" s="38"/>
      <c r="QL276" s="38"/>
      <c r="QM276" s="38"/>
      <c r="QN276" s="38"/>
      <c r="QO276" s="38"/>
      <c r="QP276" s="38"/>
      <c r="QQ276" s="38"/>
      <c r="QR276" s="38"/>
      <c r="QS276" s="38"/>
      <c r="QT276" s="38"/>
      <c r="QU276" s="38"/>
      <c r="QV276" s="38"/>
      <c r="QW276" s="38"/>
      <c r="QX276" s="38"/>
      <c r="QY276" s="38"/>
      <c r="QZ276" s="38"/>
      <c r="RA276" s="38"/>
      <c r="RB276" s="38"/>
      <c r="RC276" s="38"/>
      <c r="RD276" s="38"/>
      <c r="RE276" s="38"/>
      <c r="RF276" s="38"/>
      <c r="RG276" s="38"/>
      <c r="RH276" s="38"/>
      <c r="RI276" s="38"/>
      <c r="RJ276" s="38"/>
      <c r="RK276" s="38"/>
      <c r="RL276" s="38"/>
      <c r="RM276" s="38"/>
      <c r="RN276" s="38"/>
      <c r="RO276" s="38"/>
      <c r="RP276" s="38"/>
      <c r="RQ276" s="38"/>
      <c r="RR276" s="38"/>
      <c r="RS276" s="38"/>
      <c r="RT276" s="38"/>
      <c r="RU276" s="38"/>
      <c r="RV276" s="38"/>
      <c r="RW276" s="38"/>
      <c r="RX276" s="38"/>
      <c r="RY276" s="38"/>
      <c r="RZ276" s="38"/>
      <c r="SA276" s="38"/>
      <c r="SB276" s="38"/>
      <c r="SC276" s="38"/>
      <c r="SD276" s="38"/>
      <c r="SE276" s="38"/>
      <c r="SF276" s="38"/>
      <c r="SG276" s="38"/>
      <c r="SH276" s="38"/>
      <c r="SI276" s="38"/>
      <c r="SJ276" s="38"/>
      <c r="SK276" s="38"/>
      <c r="SL276" s="38"/>
      <c r="SM276" s="38"/>
      <c r="SN276" s="38"/>
      <c r="SO276" s="38"/>
      <c r="SP276" s="38"/>
      <c r="SQ276" s="38"/>
      <c r="SR276" s="38"/>
      <c r="SS276" s="38"/>
      <c r="ST276" s="38"/>
      <c r="SU276" s="38"/>
      <c r="SV276" s="38"/>
      <c r="SW276" s="38"/>
      <c r="SX276" s="38"/>
      <c r="SY276" s="38"/>
      <c r="SZ276" s="38"/>
      <c r="TA276" s="38"/>
      <c r="TB276" s="38"/>
      <c r="TC276" s="38"/>
      <c r="TD276" s="38"/>
      <c r="TE276" s="38"/>
      <c r="TF276" s="38"/>
      <c r="TG276" s="38"/>
      <c r="TH276" s="38"/>
      <c r="TI276" s="38"/>
      <c r="TJ276" s="38"/>
      <c r="TK276" s="38"/>
      <c r="TL276" s="38"/>
      <c r="TM276" s="38"/>
      <c r="TN276" s="38"/>
      <c r="TO276" s="38"/>
      <c r="TP276" s="38"/>
      <c r="TQ276" s="38"/>
      <c r="TR276" s="38"/>
      <c r="TS276" s="38"/>
      <c r="TT276" s="38"/>
      <c r="TU276" s="38"/>
      <c r="TV276" s="38"/>
      <c r="TW276" s="38"/>
      <c r="TX276" s="38"/>
      <c r="TY276" s="38"/>
      <c r="TZ276" s="38"/>
      <c r="UA276" s="38"/>
      <c r="UB276" s="38"/>
      <c r="UC276" s="38"/>
      <c r="UD276" s="38"/>
      <c r="UE276" s="38"/>
      <c r="UF276" s="38"/>
      <c r="UG276" s="38"/>
      <c r="UH276" s="38"/>
      <c r="UI276" s="38"/>
      <c r="UJ276" s="38"/>
      <c r="UK276" s="38"/>
      <c r="UL276" s="38"/>
      <c r="UM276" s="38"/>
      <c r="UN276" s="38"/>
      <c r="UO276" s="38"/>
      <c r="UP276" s="38"/>
      <c r="UQ276" s="38"/>
      <c r="UR276" s="38"/>
      <c r="US276" s="38"/>
      <c r="UT276" s="38"/>
      <c r="UU276" s="38"/>
      <c r="UV276" s="38"/>
      <c r="UW276" s="38"/>
      <c r="UX276" s="38"/>
      <c r="UY276" s="38"/>
      <c r="UZ276" s="38"/>
      <c r="VA276" s="38"/>
      <c r="VB276" s="38"/>
      <c r="VC276" s="38"/>
      <c r="VD276" s="38"/>
      <c r="VE276" s="38"/>
      <c r="VF276" s="38"/>
      <c r="VG276" s="38"/>
      <c r="VH276" s="38"/>
      <c r="VI276" s="38"/>
      <c r="VJ276" s="38"/>
      <c r="VK276" s="38"/>
      <c r="VL276" s="38"/>
      <c r="VM276" s="38"/>
      <c r="VN276" s="38"/>
      <c r="VO276" s="38"/>
      <c r="VP276" s="38"/>
      <c r="VQ276" s="38"/>
      <c r="VR276" s="38"/>
      <c r="VS276" s="38"/>
      <c r="VT276" s="38"/>
      <c r="VU276" s="38"/>
      <c r="VV276" s="38"/>
      <c r="VW276" s="38"/>
      <c r="VX276" s="38"/>
      <c r="VY276" s="38"/>
      <c r="VZ276" s="38"/>
      <c r="WA276" s="38"/>
      <c r="WB276" s="38"/>
      <c r="WC276" s="38"/>
      <c r="WD276" s="38"/>
      <c r="WE276" s="38"/>
      <c r="WF276" s="38"/>
      <c r="WG276" s="38"/>
      <c r="WH276" s="38"/>
      <c r="WI276" s="38"/>
      <c r="WJ276" s="38"/>
      <c r="WK276" s="38"/>
      <c r="WL276" s="38"/>
      <c r="WM276" s="38"/>
      <c r="WN276" s="38"/>
      <c r="WO276" s="38"/>
      <c r="WP276" s="38"/>
      <c r="WQ276" s="38"/>
      <c r="WR276" s="38"/>
      <c r="WS276" s="38"/>
      <c r="WT276" s="38"/>
      <c r="WU276" s="38"/>
      <c r="WV276" s="38"/>
      <c r="WW276" s="38"/>
      <c r="WX276" s="38"/>
      <c r="WY276" s="38"/>
      <c r="WZ276" s="38"/>
      <c r="XA276" s="38"/>
      <c r="XB276" s="38"/>
      <c r="XC276" s="38"/>
      <c r="XD276" s="38"/>
      <c r="XE276" s="38"/>
      <c r="XF276" s="38"/>
      <c r="XG276" s="38"/>
      <c r="XH276" s="38"/>
      <c r="XI276" s="38"/>
      <c r="XJ276" s="38"/>
      <c r="XK276" s="38"/>
      <c r="XL276" s="38"/>
      <c r="XM276" s="38"/>
      <c r="XN276" s="38"/>
      <c r="XO276" s="38"/>
      <c r="XP276" s="38"/>
      <c r="XQ276" s="38"/>
      <c r="XR276" s="38"/>
      <c r="XS276" s="38"/>
      <c r="XT276" s="38"/>
      <c r="XU276" s="38"/>
      <c r="XV276" s="38"/>
      <c r="XW276" s="38"/>
      <c r="XX276" s="38"/>
      <c r="XY276" s="38"/>
      <c r="XZ276" s="38"/>
      <c r="YA276" s="38"/>
      <c r="YB276" s="38"/>
      <c r="YC276" s="38"/>
      <c r="YD276" s="38"/>
      <c r="YE276" s="38"/>
      <c r="YF276" s="38"/>
      <c r="YG276" s="38"/>
      <c r="YH276" s="38"/>
      <c r="YI276" s="38"/>
      <c r="YJ276" s="38"/>
      <c r="YK276" s="38"/>
      <c r="YL276" s="38"/>
      <c r="YM276" s="38"/>
      <c r="YN276" s="38"/>
      <c r="YO276" s="38"/>
      <c r="YP276" s="38"/>
      <c r="YQ276" s="38"/>
      <c r="YR276" s="38"/>
    </row>
    <row r="277" spans="1:668" s="50" customFormat="1" ht="15.75" x14ac:dyDescent="0.25">
      <c r="A277" s="38"/>
      <c r="B277" s="2"/>
      <c r="C277" s="2"/>
      <c r="D277" s="1"/>
      <c r="E277" s="1"/>
      <c r="F277" s="132"/>
      <c r="G277" s="133"/>
      <c r="H277" s="132"/>
      <c r="I277" s="132"/>
      <c r="J277" s="132"/>
      <c r="K277" s="132"/>
      <c r="L277" s="133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  <c r="CW277" s="38"/>
      <c r="CX277" s="38"/>
      <c r="CY277" s="38"/>
      <c r="CZ277" s="38"/>
      <c r="DA277" s="38"/>
      <c r="DB277" s="38"/>
      <c r="DC277" s="38"/>
      <c r="DD277" s="38"/>
      <c r="DE277" s="38"/>
      <c r="DF277" s="38"/>
      <c r="DG277" s="38"/>
      <c r="DH277" s="38"/>
      <c r="DI277" s="38"/>
      <c r="DJ277" s="38"/>
      <c r="DK277" s="38"/>
      <c r="DL277" s="38"/>
      <c r="DM277" s="38"/>
      <c r="DN277" s="38"/>
      <c r="DO277" s="38"/>
      <c r="DP277" s="38"/>
      <c r="DQ277" s="38"/>
      <c r="DR277" s="38"/>
      <c r="DS277" s="38"/>
      <c r="DT277" s="38"/>
      <c r="DU277" s="38"/>
      <c r="DV277" s="38"/>
      <c r="DW277" s="38"/>
      <c r="DX277" s="38"/>
      <c r="DY277" s="38"/>
      <c r="DZ277" s="38"/>
      <c r="EA277" s="38"/>
      <c r="EB277" s="38"/>
      <c r="EC277" s="38"/>
      <c r="ED277" s="38"/>
      <c r="EE277" s="38"/>
      <c r="EF277" s="38"/>
      <c r="EG277" s="38"/>
      <c r="EH277" s="38"/>
      <c r="EI277" s="38"/>
      <c r="EJ277" s="38"/>
      <c r="EK277" s="38"/>
      <c r="EL277" s="38"/>
      <c r="EM277" s="38"/>
      <c r="EN277" s="38"/>
      <c r="EO277" s="38"/>
      <c r="EP277" s="38"/>
      <c r="EQ277" s="38"/>
      <c r="ER277" s="38"/>
      <c r="ES277" s="38"/>
      <c r="ET277" s="38"/>
      <c r="EU277" s="38"/>
      <c r="EV277" s="38"/>
      <c r="EW277" s="38"/>
      <c r="EX277" s="38"/>
      <c r="EY277" s="38"/>
      <c r="EZ277" s="38"/>
      <c r="FA277" s="38"/>
      <c r="FB277" s="38"/>
      <c r="FC277" s="38"/>
      <c r="FD277" s="38"/>
      <c r="FE277" s="38"/>
      <c r="FF277" s="38"/>
      <c r="FG277" s="38"/>
      <c r="FH277" s="38"/>
      <c r="FI277" s="38"/>
      <c r="FJ277" s="38"/>
      <c r="FK277" s="38"/>
      <c r="FL277" s="38"/>
      <c r="FM277" s="38"/>
      <c r="FN277" s="38"/>
      <c r="FO277" s="38"/>
      <c r="FP277" s="38"/>
      <c r="FQ277" s="38"/>
      <c r="FR277" s="38"/>
      <c r="FS277" s="38"/>
      <c r="FT277" s="38"/>
      <c r="FU277" s="38"/>
      <c r="FV277" s="38"/>
      <c r="FW277" s="38"/>
      <c r="FX277" s="38"/>
      <c r="FY277" s="38"/>
      <c r="FZ277" s="38"/>
      <c r="GA277" s="38"/>
      <c r="GB277" s="38"/>
      <c r="GC277" s="38"/>
      <c r="GD277" s="38"/>
      <c r="GE277" s="38"/>
      <c r="GF277" s="38"/>
      <c r="GG277" s="38"/>
      <c r="GH277" s="38"/>
      <c r="GI277" s="38"/>
      <c r="GJ277" s="38"/>
      <c r="GK277" s="38"/>
      <c r="GL277" s="38"/>
      <c r="GM277" s="38"/>
      <c r="GN277" s="38"/>
      <c r="GO277" s="38"/>
      <c r="GP277" s="38"/>
      <c r="GQ277" s="38"/>
      <c r="GR277" s="38"/>
      <c r="GS277" s="38"/>
      <c r="GT277" s="38"/>
      <c r="GU277" s="38"/>
      <c r="GV277" s="38"/>
      <c r="GW277" s="38"/>
      <c r="GX277" s="38"/>
      <c r="GY277" s="38"/>
      <c r="GZ277" s="38"/>
      <c r="HA277" s="38"/>
      <c r="HB277" s="38"/>
      <c r="HC277" s="38"/>
      <c r="HD277" s="38"/>
      <c r="HE277" s="38"/>
      <c r="HF277" s="38"/>
      <c r="HG277" s="38"/>
      <c r="HH277" s="38"/>
      <c r="HI277" s="38"/>
      <c r="HJ277" s="38"/>
      <c r="HK277" s="38"/>
      <c r="HL277" s="38"/>
      <c r="HM277" s="38"/>
      <c r="HN277" s="38"/>
      <c r="HO277" s="38"/>
      <c r="HP277" s="38"/>
      <c r="HQ277" s="38"/>
      <c r="HR277" s="38"/>
      <c r="HS277" s="38"/>
      <c r="HT277" s="38"/>
      <c r="HU277" s="38"/>
      <c r="HV277" s="38"/>
      <c r="HW277" s="38"/>
      <c r="HX277" s="38"/>
      <c r="HY277" s="38"/>
      <c r="HZ277" s="38"/>
      <c r="IA277" s="38"/>
      <c r="IB277" s="38"/>
      <c r="IC277" s="38"/>
      <c r="ID277" s="38"/>
      <c r="IE277" s="38"/>
      <c r="IF277" s="38"/>
      <c r="IG277" s="38"/>
      <c r="IH277" s="38"/>
      <c r="II277" s="38"/>
      <c r="IJ277" s="38"/>
      <c r="IK277" s="38"/>
      <c r="IL277" s="38"/>
      <c r="IM277" s="38"/>
      <c r="IN277" s="38"/>
      <c r="IO277" s="38"/>
      <c r="IP277" s="38"/>
      <c r="IQ277" s="38"/>
      <c r="IR277" s="38"/>
      <c r="IS277" s="38"/>
      <c r="IT277" s="38"/>
      <c r="IU277" s="38"/>
      <c r="IV277" s="38"/>
      <c r="IW277" s="38"/>
      <c r="IX277" s="38"/>
      <c r="IY277" s="38"/>
      <c r="IZ277" s="38"/>
      <c r="JA277" s="38"/>
      <c r="JB277" s="38"/>
      <c r="JC277" s="38"/>
      <c r="JD277" s="38"/>
      <c r="JE277" s="38"/>
      <c r="JF277" s="38"/>
      <c r="JG277" s="38"/>
      <c r="JH277" s="38"/>
      <c r="JI277" s="38"/>
      <c r="JJ277" s="38"/>
      <c r="JK277" s="38"/>
      <c r="JL277" s="38"/>
      <c r="JM277" s="38"/>
      <c r="JN277" s="38"/>
      <c r="JO277" s="38"/>
      <c r="JP277" s="38"/>
      <c r="JQ277" s="38"/>
      <c r="JR277" s="38"/>
      <c r="JS277" s="38"/>
      <c r="JT277" s="38"/>
      <c r="JU277" s="38"/>
      <c r="JV277" s="38"/>
      <c r="JW277" s="38"/>
      <c r="JX277" s="38"/>
      <c r="JY277" s="38"/>
      <c r="JZ277" s="38"/>
      <c r="KA277" s="38"/>
      <c r="KB277" s="38"/>
      <c r="KC277" s="38"/>
      <c r="KD277" s="38"/>
      <c r="KE277" s="38"/>
      <c r="KF277" s="38"/>
      <c r="KG277" s="38"/>
      <c r="KH277" s="38"/>
      <c r="KI277" s="38"/>
      <c r="KJ277" s="38"/>
      <c r="KK277" s="38"/>
      <c r="KL277" s="38"/>
      <c r="KM277" s="38"/>
      <c r="KN277" s="38"/>
      <c r="KO277" s="38"/>
      <c r="KP277" s="38"/>
      <c r="KQ277" s="38"/>
      <c r="KR277" s="38"/>
      <c r="KS277" s="38"/>
      <c r="KT277" s="38"/>
      <c r="KU277" s="38"/>
      <c r="KV277" s="38"/>
      <c r="KW277" s="38"/>
      <c r="KX277" s="38"/>
      <c r="KY277" s="38"/>
      <c r="KZ277" s="38"/>
      <c r="LA277" s="38"/>
      <c r="LB277" s="38"/>
      <c r="LC277" s="38"/>
      <c r="LD277" s="38"/>
      <c r="LE277" s="38"/>
      <c r="LF277" s="38"/>
      <c r="LG277" s="38"/>
      <c r="LH277" s="38"/>
      <c r="LI277" s="38"/>
      <c r="LJ277" s="38"/>
      <c r="LK277" s="38"/>
      <c r="LL277" s="38"/>
      <c r="LM277" s="38"/>
      <c r="LN277" s="38"/>
      <c r="LO277" s="38"/>
      <c r="LP277" s="38"/>
      <c r="LQ277" s="38"/>
      <c r="LR277" s="38"/>
      <c r="LS277" s="38"/>
      <c r="LT277" s="38"/>
      <c r="LU277" s="38"/>
      <c r="LV277" s="38"/>
      <c r="LW277" s="38"/>
      <c r="LX277" s="38"/>
      <c r="LY277" s="38"/>
      <c r="LZ277" s="38"/>
      <c r="MA277" s="38"/>
      <c r="MB277" s="38"/>
      <c r="MC277" s="38"/>
      <c r="MD277" s="38"/>
      <c r="ME277" s="38"/>
      <c r="MF277" s="38"/>
      <c r="MG277" s="38"/>
      <c r="MH277" s="38"/>
      <c r="MI277" s="38"/>
      <c r="MJ277" s="38"/>
      <c r="MK277" s="38"/>
      <c r="ML277" s="38"/>
      <c r="MM277" s="38"/>
      <c r="MN277" s="38"/>
      <c r="MO277" s="38"/>
      <c r="MP277" s="38"/>
      <c r="MQ277" s="38"/>
      <c r="MR277" s="38"/>
      <c r="MS277" s="38"/>
      <c r="MT277" s="38"/>
      <c r="MU277" s="38"/>
      <c r="MV277" s="38"/>
      <c r="MW277" s="38"/>
      <c r="MX277" s="38"/>
      <c r="MY277" s="38"/>
      <c r="MZ277" s="38"/>
      <c r="NA277" s="38"/>
      <c r="NB277" s="38"/>
      <c r="NC277" s="38"/>
      <c r="ND277" s="38"/>
      <c r="NE277" s="38"/>
      <c r="NF277" s="38"/>
      <c r="NG277" s="38"/>
      <c r="NH277" s="38"/>
      <c r="NI277" s="38"/>
      <c r="NJ277" s="38"/>
      <c r="NK277" s="38"/>
      <c r="NL277" s="38"/>
      <c r="NM277" s="38"/>
      <c r="NN277" s="38"/>
      <c r="NO277" s="38"/>
      <c r="NP277" s="38"/>
      <c r="NQ277" s="38"/>
      <c r="NR277" s="38"/>
      <c r="NS277" s="38"/>
      <c r="NT277" s="38"/>
      <c r="NU277" s="38"/>
      <c r="NV277" s="38"/>
      <c r="NW277" s="38"/>
      <c r="NX277" s="38"/>
      <c r="NY277" s="38"/>
      <c r="NZ277" s="38"/>
      <c r="OA277" s="38"/>
      <c r="OB277" s="38"/>
      <c r="OC277" s="38"/>
      <c r="OD277" s="38"/>
      <c r="OE277" s="38"/>
      <c r="OF277" s="38"/>
      <c r="OG277" s="38"/>
      <c r="OH277" s="38"/>
      <c r="OI277" s="38"/>
      <c r="OJ277" s="38"/>
      <c r="OK277" s="38"/>
      <c r="OL277" s="38"/>
      <c r="OM277" s="38"/>
      <c r="ON277" s="38"/>
      <c r="OO277" s="38"/>
      <c r="OP277" s="38"/>
      <c r="OQ277" s="38"/>
      <c r="OR277" s="38"/>
      <c r="OS277" s="38"/>
      <c r="OT277" s="38"/>
      <c r="OU277" s="38"/>
      <c r="OV277" s="38"/>
      <c r="OW277" s="38"/>
      <c r="OX277" s="38"/>
      <c r="OY277" s="38"/>
      <c r="OZ277" s="38"/>
      <c r="PA277" s="38"/>
      <c r="PB277" s="38"/>
      <c r="PC277" s="38"/>
      <c r="PD277" s="38"/>
      <c r="PE277" s="38"/>
      <c r="PF277" s="38"/>
      <c r="PG277" s="38"/>
      <c r="PH277" s="38"/>
      <c r="PI277" s="38"/>
      <c r="PJ277" s="38"/>
      <c r="PK277" s="38"/>
      <c r="PL277" s="38"/>
      <c r="PM277" s="38"/>
      <c r="PN277" s="38"/>
      <c r="PO277" s="38"/>
      <c r="PP277" s="38"/>
      <c r="PQ277" s="38"/>
      <c r="PR277" s="38"/>
      <c r="PS277" s="38"/>
      <c r="PT277" s="38"/>
      <c r="PU277" s="38"/>
      <c r="PV277" s="38"/>
      <c r="PW277" s="38"/>
      <c r="PX277" s="38"/>
      <c r="PY277" s="38"/>
      <c r="PZ277" s="38"/>
      <c r="QA277" s="38"/>
      <c r="QB277" s="38"/>
      <c r="QC277" s="38"/>
      <c r="QD277" s="38"/>
      <c r="QE277" s="38"/>
      <c r="QF277" s="38"/>
      <c r="QG277" s="38"/>
      <c r="QH277" s="38"/>
      <c r="QI277" s="38"/>
      <c r="QJ277" s="38"/>
      <c r="QK277" s="38"/>
      <c r="QL277" s="38"/>
      <c r="QM277" s="38"/>
      <c r="QN277" s="38"/>
      <c r="QO277" s="38"/>
      <c r="QP277" s="38"/>
      <c r="QQ277" s="38"/>
      <c r="QR277" s="38"/>
      <c r="QS277" s="38"/>
      <c r="QT277" s="38"/>
      <c r="QU277" s="38"/>
      <c r="QV277" s="38"/>
      <c r="QW277" s="38"/>
      <c r="QX277" s="38"/>
      <c r="QY277" s="38"/>
      <c r="QZ277" s="38"/>
      <c r="RA277" s="38"/>
      <c r="RB277" s="38"/>
      <c r="RC277" s="38"/>
      <c r="RD277" s="38"/>
      <c r="RE277" s="38"/>
      <c r="RF277" s="38"/>
      <c r="RG277" s="38"/>
      <c r="RH277" s="38"/>
      <c r="RI277" s="38"/>
      <c r="RJ277" s="38"/>
      <c r="RK277" s="38"/>
      <c r="RL277" s="38"/>
      <c r="RM277" s="38"/>
      <c r="RN277" s="38"/>
      <c r="RO277" s="38"/>
      <c r="RP277" s="38"/>
      <c r="RQ277" s="38"/>
      <c r="RR277" s="38"/>
      <c r="RS277" s="38"/>
      <c r="RT277" s="38"/>
      <c r="RU277" s="38"/>
      <c r="RV277" s="38"/>
      <c r="RW277" s="38"/>
      <c r="RX277" s="38"/>
      <c r="RY277" s="38"/>
      <c r="RZ277" s="38"/>
      <c r="SA277" s="38"/>
      <c r="SB277" s="38"/>
      <c r="SC277" s="38"/>
      <c r="SD277" s="38"/>
      <c r="SE277" s="38"/>
      <c r="SF277" s="38"/>
      <c r="SG277" s="38"/>
      <c r="SH277" s="38"/>
      <c r="SI277" s="38"/>
      <c r="SJ277" s="38"/>
      <c r="SK277" s="38"/>
      <c r="SL277" s="38"/>
      <c r="SM277" s="38"/>
      <c r="SN277" s="38"/>
      <c r="SO277" s="38"/>
      <c r="SP277" s="38"/>
      <c r="SQ277" s="38"/>
      <c r="SR277" s="38"/>
      <c r="SS277" s="38"/>
      <c r="ST277" s="38"/>
      <c r="SU277" s="38"/>
      <c r="SV277" s="38"/>
      <c r="SW277" s="38"/>
      <c r="SX277" s="38"/>
      <c r="SY277" s="38"/>
      <c r="SZ277" s="38"/>
      <c r="TA277" s="38"/>
      <c r="TB277" s="38"/>
      <c r="TC277" s="38"/>
      <c r="TD277" s="38"/>
      <c r="TE277" s="38"/>
      <c r="TF277" s="38"/>
      <c r="TG277" s="38"/>
      <c r="TH277" s="38"/>
      <c r="TI277" s="38"/>
      <c r="TJ277" s="38"/>
      <c r="TK277" s="38"/>
      <c r="TL277" s="38"/>
      <c r="TM277" s="38"/>
      <c r="TN277" s="38"/>
      <c r="TO277" s="38"/>
      <c r="TP277" s="38"/>
      <c r="TQ277" s="38"/>
      <c r="TR277" s="38"/>
      <c r="TS277" s="38"/>
      <c r="TT277" s="38"/>
      <c r="TU277" s="38"/>
      <c r="TV277" s="38"/>
      <c r="TW277" s="38"/>
      <c r="TX277" s="38"/>
      <c r="TY277" s="38"/>
      <c r="TZ277" s="38"/>
      <c r="UA277" s="38"/>
      <c r="UB277" s="38"/>
      <c r="UC277" s="38"/>
      <c r="UD277" s="38"/>
      <c r="UE277" s="38"/>
      <c r="UF277" s="38"/>
      <c r="UG277" s="38"/>
      <c r="UH277" s="38"/>
      <c r="UI277" s="38"/>
      <c r="UJ277" s="38"/>
      <c r="UK277" s="38"/>
      <c r="UL277" s="38"/>
      <c r="UM277" s="38"/>
      <c r="UN277" s="38"/>
      <c r="UO277" s="38"/>
      <c r="UP277" s="38"/>
      <c r="UQ277" s="38"/>
      <c r="UR277" s="38"/>
      <c r="US277" s="38"/>
      <c r="UT277" s="38"/>
      <c r="UU277" s="38"/>
      <c r="UV277" s="38"/>
      <c r="UW277" s="38"/>
      <c r="UX277" s="38"/>
      <c r="UY277" s="38"/>
      <c r="UZ277" s="38"/>
      <c r="VA277" s="38"/>
      <c r="VB277" s="38"/>
      <c r="VC277" s="38"/>
      <c r="VD277" s="38"/>
      <c r="VE277" s="38"/>
      <c r="VF277" s="38"/>
      <c r="VG277" s="38"/>
      <c r="VH277" s="38"/>
      <c r="VI277" s="38"/>
      <c r="VJ277" s="38"/>
      <c r="VK277" s="38"/>
      <c r="VL277" s="38"/>
      <c r="VM277" s="38"/>
      <c r="VN277" s="38"/>
      <c r="VO277" s="38"/>
      <c r="VP277" s="38"/>
      <c r="VQ277" s="38"/>
      <c r="VR277" s="38"/>
      <c r="VS277" s="38"/>
      <c r="VT277" s="38"/>
      <c r="VU277" s="38"/>
      <c r="VV277" s="38"/>
      <c r="VW277" s="38"/>
      <c r="VX277" s="38"/>
      <c r="VY277" s="38"/>
      <c r="VZ277" s="38"/>
      <c r="WA277" s="38"/>
      <c r="WB277" s="38"/>
      <c r="WC277" s="38"/>
      <c r="WD277" s="38"/>
      <c r="WE277" s="38"/>
      <c r="WF277" s="38"/>
      <c r="WG277" s="38"/>
      <c r="WH277" s="38"/>
      <c r="WI277" s="38"/>
      <c r="WJ277" s="38"/>
      <c r="WK277" s="38"/>
      <c r="WL277" s="38"/>
      <c r="WM277" s="38"/>
      <c r="WN277" s="38"/>
      <c r="WO277" s="38"/>
      <c r="WP277" s="38"/>
      <c r="WQ277" s="38"/>
      <c r="WR277" s="38"/>
      <c r="WS277" s="38"/>
      <c r="WT277" s="38"/>
      <c r="WU277" s="38"/>
      <c r="WV277" s="38"/>
      <c r="WW277" s="38"/>
      <c r="WX277" s="38"/>
      <c r="WY277" s="38"/>
      <c r="WZ277" s="38"/>
      <c r="XA277" s="38"/>
      <c r="XB277" s="38"/>
      <c r="XC277" s="38"/>
      <c r="XD277" s="38"/>
      <c r="XE277" s="38"/>
      <c r="XF277" s="38"/>
      <c r="XG277" s="38"/>
      <c r="XH277" s="38"/>
      <c r="XI277" s="38"/>
      <c r="XJ277" s="38"/>
      <c r="XK277" s="38"/>
      <c r="XL277" s="38"/>
      <c r="XM277" s="38"/>
      <c r="XN277" s="38"/>
      <c r="XO277" s="38"/>
      <c r="XP277" s="38"/>
      <c r="XQ277" s="38"/>
      <c r="XR277" s="38"/>
      <c r="XS277" s="38"/>
      <c r="XT277" s="38"/>
      <c r="XU277" s="38"/>
      <c r="XV277" s="38"/>
      <c r="XW277" s="38"/>
      <c r="XX277" s="38"/>
      <c r="XY277" s="38"/>
      <c r="XZ277" s="38"/>
      <c r="YA277" s="38"/>
      <c r="YB277" s="38"/>
      <c r="YC277" s="38"/>
      <c r="YD277" s="38"/>
      <c r="YE277" s="38"/>
      <c r="YF277" s="38"/>
      <c r="YG277" s="38"/>
      <c r="YH277" s="38"/>
      <c r="YI277" s="38"/>
      <c r="YJ277" s="38"/>
      <c r="YK277" s="38"/>
      <c r="YL277" s="38"/>
      <c r="YM277" s="38"/>
      <c r="YN277" s="38"/>
      <c r="YO277" s="38"/>
      <c r="YP277" s="38"/>
      <c r="YQ277" s="38"/>
      <c r="YR277" s="38"/>
    </row>
    <row r="278" spans="1:668" x14ac:dyDescent="0.25">
      <c r="B278" s="2"/>
      <c r="C278" s="2"/>
      <c r="D278" s="1"/>
      <c r="E278" s="1"/>
    </row>
    <row r="279" spans="1:668" x14ac:dyDescent="0.25">
      <c r="B279" s="2"/>
      <c r="C279" s="2"/>
      <c r="D279" s="1"/>
      <c r="E279" s="1"/>
    </row>
    <row r="280" spans="1:668" x14ac:dyDescent="0.25">
      <c r="B280" s="2"/>
      <c r="C280" s="2"/>
      <c r="D280" s="1"/>
      <c r="E280" s="1"/>
    </row>
    <row r="281" spans="1:668" x14ac:dyDescent="0.25">
      <c r="B281" s="2"/>
      <c r="C281" s="2"/>
      <c r="D281" s="1"/>
      <c r="E281" s="1"/>
    </row>
    <row r="282" spans="1:668" x14ac:dyDescent="0.25">
      <c r="B282" s="2"/>
      <c r="C282" s="2"/>
      <c r="D282" s="1"/>
      <c r="E282" s="1"/>
    </row>
    <row r="283" spans="1:668" x14ac:dyDescent="0.25">
      <c r="B283" s="2"/>
      <c r="C283" s="2"/>
      <c r="D283" s="1"/>
      <c r="E283" s="1"/>
    </row>
    <row r="284" spans="1:668" x14ac:dyDescent="0.25">
      <c r="B284" s="2"/>
      <c r="C284" s="2"/>
      <c r="D284" s="1"/>
      <c r="E284" s="1"/>
    </row>
  </sheetData>
  <customSheetViews>
    <customSheetView guid="{204BDDCD-F0EA-4D68-8827-ED13C8623E2D}" scale="80" showPageBreaks="1" showGridLines="0" printArea="1" hiddenColumns="1" topLeftCell="C1">
      <selection activeCell="M15" sqref="M15"/>
      <pageMargins left="0.7" right="0.7" top="0.75" bottom="0.75" header="0.3" footer="0.3"/>
      <pageSetup paperSize="5" scale="28" fitToWidth="7" orientation="portrait" r:id="rId1"/>
    </customSheetView>
  </customSheetViews>
  <mergeCells count="18">
    <mergeCell ref="A9:L9"/>
    <mergeCell ref="C7:C8"/>
    <mergeCell ref="A6:L6"/>
    <mergeCell ref="A7:A8"/>
    <mergeCell ref="B7:B8"/>
    <mergeCell ref="F7:F8"/>
    <mergeCell ref="G7:G8"/>
    <mergeCell ref="H7:H8"/>
    <mergeCell ref="I7:I8"/>
    <mergeCell ref="J7:J8"/>
    <mergeCell ref="K7:K8"/>
    <mergeCell ref="L7:L8"/>
    <mergeCell ref="D7:D8"/>
    <mergeCell ref="E7:E8"/>
    <mergeCell ref="A2:L2"/>
    <mergeCell ref="A3:L3"/>
    <mergeCell ref="A4:L4"/>
    <mergeCell ref="A5:L5"/>
  </mergeCells>
  <pageMargins left="0.70866141732283461" right="0.70866141732283461" top="0.74803149606299213" bottom="0.74803149606299213" header="0.31496062992125984" footer="0.31496062992125984"/>
  <pageSetup paperSize="8" scale="68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2022-01-03T18:14:17Z</cp:lastPrinted>
  <dcterms:created xsi:type="dcterms:W3CDTF">2017-01-31T14:28:02Z</dcterms:created>
  <dcterms:modified xsi:type="dcterms:W3CDTF">2022-07-26T17:58:51Z</dcterms:modified>
</cp:coreProperties>
</file>