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JUNIO 2022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Document'!$A$9:$L$308</definedName>
    <definedName name="_xlnm.Print_Area" localSheetId="0">'New Text Document'!$A$1:$L$257</definedName>
    <definedName name="_xlnm.Print_Titles" localSheetId="0">'New Text Document'!$1:$8</definedName>
    <definedName name="Z_204BDDCD_F0EA_4D68_8827_ED13C8623E2D_.wvu.Cols" localSheetId="0" hidden="1">'New Text Document'!$AY:$AY</definedName>
    <definedName name="Z_204BDDCD_F0EA_4D68_8827_ED13C8623E2D_.wvu.FilterData" localSheetId="0" hidden="1">'New Text Document'!$A$9:$L$308</definedName>
    <definedName name="Z_204BDDCD_F0EA_4D68_8827_ED13C8623E2D_.wvu.PrintArea" localSheetId="0" hidden="1">'New Text Document'!$A$1:$L$257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L147" i="1" l="1"/>
  <c r="K195" i="1"/>
  <c r="K147" i="1"/>
  <c r="J147" i="1"/>
  <c r="J44" i="1"/>
  <c r="I214" i="1"/>
  <c r="I147" i="1"/>
  <c r="H239" i="1"/>
  <c r="H214" i="1"/>
  <c r="H147" i="1"/>
  <c r="H129" i="1"/>
  <c r="G239" i="1" l="1"/>
  <c r="F239" i="1"/>
  <c r="F237" i="1"/>
  <c r="F232" i="1"/>
  <c r="F214" i="1"/>
  <c r="F209" i="1"/>
  <c r="F205" i="1"/>
  <c r="F168" i="1"/>
  <c r="F147" i="1"/>
  <c r="F133" i="1"/>
  <c r="F129" i="1"/>
  <c r="F116" i="1"/>
  <c r="F109" i="1"/>
  <c r="F105" i="1"/>
  <c r="F101" i="1"/>
  <c r="F90" i="1"/>
  <c r="F64" i="1"/>
  <c r="F44" i="1"/>
  <c r="F34" i="1"/>
  <c r="F30" i="1"/>
  <c r="F26" i="1"/>
  <c r="F21" i="1"/>
  <c r="F15" i="1"/>
  <c r="F11" i="1"/>
  <c r="G147" i="1"/>
  <c r="G122" i="1"/>
  <c r="F201" i="1"/>
  <c r="F220" i="1" l="1"/>
  <c r="B239" i="1"/>
  <c r="F176" i="1"/>
  <c r="F172" i="1"/>
  <c r="F163" i="1"/>
  <c r="F139" i="1"/>
  <c r="F122" i="1"/>
  <c r="L205" i="1"/>
  <c r="K205" i="1"/>
  <c r="J205" i="1"/>
  <c r="I205" i="1"/>
  <c r="H205" i="1"/>
  <c r="G205" i="1"/>
  <c r="G201" i="1"/>
  <c r="H201" i="1"/>
  <c r="I201" i="1"/>
  <c r="J201" i="1"/>
  <c r="K201" i="1"/>
  <c r="L201" i="1"/>
  <c r="F195" i="1"/>
  <c r="L194" i="1"/>
  <c r="J195" i="1"/>
  <c r="H195" i="1"/>
  <c r="G194" i="1"/>
  <c r="I194" i="1"/>
  <c r="L193" i="1"/>
  <c r="G193" i="1"/>
  <c r="I193" i="1"/>
  <c r="I182" i="1"/>
  <c r="I239" i="1" s="1"/>
  <c r="K182" i="1"/>
  <c r="L182" i="1"/>
  <c r="J182" i="1"/>
  <c r="H182" i="1"/>
  <c r="G182" i="1"/>
  <c r="F182" i="1"/>
  <c r="L176" i="1"/>
  <c r="K176" i="1"/>
  <c r="J176" i="1"/>
  <c r="I176" i="1"/>
  <c r="H176" i="1"/>
  <c r="G176" i="1"/>
  <c r="L122" i="1"/>
  <c r="K122" i="1"/>
  <c r="J122" i="1"/>
  <c r="I122" i="1"/>
  <c r="H122" i="1"/>
  <c r="L232" i="1" l="1"/>
  <c r="K232" i="1"/>
  <c r="J232" i="1"/>
  <c r="I232" i="1"/>
  <c r="H232" i="1"/>
  <c r="G232" i="1"/>
  <c r="L220" i="1"/>
  <c r="K220" i="1"/>
  <c r="J220" i="1"/>
  <c r="I220" i="1"/>
  <c r="H220" i="1"/>
  <c r="G220" i="1"/>
  <c r="L214" i="1"/>
  <c r="K214" i="1"/>
  <c r="J214" i="1"/>
  <c r="G214" i="1"/>
  <c r="L101" i="1"/>
  <c r="K101" i="1"/>
  <c r="J101" i="1"/>
  <c r="I101" i="1"/>
  <c r="H101" i="1"/>
  <c r="K34" i="1" l="1"/>
  <c r="J26" i="1"/>
  <c r="H94" i="1"/>
  <c r="G113" i="1" l="1"/>
  <c r="G237" i="1"/>
  <c r="H237" i="1"/>
  <c r="I237" i="1"/>
  <c r="J237" i="1"/>
  <c r="K237" i="1"/>
  <c r="G209" i="1"/>
  <c r="H209" i="1"/>
  <c r="I209" i="1"/>
  <c r="J209" i="1"/>
  <c r="K209" i="1"/>
  <c r="L209" i="1"/>
  <c r="H168" i="1"/>
  <c r="J168" i="1"/>
  <c r="K168" i="1"/>
  <c r="L168" i="1"/>
  <c r="I166" i="1"/>
  <c r="G166" i="1"/>
  <c r="H163" i="1"/>
  <c r="J163" i="1"/>
  <c r="K163" i="1"/>
  <c r="L161" i="1"/>
  <c r="L160" i="1"/>
  <c r="G155" i="1"/>
  <c r="H155" i="1"/>
  <c r="I155" i="1"/>
  <c r="J155" i="1"/>
  <c r="K155" i="1"/>
  <c r="L155" i="1"/>
  <c r="F155" i="1"/>
  <c r="L129" i="1"/>
  <c r="K129" i="1"/>
  <c r="J129" i="1"/>
  <c r="I126" i="1"/>
  <c r="G126" i="1"/>
  <c r="G129" i="1" s="1"/>
  <c r="I125" i="1"/>
  <c r="G109" i="1"/>
  <c r="H109" i="1"/>
  <c r="I109" i="1"/>
  <c r="J109" i="1"/>
  <c r="K109" i="1"/>
  <c r="L109" i="1"/>
  <c r="J90" i="1"/>
  <c r="H60" i="1"/>
  <c r="F60" i="1"/>
  <c r="I129" i="1" l="1"/>
  <c r="K29" i="1"/>
  <c r="L29" i="1" s="1"/>
  <c r="J139" i="1" l="1"/>
  <c r="H139" i="1"/>
  <c r="J133" i="1"/>
  <c r="K139" i="1"/>
  <c r="I138" i="1"/>
  <c r="I139" i="1" s="1"/>
  <c r="H116" i="1"/>
  <c r="J116" i="1"/>
  <c r="K116" i="1"/>
  <c r="L116" i="1"/>
  <c r="J60" i="1" l="1"/>
  <c r="K60" i="1"/>
  <c r="L21" i="1"/>
  <c r="G192" i="1" l="1"/>
  <c r="I192" i="1"/>
  <c r="G191" i="1"/>
  <c r="I191" i="1"/>
  <c r="L71" i="1"/>
  <c r="L48" i="1"/>
  <c r="J21" i="1"/>
  <c r="I21" i="1"/>
  <c r="H21" i="1"/>
  <c r="G21" i="1"/>
  <c r="L15" i="1"/>
  <c r="K15" i="1"/>
  <c r="J15" i="1"/>
  <c r="I15" i="1"/>
  <c r="H15" i="1"/>
  <c r="G15" i="1"/>
  <c r="L30" i="1"/>
  <c r="K30" i="1"/>
  <c r="J30" i="1"/>
  <c r="I30" i="1"/>
  <c r="H30" i="1"/>
  <c r="G30" i="1"/>
  <c r="L192" i="1" l="1"/>
  <c r="L94" i="1"/>
  <c r="K94" i="1"/>
  <c r="J94" i="1"/>
  <c r="I94" i="1"/>
  <c r="F94" i="1"/>
  <c r="G26" i="1"/>
  <c r="H26" i="1"/>
  <c r="I26" i="1"/>
  <c r="K26" i="1"/>
  <c r="L26" i="1"/>
  <c r="L172" i="1" l="1"/>
  <c r="L85" i="1"/>
  <c r="L44" i="1"/>
  <c r="L39" i="1"/>
  <c r="L52" i="1"/>
  <c r="L34" i="1"/>
  <c r="L68" i="1" l="1"/>
  <c r="L133" i="1"/>
  <c r="L104" i="1"/>
  <c r="L105" i="1" s="1"/>
  <c r="K105" i="1"/>
  <c r="J105" i="1"/>
  <c r="I105" i="1"/>
  <c r="H105" i="1"/>
  <c r="G105" i="1"/>
  <c r="L162" i="1"/>
  <c r="L235" i="1"/>
  <c r="L237" i="1" s="1"/>
  <c r="G112" i="1" l="1"/>
  <c r="G116" i="1" s="1"/>
  <c r="G98" i="1" l="1"/>
  <c r="G97" i="1"/>
  <c r="G99" i="1"/>
  <c r="K44" i="1"/>
  <c r="H44" i="1"/>
  <c r="I42" i="1"/>
  <c r="G42" i="1"/>
  <c r="G101" i="1" l="1"/>
  <c r="K172" i="1"/>
  <c r="J172" i="1"/>
  <c r="I172" i="1"/>
  <c r="H172" i="1"/>
  <c r="G172" i="1"/>
  <c r="K85" i="1"/>
  <c r="J85" i="1"/>
  <c r="I85" i="1"/>
  <c r="H85" i="1"/>
  <c r="G85" i="1"/>
  <c r="F85" i="1"/>
  <c r="J52" i="1" l="1"/>
  <c r="I52" i="1"/>
  <c r="H52" i="1"/>
  <c r="G52" i="1"/>
  <c r="F52" i="1"/>
  <c r="J34" i="1"/>
  <c r="I34" i="1"/>
  <c r="H34" i="1"/>
  <c r="G34" i="1"/>
  <c r="H90" i="1" l="1"/>
  <c r="H11" i="1" l="1"/>
  <c r="J11" i="1"/>
  <c r="H39" i="1"/>
  <c r="H48" i="1"/>
  <c r="J48" i="1"/>
  <c r="J239" i="1" s="1"/>
  <c r="I68" i="1"/>
  <c r="J68" i="1"/>
  <c r="H73" i="1"/>
  <c r="J73" i="1"/>
  <c r="G77" i="1"/>
  <c r="H77" i="1"/>
  <c r="I77" i="1"/>
  <c r="H81" i="1"/>
  <c r="J81" i="1"/>
  <c r="F81" i="1"/>
  <c r="F77" i="1"/>
  <c r="F73" i="1"/>
  <c r="F68" i="1"/>
  <c r="F48" i="1"/>
  <c r="F39" i="1"/>
  <c r="I186" i="1"/>
  <c r="G186" i="1"/>
  <c r="I187" i="1"/>
  <c r="G187" i="1"/>
  <c r="I189" i="1"/>
  <c r="G189" i="1"/>
  <c r="I188" i="1"/>
  <c r="G188" i="1"/>
  <c r="I190" i="1"/>
  <c r="G190" i="1"/>
  <c r="I185" i="1"/>
  <c r="G185" i="1"/>
  <c r="K77" i="1"/>
  <c r="I71" i="1"/>
  <c r="G71" i="1"/>
  <c r="J64" i="1"/>
  <c r="H64" i="1"/>
  <c r="I63" i="1"/>
  <c r="I64" i="1" s="1"/>
  <c r="G63" i="1"/>
  <c r="G64" i="1" s="1"/>
  <c r="I55" i="1"/>
  <c r="I60" i="1" s="1"/>
  <c r="G55" i="1"/>
  <c r="G60" i="1" s="1"/>
  <c r="G38" i="1"/>
  <c r="G195" i="1" l="1"/>
  <c r="I195" i="1"/>
  <c r="L190" i="1"/>
  <c r="L188" i="1"/>
  <c r="L189" i="1"/>
  <c r="L187" i="1"/>
  <c r="K63" i="1"/>
  <c r="L63" i="1" s="1"/>
  <c r="L64" i="1" s="1"/>
  <c r="I159" i="1"/>
  <c r="G159" i="1"/>
  <c r="G43" i="1"/>
  <c r="G44" i="1" s="1"/>
  <c r="I43" i="1"/>
  <c r="I44" i="1" s="1"/>
  <c r="G10" i="1"/>
  <c r="G11" i="1" s="1"/>
  <c r="L186" i="1" l="1"/>
  <c r="L195" i="1" s="1"/>
  <c r="L73" i="1"/>
  <c r="K64" i="1"/>
  <c r="L55" i="1"/>
  <c r="L60" i="1" s="1"/>
  <c r="I158" i="1"/>
  <c r="I163" i="1" s="1"/>
  <c r="G158" i="1"/>
  <c r="G163" i="1" s="1"/>
  <c r="K21" i="1" l="1"/>
  <c r="L163" i="1"/>
  <c r="G136" i="1"/>
  <c r="I88" i="1"/>
  <c r="I90" i="1" s="1"/>
  <c r="G88" i="1"/>
  <c r="G90" i="1" s="1"/>
  <c r="G37" i="1"/>
  <c r="G39" i="1" s="1"/>
  <c r="I39" i="1"/>
  <c r="I167" i="1"/>
  <c r="I168" i="1" s="1"/>
  <c r="G167" i="1"/>
  <c r="G168" i="1" s="1"/>
  <c r="G137" i="1"/>
  <c r="L76" i="1"/>
  <c r="L77" i="1" s="1"/>
  <c r="I72" i="1"/>
  <c r="I73" i="1" s="1"/>
  <c r="G72" i="1"/>
  <c r="G73" i="1" s="1"/>
  <c r="G67" i="1"/>
  <c r="G68" i="1" s="1"/>
  <c r="G93" i="1"/>
  <c r="G139" i="1" l="1"/>
  <c r="G94" i="1"/>
  <c r="K11" i="1"/>
  <c r="I11" i="1"/>
  <c r="K73" i="1"/>
  <c r="K90" i="1"/>
  <c r="K39" i="1"/>
  <c r="K68" i="1"/>
  <c r="L11" i="1" l="1"/>
  <c r="L90" i="1"/>
  <c r="L136" i="1"/>
  <c r="L139" i="1" s="1"/>
  <c r="L239" i="1" s="1"/>
  <c r="I112" i="1" l="1"/>
  <c r="I113" i="1"/>
  <c r="I80" i="1"/>
  <c r="I81" i="1" s="1"/>
  <c r="G80" i="1"/>
  <c r="G81" i="1" s="1"/>
  <c r="I48" i="1"/>
  <c r="G47" i="1"/>
  <c r="G48" i="1" s="1"/>
  <c r="I116" i="1" l="1"/>
  <c r="K81" i="1"/>
  <c r="K48" i="1"/>
  <c r="K239" i="1" s="1"/>
  <c r="L81" i="1" l="1"/>
  <c r="L80" i="1"/>
</calcChain>
</file>

<file path=xl/sharedStrings.xml><?xml version="1.0" encoding="utf-8"?>
<sst xmlns="http://schemas.openxmlformats.org/spreadsheetml/2006/main" count="531" uniqueCount="216">
  <si>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</si>
  <si>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</si>
  <si>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</si>
  <si>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</si>
  <si>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</si>
  <si>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</si>
  <si>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</si>
  <si>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</si>
  <si>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</si>
  <si>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</si>
  <si>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</si>
  <si>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</si>
  <si>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</si>
  <si>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</si>
  <si>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</si>
  <si>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</si>
  <si>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</si>
  <si>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</si>
  <si>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</si>
  <si>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</si>
  <si>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</si>
  <si>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</si>
  <si>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</si>
  <si>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</si>
  <si>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</si>
  <si>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</si>
  <si>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</si>
  <si>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</si>
  <si>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</si>
  <si>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</si>
  <si>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</si>
  <si>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</si>
  <si>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</si>
  <si>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</si>
  <si>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</si>
  <si>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</si>
  <si>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</si>
  <si>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</si>
  <si>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</si>
  <si>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</si>
  <si>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</si>
  <si>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</si>
  <si>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</si>
  <si>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</si>
  <si>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</si>
  <si>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</si>
  <si>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</si>
  <si>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</si>
  <si>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</si>
  <si>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</si>
  <si>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</si>
  <si>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</si>
  <si>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</si>
  <si>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</si>
  <si>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</si>
  <si>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</si>
  <si>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</si>
  <si>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</si>
  <si>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</si>
  <si>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</si>
  <si>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</si>
  <si>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</si>
  <si>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</si>
  <si>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</si>
  <si>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</si>
  <si>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</si>
  <si>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</si>
  <si>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</si>
  <si>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</si>
  <si>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</si>
  <si>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</si>
  <si>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</si>
  <si>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</si>
  <si>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</si>
  <si>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</si>
  <si>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</si>
  <si>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</si>
  <si>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DANIEL ALEJANDRO DE OLEO SEGURA</t>
  </si>
  <si>
    <t xml:space="preserve">LORENY TORRES KING </t>
  </si>
  <si>
    <t>DIVISION DE RELACIONES INTERNACIONALES-ONE</t>
  </si>
  <si>
    <t>RUTH NAOMI MATEO ABREU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</si>
  <si>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</si>
  <si>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</si>
  <si>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</si>
  <si>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</si>
  <si>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</si>
  <si>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ENCARGADO</t>
  </si>
  <si>
    <t>DIRRECCION DE ESTADISTICAS DEMOGRAFICAS, SOCIALES Y AMBIENTALES- ONE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</si>
  <si>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</si>
  <si>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</si>
  <si>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</si>
  <si>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</si>
  <si>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</si>
  <si>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 xml:space="preserve">         TECNICO ADMINISTRATIVO</t>
  </si>
  <si>
    <t>DIVISION DE PRESUPUESTO-ONE</t>
  </si>
  <si>
    <t xml:space="preserve">DACHEL  ESTEFANY MONEGRO </t>
  </si>
  <si>
    <t xml:space="preserve">ANALISTA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</si>
  <si>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</si>
  <si>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</si>
  <si>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</si>
  <si>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</si>
  <si>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</si>
  <si>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</si>
  <si>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</si>
  <si>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</si>
  <si>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</si>
  <si>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</si>
  <si>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</si>
  <si>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</si>
  <si>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</si>
  <si>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</si>
  <si>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</si>
  <si>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</si>
  <si>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</si>
  <si>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</si>
  <si>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</si>
  <si>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</si>
  <si>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</si>
  <si>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>DESARROLLADOR DE SISTEMAS</t>
  </si>
  <si>
    <t xml:space="preserve">FERMIN ANTONIO AMADOR FELIZ </t>
  </si>
  <si>
    <t xml:space="preserve">LUIS ARIEL ALEJO APONTE </t>
  </si>
  <si>
    <t>ANALISTA DE RELACIONES INTERN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</si>
  <si>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</si>
  <si>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</si>
  <si>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</si>
  <si>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</si>
  <si>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</si>
  <si>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 xml:space="preserve">DIVISION DE ACCESO A LA INFORMACION PUBLICA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</si>
  <si>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</si>
  <si>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</si>
  <si>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</si>
  <si>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</si>
  <si>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</si>
  <si>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</si>
  <si>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>Nómina de Empleados Temporales</t>
  </si>
  <si>
    <t xml:space="preserve">SORILENNY CLARIBEL CUSTODIO BRITO </t>
  </si>
  <si>
    <t xml:space="preserve">            1/2/2022</t>
  </si>
  <si>
    <t xml:space="preserve">COORDINADOR </t>
  </si>
  <si>
    <t>MERILAYNE DEL CARMEN COLLADO RODRIG</t>
  </si>
  <si>
    <t>TECNICO DE ACCESO A LA INFORM</t>
  </si>
  <si>
    <t xml:space="preserve">PERLA PALOMA CASTILLO PUJOLS </t>
  </si>
  <si>
    <t>COORDINADORA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</si>
  <si>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</si>
  <si>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</si>
  <si>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</si>
  <si>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</si>
  <si>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</si>
  <si>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ANALISTA DE ESTADISTICAS ESTR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</si>
  <si>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</si>
  <si>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</si>
  <si>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</si>
  <si>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</si>
  <si>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</si>
  <si>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LEONALDO JOSE EVE NUÑEZ</t>
  </si>
  <si>
    <t xml:space="preserve">NATHANIEL FRANCISCO DE JESUS REYES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</si>
  <si>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</si>
  <si>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</si>
  <si>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</si>
  <si>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</si>
  <si>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</si>
  <si>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</si>
  <si>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</si>
  <si>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NICODEL SANTANA GALVA</t>
  </si>
  <si>
    <t>TECNICO SECTORIAL</t>
  </si>
  <si>
    <t xml:space="preserve">IVAN ROBINSON PEREZ FAMILIA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</si>
  <si>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</si>
  <si>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</si>
  <si>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</si>
  <si>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</si>
  <si>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</si>
  <si>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</si>
  <si>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</si>
  <si>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</si>
  <si>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</si>
  <si>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</si>
  <si>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</si>
  <si>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</si>
  <si>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</si>
  <si>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</si>
  <si>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</si>
  <si>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LEIDY DARHIANA ZABALA DE LOS SANTOS</t>
  </si>
  <si>
    <t>LIBNY MICHOL TALMA MENA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</si>
  <si>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</si>
  <si>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</si>
  <si>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</si>
  <si>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</si>
  <si>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</si>
  <si>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</si>
  <si>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</si>
  <si>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DEPARTAMENTO DE METODOLOGIAS- ONE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</si>
  <si>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</si>
  <si>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</si>
  <si>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</si>
  <si>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</si>
  <si>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</si>
  <si>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</si>
  <si>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</si>
  <si>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</si>
  <si>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</si>
  <si>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</si>
  <si>
    <t>PATRICIA MARIA CRUZ CORNELIO</t>
  </si>
  <si>
    <t xml:space="preserve">PAOLA MELISSA ORTEGA BURGOS </t>
  </si>
  <si>
    <t>MERCEDES INES DE LOS SANTOS DIAZ</t>
  </si>
  <si>
    <t>COORDINADOR ADMINISTRATIVA</t>
  </si>
  <si>
    <t>GABRIEL ANTONIO ASCENCIO SANTOS</t>
  </si>
  <si>
    <t>GISSELLE JOHANNA ZORRILLA GREEN</t>
  </si>
  <si>
    <t>ANALISTA DE ESTADISTICA SECTO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</si>
  <si>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</si>
  <si>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</si>
  <si>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</si>
  <si>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</si>
  <si>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</si>
  <si>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>DEPARTAMENTO DE NORMATIVAS Y METODOLOGIA-ONE</t>
  </si>
  <si>
    <t xml:space="preserve">                                    </t>
  </si>
  <si>
    <t xml:space="preserve">                                                                                                          </t>
  </si>
  <si>
    <t>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</si>
</sst>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1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0" borderId="0" xfId="0" applyFont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14" fontId="0" fillId="0" borderId="0" xfId="0" applyNumberFormat="1" applyFill="1" applyAlignment="1"/>
    <xf numFmtId="4" fontId="19" fillId="0" borderId="0" xfId="0" applyNumberFormat="1" applyFont="1" applyAlignment="1"/>
    <xf numFmtId="43" fontId="0" fillId="37" borderId="0" xfId="1" applyFont="1" applyFill="1" applyAlignment="1">
      <alignment wrapText="1"/>
    </xf>
    <xf numFmtId="43" fontId="0" fillId="0" borderId="0" xfId="1" applyFont="1" applyFill="1" applyAlignment="1">
      <alignment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0" fontId="19" fillId="0" borderId="0" xfId="0" applyFont="1" applyFill="1" applyAlignment="1"/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3" borderId="0" xfId="0" applyFont="1" applyFill="1" applyAlignment="1"/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19" fillId="38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Alignment="1">
      <alignment horizontal="center"/>
    </xf>
    <xf numFmtId="4" fontId="0" fillId="37" borderId="0" xfId="0" applyNumberFormat="1" applyFont="1" applyFill="1" applyAlignment="1">
      <alignment horizontal="center" vertical="center"/>
    </xf>
    <xf numFmtId="14" fontId="0" fillId="37" borderId="0" xfId="0" applyNumberFormat="1" applyFont="1" applyFill="1" applyAlignment="1">
      <alignment horizontal="center"/>
    </xf>
    <xf numFmtId="0" fontId="19" fillId="37" borderId="0" xfId="0" applyFont="1" applyFill="1" applyAlignment="1"/>
    <xf numFmtId="0" fontId="16" fillId="37" borderId="0" xfId="0" applyFont="1" applyFill="1" applyAlignment="1">
      <alignment horizontal="center"/>
    </xf>
    <xf numFmtId="0" fontId="14" fillId="38" borderId="0" xfId="0" applyFont="1" applyFill="1" applyAlignment="1"/>
    <xf numFmtId="0" fontId="16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4" fontId="16" fillId="37" borderId="0" xfId="0" applyNumberFormat="1" applyFont="1" applyFill="1" applyBorder="1" applyAlignment="1">
      <alignment horizontal="center" vertical="center"/>
    </xf>
    <xf numFmtId="14" fontId="16" fillId="37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/>
    <xf numFmtId="0" fontId="0" fillId="0" borderId="0" xfId="0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0" fontId="16" fillId="37" borderId="0" xfId="0" applyFont="1" applyFill="1" applyAlignment="1">
      <alignment horizontal="center" vertical="center"/>
    </xf>
    <xf numFmtId="0" fontId="25" fillId="37" borderId="0" xfId="0" applyFont="1" applyFill="1" applyAlignment="1"/>
    <xf numFmtId="0" fontId="16" fillId="37" borderId="0" xfId="0" applyNumberFormat="1" applyFont="1" applyFill="1" applyAlignment="1">
      <alignment horizontal="center"/>
    </xf>
    <xf numFmtId="0" fontId="16" fillId="37" borderId="0" xfId="0" applyNumberFormat="1" applyFont="1" applyFill="1" applyAlignment="1"/>
    <xf numFmtId="0" fontId="1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16" fillId="0" borderId="0" xfId="0" applyFont="1" applyBorder="1" applyAlignment="1">
      <alignment horizontal="left" vertical="center"/>
    </xf>
    <xf numFmtId="0" fontId="0" fillId="38" borderId="0" xfId="0" applyFont="1" applyFill="1" applyAlignment="1">
      <alignment vertical="center"/>
    </xf>
    <xf numFmtId="14" fontId="0" fillId="38" borderId="0" xfId="0" applyNumberFormat="1" applyFont="1" applyFill="1" applyAlignment="1">
      <alignment horizontal="center" vertical="top"/>
    </xf>
    <xf numFmtId="0" fontId="0" fillId="38" borderId="0" xfId="0" applyFon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NumberFormat="1" applyFont="1" applyFill="1" applyAlignment="1">
      <alignment horizontal="center" vertical="top"/>
    </xf>
    <xf numFmtId="43" fontId="1" fillId="0" borderId="0" xfId="1" applyFont="1" applyFill="1" applyAlignment="1">
      <alignment vertical="top" wrapText="1"/>
    </xf>
    <xf numFmtId="2" fontId="1" fillId="0" borderId="0" xfId="1" applyNumberFormat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0" fontId="0" fillId="36" borderId="20" xfId="0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0" xfId="0" applyAlignment="1">
      <alignment vertical="top"/>
    </xf>
    <xf numFmtId="43" fontId="16" fillId="0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" fontId="0" fillId="0" borderId="0" xfId="0" applyNumberForma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4" fontId="16" fillId="33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16" fillId="0" borderId="0" xfId="0" applyFont="1" applyBorder="1" applyAlignment="1">
      <alignment vertical="top"/>
    </xf>
    <xf numFmtId="2" fontId="0" fillId="0" borderId="0" xfId="1" applyNumberFormat="1" applyFont="1" applyBorder="1" applyAlignment="1">
      <alignment vertical="top"/>
    </xf>
    <xf numFmtId="4" fontId="16" fillId="37" borderId="0" xfId="0" applyNumberFormat="1" applyFont="1" applyFill="1" applyAlignment="1">
      <alignment vertical="top"/>
    </xf>
    <xf numFmtId="4" fontId="16" fillId="38" borderId="0" xfId="0" applyNumberFormat="1" applyFont="1" applyFill="1" applyAlignment="1">
      <alignment vertical="top"/>
    </xf>
    <xf numFmtId="4" fontId="0" fillId="38" borderId="0" xfId="0" applyNumberFormat="1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top"/>
    </xf>
    <xf numFmtId="4" fontId="16" fillId="38" borderId="0" xfId="0" applyNumberFormat="1" applyFont="1" applyFill="1" applyAlignment="1">
      <alignment vertical="top" wrapText="1"/>
    </xf>
    <xf numFmtId="4" fontId="0" fillId="38" borderId="0" xfId="0" applyNumberFormat="1" applyFont="1" applyFill="1" applyAlignment="1">
      <alignment vertical="top" wrapText="1"/>
    </xf>
    <xf numFmtId="4" fontId="16" fillId="37" borderId="0" xfId="0" applyNumberFormat="1" applyFont="1" applyFill="1" applyAlignment="1">
      <alignment vertical="top" wrapText="1"/>
    </xf>
    <xf numFmtId="43" fontId="16" fillId="0" borderId="0" xfId="1" applyFont="1" applyFill="1" applyBorder="1" applyAlignment="1">
      <alignment vertical="top"/>
    </xf>
    <xf numFmtId="43" fontId="0" fillId="0" borderId="0" xfId="1" applyFont="1" applyAlignment="1">
      <alignment vertical="top" wrapText="1"/>
    </xf>
    <xf numFmtId="43" fontId="16" fillId="37" borderId="0" xfId="1" applyFont="1" applyFill="1" applyAlignment="1">
      <alignment vertical="top" wrapText="1"/>
    </xf>
    <xf numFmtId="4" fontId="16" fillId="33" borderId="0" xfId="0" applyNumberFormat="1" applyFont="1" applyFill="1" applyAlignment="1">
      <alignment vertical="top" wrapText="1"/>
    </xf>
    <xf numFmtId="0" fontId="16" fillId="0" borderId="0" xfId="0" applyFont="1" applyBorder="1" applyAlignment="1">
      <alignment vertical="top" wrapText="1"/>
    </xf>
    <xf numFmtId="4" fontId="16" fillId="11" borderId="0" xfId="21" applyNumberFormat="1" applyFont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3" fontId="16" fillId="33" borderId="0" xfId="1" applyFont="1" applyFill="1" applyAlignment="1">
      <alignment vertical="top" wrapText="1"/>
    </xf>
    <xf numFmtId="43" fontId="25" fillId="35" borderId="0" xfId="1" applyFont="1" applyFill="1" applyAlignment="1">
      <alignment vertical="top" wrapText="1"/>
    </xf>
    <xf numFmtId="0" fontId="0" fillId="36" borderId="20" xfId="0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3" fontId="0" fillId="0" borderId="0" xfId="1" applyFont="1" applyBorder="1" applyAlignment="1">
      <alignment vertical="top" wrapText="1"/>
    </xf>
    <xf numFmtId="43" fontId="16" fillId="0" borderId="0" xfId="1" applyFont="1" applyAlignment="1">
      <alignment vertical="top" wrapText="1"/>
    </xf>
    <xf numFmtId="4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4" fontId="16" fillId="11" borderId="0" xfId="21" applyNumberFormat="1" applyFont="1" applyAlignment="1">
      <alignment vertical="top"/>
    </xf>
    <xf numFmtId="2" fontId="1" fillId="0" borderId="0" xfId="1" applyNumberFormat="1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43" fontId="16" fillId="0" borderId="0" xfId="1" applyFont="1" applyAlignment="1">
      <alignment vertical="top"/>
    </xf>
    <xf numFmtId="0" fontId="0" fillId="36" borderId="21" xfId="0" applyFill="1" applyBorder="1" applyAlignment="1">
      <alignment vertical="top" wrapText="1"/>
    </xf>
    <xf numFmtId="2" fontId="16" fillId="0" borderId="0" xfId="1" applyNumberFormat="1" applyFont="1" applyFill="1" applyAlignment="1">
      <alignment vertical="top" wrapText="1"/>
    </xf>
    <xf numFmtId="2" fontId="0" fillId="0" borderId="0" xfId="1" applyNumberFormat="1" applyFont="1" applyBorder="1" applyAlignment="1">
      <alignment vertical="top" wrapText="1"/>
    </xf>
    <xf numFmtId="2" fontId="16" fillId="37" borderId="0" xfId="1" applyNumberFormat="1" applyFont="1" applyFill="1" applyAlignment="1">
      <alignment vertical="top" wrapText="1"/>
    </xf>
    <xf numFmtId="2" fontId="1" fillId="38" borderId="0" xfId="1" applyNumberFormat="1" applyFont="1" applyFill="1" applyAlignment="1">
      <alignment vertical="top" wrapText="1"/>
    </xf>
    <xf numFmtId="2" fontId="16" fillId="33" borderId="0" xfId="1" applyNumberFormat="1" applyFont="1" applyFill="1" applyAlignment="1">
      <alignment vertical="top" wrapText="1"/>
    </xf>
    <xf numFmtId="2" fontId="0" fillId="0" borderId="0" xfId="1" applyNumberFormat="1" applyFont="1" applyAlignment="1">
      <alignment vertical="top"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vertical="top"/>
    </xf>
    <xf numFmtId="4" fontId="18" fillId="34" borderId="16" xfId="1" applyNumberFormat="1" applyFont="1" applyFill="1" applyBorder="1" applyAlignment="1">
      <alignment vertical="top"/>
    </xf>
    <xf numFmtId="4" fontId="18" fillId="34" borderId="13" xfId="1" applyNumberFormat="1" applyFont="1" applyFill="1" applyBorder="1" applyAlignment="1">
      <alignment vertical="top" wrapText="1"/>
    </xf>
    <xf numFmtId="4" fontId="18" fillId="34" borderId="17" xfId="1" applyNumberFormat="1" applyFont="1" applyFill="1" applyBorder="1" applyAlignment="1">
      <alignment vertical="top" wrapText="1"/>
    </xf>
    <xf numFmtId="4" fontId="18" fillId="34" borderId="13" xfId="1" applyNumberFormat="1" applyFont="1" applyFill="1" applyBorder="1" applyAlignment="1">
      <alignment vertical="top"/>
    </xf>
    <xf numFmtId="4" fontId="18" fillId="34" borderId="17" xfId="1" applyNumberFormat="1" applyFont="1" applyFill="1" applyBorder="1" applyAlignment="1">
      <alignment vertical="top"/>
    </xf>
    <xf numFmtId="4" fontId="18" fillId="34" borderId="14" xfId="1" applyNumberFormat="1" applyFont="1" applyFill="1" applyBorder="1" applyAlignment="1">
      <alignment vertical="top" wrapText="1"/>
    </xf>
    <xf numFmtId="4" fontId="18" fillId="34" borderId="18" xfId="1" applyNumberFormat="1" applyFont="1" applyFill="1" applyBorder="1" applyAlignment="1">
      <alignment vertical="top" wrapText="1"/>
    </xf>
    <xf numFmtId="4" fontId="0" fillId="38" borderId="0" xfId="0" applyNumberFormat="1" applyFont="1" applyFill="1" applyBorder="1" applyAlignment="1">
      <alignment vertical="top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385422</xdr:colOff>
      <xdr:row>0</xdr:row>
      <xdr:rowOff>142448</xdr:rowOff>
    </xdr:from>
    <xdr:to>
      <xdr:col>12</xdr:col>
      <xdr:colOff>176337</xdr:colOff>
      <xdr:row>4</xdr:row>
      <xdr:rowOff>221852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1399" y="142448"/>
          <a:ext cx="2350758" cy="118073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653654</xdr:colOff>
      <xdr:row>245</xdr:row>
      <xdr:rowOff>110151</xdr:rowOff>
    </xdr:from>
    <xdr:to>
      <xdr:col>7</xdr:col>
      <xdr:colOff>665611</xdr:colOff>
      <xdr:row>260</xdr:row>
      <xdr:rowOff>148485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795" y="31319409"/>
          <a:ext cx="8435629" cy="305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R281"/>
  <sheetViews>
    <sheetView showGridLines="0" tabSelected="1" showWhiteSpace="0" zoomScale="64" zoomScaleNormal="64" zoomScaleSheetLayoutView="57" zoomScalePageLayoutView="70" workbookViewId="0">
      <selection activeCell="E17" sqref="E17"/>
    </sheetView>
  </sheetViews>
  <sheetFormatPr baseColWidth="10" defaultRowHeight="15" x14ac:dyDescent="0.25"/>
  <cols>
    <col min="1" max="1" width="68.28515625" style="38" customWidth="1"/>
    <col min="2" max="2" width="39.85546875" style="14" customWidth="1"/>
    <col min="3" max="3" width="11.42578125" style="14" customWidth="1"/>
    <col min="4" max="4" width="19.140625" style="43" customWidth="1"/>
    <col min="5" max="5" width="18" style="43" customWidth="1"/>
    <col min="6" max="6" width="20.7109375" style="132" customWidth="1"/>
    <col min="7" max="7" width="16.85546875" style="133" customWidth="1"/>
    <col min="8" max="8" width="17.42578125" style="132" customWidth="1"/>
    <col min="9" max="9" width="17.28515625" style="132" customWidth="1"/>
    <col min="10" max="10" width="16.42578125" style="132" customWidth="1"/>
    <col min="11" max="11" width="18.42578125" style="132" customWidth="1"/>
    <col min="12" max="12" width="19.85546875" style="133" customWidth="1"/>
    <col min="13" max="13" width="17.7109375" style="38" customWidth="1"/>
    <col min="14" max="40" width="11.42578125" style="38"/>
    <col min="41" max="50" width="11.42578125" style="38" customWidth="1"/>
    <col min="51" max="51" width="11.42578125" style="38" hidden="1" customWidth="1"/>
    <col min="52" max="16384" width="11.42578125" style="38"/>
  </cols>
  <sheetData>
    <row r="1" spans="1:236" x14ac:dyDescent="0.25">
      <c r="A1" s="33"/>
      <c r="B1" s="34"/>
      <c r="C1" s="34"/>
      <c r="D1" s="34"/>
      <c r="E1" s="34"/>
      <c r="F1" s="140"/>
      <c r="G1" s="170"/>
      <c r="H1" s="140"/>
      <c r="I1" s="140"/>
      <c r="J1" s="140"/>
      <c r="K1" s="140"/>
      <c r="L1" s="189"/>
    </row>
    <row r="2" spans="1:236" ht="26.25" x14ac:dyDescent="0.4">
      <c r="A2" s="198" t="s">
        <v>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</row>
    <row r="3" spans="1:236" ht="26.25" x14ac:dyDescent="0.4">
      <c r="A3" s="198" t="s">
        <v>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</row>
    <row r="4" spans="1:236" ht="20.25" x14ac:dyDescent="0.3">
      <c r="A4" s="201" t="s">
        <v>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</row>
    <row r="5" spans="1:236" ht="20.25" x14ac:dyDescent="0.3">
      <c r="A5" s="201" t="s">
        <v>134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</row>
    <row r="6" spans="1:236" ht="21" thickBot="1" x14ac:dyDescent="0.35">
      <c r="A6" s="207" t="s">
        <v>215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</row>
    <row r="7" spans="1:236" x14ac:dyDescent="0.25">
      <c r="A7" s="210" t="s">
        <v>13</v>
      </c>
      <c r="B7" s="205" t="s">
        <v>0</v>
      </c>
      <c r="C7" s="205" t="s">
        <v>104</v>
      </c>
      <c r="D7" s="196" t="s">
        <v>11</v>
      </c>
      <c r="E7" s="196" t="s">
        <v>12</v>
      </c>
      <c r="F7" s="212" t="s">
        <v>7</v>
      </c>
      <c r="G7" s="214" t="s">
        <v>1</v>
      </c>
      <c r="H7" s="212" t="s">
        <v>2</v>
      </c>
      <c r="I7" s="216" t="s">
        <v>3</v>
      </c>
      <c r="J7" s="212" t="s">
        <v>4</v>
      </c>
      <c r="K7" s="212" t="s">
        <v>5</v>
      </c>
      <c r="L7" s="218" t="s">
        <v>6</v>
      </c>
      <c r="O7" s="39"/>
      <c r="P7" s="40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</row>
    <row r="8" spans="1:236" ht="15.75" thickBot="1" x14ac:dyDescent="0.3">
      <c r="A8" s="211"/>
      <c r="B8" s="206"/>
      <c r="C8" s="206"/>
      <c r="D8" s="197"/>
      <c r="E8" s="197"/>
      <c r="F8" s="213"/>
      <c r="G8" s="215"/>
      <c r="H8" s="213"/>
      <c r="I8" s="217"/>
      <c r="J8" s="213"/>
      <c r="K8" s="213"/>
      <c r="L8" s="219"/>
    </row>
    <row r="9" spans="1:236" x14ac:dyDescent="0.25">
      <c r="A9" s="204" t="s">
        <v>127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</row>
    <row r="10" spans="1:236" x14ac:dyDescent="0.25">
      <c r="A10" s="38" t="s">
        <v>34</v>
      </c>
      <c r="B10" s="3" t="s">
        <v>35</v>
      </c>
      <c r="C10" s="6" t="s">
        <v>74</v>
      </c>
      <c r="D10" s="10">
        <v>44470</v>
      </c>
      <c r="E10" s="10" t="s">
        <v>114</v>
      </c>
      <c r="F10" s="132">
        <v>89500</v>
      </c>
      <c r="G10" s="176">
        <f>F10*0.0287</f>
        <v>2568.65</v>
      </c>
      <c r="H10" s="183">
        <v>8960.4500000000007</v>
      </c>
      <c r="I10" s="183">
        <v>2720.8</v>
      </c>
      <c r="J10" s="183">
        <v>2725.24</v>
      </c>
      <c r="K10" s="187">
        <v>16975.14</v>
      </c>
      <c r="L10" s="176">
        <v>72524.86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</row>
    <row r="11" spans="1:236" x14ac:dyDescent="0.25">
      <c r="A11" s="41" t="s">
        <v>14</v>
      </c>
      <c r="B11" s="12">
        <v>1</v>
      </c>
      <c r="C11" s="7"/>
      <c r="D11" s="41"/>
      <c r="E11" s="41"/>
      <c r="F11" s="148">
        <f>SUM(F10:F10)</f>
        <v>89500</v>
      </c>
      <c r="G11" s="163">
        <f t="shared" ref="G11:K11" si="0">SUM(G10:G10)</f>
        <v>2568.65</v>
      </c>
      <c r="H11" s="148">
        <f t="shared" si="0"/>
        <v>8960.4500000000007</v>
      </c>
      <c r="I11" s="148">
        <f t="shared" si="0"/>
        <v>2720.8</v>
      </c>
      <c r="J11" s="148">
        <f t="shared" si="0"/>
        <v>2725.24</v>
      </c>
      <c r="K11" s="148">
        <f t="shared" si="0"/>
        <v>16975.14</v>
      </c>
      <c r="L11" s="163">
        <f>F11-K11</f>
        <v>72524.86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</row>
    <row r="12" spans="1:236" s="47" customFormat="1" x14ac:dyDescent="0.25">
      <c r="B12" s="13"/>
      <c r="C12" s="11"/>
      <c r="D12" s="39"/>
      <c r="E12" s="39"/>
      <c r="F12" s="147"/>
      <c r="G12" s="166"/>
      <c r="H12" s="147"/>
      <c r="I12" s="147"/>
      <c r="J12" s="147"/>
      <c r="K12" s="147"/>
      <c r="L12" s="166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</row>
    <row r="13" spans="1:236" s="47" customFormat="1" x14ac:dyDescent="0.25">
      <c r="A13" s="39" t="s">
        <v>128</v>
      </c>
      <c r="B13" s="13"/>
      <c r="C13" s="11"/>
      <c r="D13" s="39"/>
      <c r="E13" s="39"/>
      <c r="F13" s="147"/>
      <c r="G13" s="166"/>
      <c r="H13" s="147"/>
      <c r="I13" s="147"/>
      <c r="J13" s="147"/>
      <c r="K13" s="147"/>
      <c r="L13" s="166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</row>
    <row r="14" spans="1:236" s="44" customFormat="1" x14ac:dyDescent="0.25">
      <c r="A14" s="44" t="s">
        <v>129</v>
      </c>
      <c r="B14" s="22" t="s">
        <v>56</v>
      </c>
      <c r="C14" s="23" t="s">
        <v>74</v>
      </c>
      <c r="D14" s="24">
        <v>44409</v>
      </c>
      <c r="E14" s="112" t="s">
        <v>114</v>
      </c>
      <c r="F14" s="149">
        <v>133000</v>
      </c>
      <c r="G14" s="167">
        <v>3817.1</v>
      </c>
      <c r="H14" s="149">
        <v>0</v>
      </c>
      <c r="I14" s="149">
        <v>4043.2</v>
      </c>
      <c r="J14" s="149">
        <v>13621.2</v>
      </c>
      <c r="K14" s="149">
        <v>21481.5</v>
      </c>
      <c r="L14" s="167">
        <v>111518.5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236" s="41" customFormat="1" x14ac:dyDescent="0.25">
      <c r="A15" s="41" t="s">
        <v>14</v>
      </c>
      <c r="B15" s="12">
        <v>1</v>
      </c>
      <c r="C15" s="7"/>
      <c r="D15" s="111"/>
      <c r="F15" s="148">
        <f>F14</f>
        <v>133000</v>
      </c>
      <c r="G15" s="163">
        <f t="shared" ref="G15:L15" si="1">G14</f>
        <v>3817.1</v>
      </c>
      <c r="H15" s="148">
        <f t="shared" si="1"/>
        <v>0</v>
      </c>
      <c r="I15" s="148">
        <f t="shared" si="1"/>
        <v>4043.2</v>
      </c>
      <c r="J15" s="148">
        <f t="shared" si="1"/>
        <v>13621.2</v>
      </c>
      <c r="K15" s="148">
        <f t="shared" si="1"/>
        <v>21481.5</v>
      </c>
      <c r="L15" s="163">
        <f t="shared" si="1"/>
        <v>111518.5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</row>
    <row r="17" spans="1:236" ht="11.25" customHeight="1" x14ac:dyDescent="0.25">
      <c r="A17" s="37" t="s">
        <v>46</v>
      </c>
      <c r="B17" s="37"/>
      <c r="C17" s="37"/>
      <c r="D17" s="59"/>
      <c r="E17" s="37"/>
      <c r="F17" s="150"/>
      <c r="G17" s="164"/>
      <c r="H17" s="150"/>
      <c r="I17" s="150"/>
      <c r="J17" s="150"/>
      <c r="K17" s="150"/>
      <c r="L17" s="164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</row>
    <row r="18" spans="1:236" s="32" customFormat="1" ht="11.25" customHeight="1" x14ac:dyDescent="0.25">
      <c r="A18" s="4" t="s">
        <v>78</v>
      </c>
      <c r="B18" s="5" t="s">
        <v>93</v>
      </c>
      <c r="C18" s="5" t="s">
        <v>74</v>
      </c>
      <c r="D18" s="105" t="s">
        <v>102</v>
      </c>
      <c r="E18" s="10" t="s">
        <v>114</v>
      </c>
      <c r="F18" s="151">
        <v>40000</v>
      </c>
      <c r="G18" s="177">
        <v>1148</v>
      </c>
      <c r="H18" s="184">
        <v>0</v>
      </c>
      <c r="I18" s="184">
        <v>1216</v>
      </c>
      <c r="J18" s="184">
        <v>4025</v>
      </c>
      <c r="K18" s="184">
        <v>6389</v>
      </c>
      <c r="L18" s="191">
        <v>33611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</row>
    <row r="19" spans="1:236" s="32" customFormat="1" ht="11.25" customHeight="1" x14ac:dyDescent="0.25">
      <c r="A19" s="4" t="s">
        <v>135</v>
      </c>
      <c r="B19" s="5" t="s">
        <v>137</v>
      </c>
      <c r="C19" s="5" t="s">
        <v>74</v>
      </c>
      <c r="D19" s="105" t="s">
        <v>136</v>
      </c>
      <c r="E19" s="10" t="s">
        <v>114</v>
      </c>
      <c r="F19" s="151">
        <v>87500</v>
      </c>
      <c r="G19" s="177">
        <v>2511.25</v>
      </c>
      <c r="H19" s="184">
        <v>8827.5300000000007</v>
      </c>
      <c r="I19" s="184">
        <v>2660</v>
      </c>
      <c r="J19" s="184">
        <v>1915.12</v>
      </c>
      <c r="K19" s="184">
        <v>15913.9</v>
      </c>
      <c r="L19" s="191">
        <v>71586.100000000006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</row>
    <row r="20" spans="1:236" x14ac:dyDescent="0.25">
      <c r="A20" s="4" t="s">
        <v>71</v>
      </c>
      <c r="B20" s="5" t="s">
        <v>72</v>
      </c>
      <c r="C20" s="6" t="s">
        <v>73</v>
      </c>
      <c r="D20" s="4" t="s">
        <v>103</v>
      </c>
      <c r="E20" s="10" t="s">
        <v>114</v>
      </c>
      <c r="F20" s="132">
        <v>75000</v>
      </c>
      <c r="G20" s="176">
        <v>2152.5</v>
      </c>
      <c r="H20" s="183">
        <v>4930.96</v>
      </c>
      <c r="I20" s="183">
        <v>2280</v>
      </c>
      <c r="J20" s="183">
        <v>25</v>
      </c>
      <c r="K20" s="183">
        <v>9388.4599999999991</v>
      </c>
      <c r="L20" s="176">
        <v>65611.539999999994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</row>
    <row r="21" spans="1:236" x14ac:dyDescent="0.25">
      <c r="A21" s="41" t="s">
        <v>14</v>
      </c>
      <c r="B21" s="12">
        <v>3</v>
      </c>
      <c r="C21" s="7"/>
      <c r="D21" s="41"/>
      <c r="E21" s="41"/>
      <c r="F21" s="148">
        <f>F19+F18+F20</f>
        <v>202500</v>
      </c>
      <c r="G21" s="163">
        <f>SUM(G18:G20)</f>
        <v>5811.75</v>
      </c>
      <c r="H21" s="148">
        <f>SUM(H18:H20)</f>
        <v>13758.490000000002</v>
      </c>
      <c r="I21" s="148">
        <f>SUM(I18:I20)</f>
        <v>6156</v>
      </c>
      <c r="J21" s="148">
        <f>SUM(J18:J20)</f>
        <v>5965.12</v>
      </c>
      <c r="K21" s="148">
        <f>SUM(K18:K20)</f>
        <v>31691.360000000001</v>
      </c>
      <c r="L21" s="163">
        <f>L19+L18+L20</f>
        <v>170808.64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</row>
    <row r="23" spans="1:236" s="47" customFormat="1" x14ac:dyDescent="0.25">
      <c r="A23" s="39" t="s">
        <v>79</v>
      </c>
      <c r="B23" s="13"/>
      <c r="C23" s="11"/>
      <c r="D23" s="39"/>
      <c r="E23" s="39"/>
      <c r="F23" s="149"/>
      <c r="G23" s="167"/>
      <c r="H23" s="149"/>
      <c r="I23" s="149"/>
      <c r="J23" s="149"/>
      <c r="K23" s="149"/>
      <c r="L23" s="16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</row>
    <row r="24" spans="1:236" s="47" customFormat="1" x14ac:dyDescent="0.25">
      <c r="A24" s="44" t="s">
        <v>80</v>
      </c>
      <c r="B24" s="22" t="s">
        <v>16</v>
      </c>
      <c r="C24" s="23" t="s">
        <v>74</v>
      </c>
      <c r="D24" s="24">
        <v>44348</v>
      </c>
      <c r="E24" s="10" t="s">
        <v>114</v>
      </c>
      <c r="F24" s="149">
        <v>60000</v>
      </c>
      <c r="G24" s="167">
        <v>1722</v>
      </c>
      <c r="H24" s="149">
        <v>0</v>
      </c>
      <c r="I24" s="149">
        <v>1824</v>
      </c>
      <c r="J24" s="149">
        <v>25</v>
      </c>
      <c r="K24" s="149">
        <v>3571</v>
      </c>
      <c r="L24" s="167">
        <v>56429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</row>
    <row r="25" spans="1:236" s="47" customFormat="1" x14ac:dyDescent="0.25">
      <c r="A25" s="44" t="s">
        <v>120</v>
      </c>
      <c r="B25" s="22" t="s">
        <v>121</v>
      </c>
      <c r="C25" s="23" t="s">
        <v>73</v>
      </c>
      <c r="D25" s="24">
        <v>44542</v>
      </c>
      <c r="E25" s="10" t="s">
        <v>114</v>
      </c>
      <c r="F25" s="149">
        <v>60000</v>
      </c>
      <c r="G25" s="167">
        <v>1722</v>
      </c>
      <c r="H25" s="149">
        <v>3486.68</v>
      </c>
      <c r="I25" s="149">
        <v>1824</v>
      </c>
      <c r="J25" s="149">
        <v>25</v>
      </c>
      <c r="K25" s="149">
        <v>7057.68</v>
      </c>
      <c r="L25" s="167">
        <v>52942.32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</row>
    <row r="26" spans="1:236" s="39" customFormat="1" x14ac:dyDescent="0.25">
      <c r="A26" s="41" t="s">
        <v>14</v>
      </c>
      <c r="B26" s="12">
        <v>2</v>
      </c>
      <c r="C26" s="7"/>
      <c r="D26" s="41"/>
      <c r="E26" s="41"/>
      <c r="F26" s="148">
        <f>F24+F25</f>
        <v>120000</v>
      </c>
      <c r="G26" s="163">
        <f>G24+G25</f>
        <v>3444</v>
      </c>
      <c r="H26" s="148">
        <f>H24+H25</f>
        <v>3486.68</v>
      </c>
      <c r="I26" s="148">
        <f>I24+I25</f>
        <v>3648</v>
      </c>
      <c r="J26" s="148">
        <f>J24+J25</f>
        <v>50</v>
      </c>
      <c r="K26" s="148">
        <f>K25+K24</f>
        <v>10628.68</v>
      </c>
      <c r="L26" s="163">
        <f>L24+L25</f>
        <v>109371.32</v>
      </c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</row>
    <row r="28" spans="1:236" s="40" customFormat="1" x14ac:dyDescent="0.25">
      <c r="A28" s="40" t="s">
        <v>22</v>
      </c>
      <c r="B28" s="16"/>
      <c r="C28" s="17"/>
      <c r="F28" s="153"/>
      <c r="G28" s="157"/>
      <c r="H28" s="153"/>
      <c r="I28" s="153"/>
      <c r="J28" s="153"/>
      <c r="K28" s="153"/>
      <c r="L28" s="157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</row>
    <row r="29" spans="1:236" s="46" customFormat="1" x14ac:dyDescent="0.25">
      <c r="A29" s="46" t="s">
        <v>55</v>
      </c>
      <c r="B29" s="18" t="s">
        <v>56</v>
      </c>
      <c r="C29" s="19" t="s">
        <v>74</v>
      </c>
      <c r="D29" s="24">
        <v>44244</v>
      </c>
      <c r="E29" s="24" t="s">
        <v>114</v>
      </c>
      <c r="F29" s="154">
        <v>133000</v>
      </c>
      <c r="G29" s="158">
        <v>3817.1</v>
      </c>
      <c r="H29" s="154">
        <v>19192.73</v>
      </c>
      <c r="I29" s="154">
        <v>4043.2</v>
      </c>
      <c r="J29" s="154">
        <v>13417.42</v>
      </c>
      <c r="K29" s="154">
        <f>+G29+H29+I29+J29</f>
        <v>40470.449999999997</v>
      </c>
      <c r="L29" s="158">
        <f>+F29-K29</f>
        <v>92529.55</v>
      </c>
    </row>
    <row r="30" spans="1:236" x14ac:dyDescent="0.25">
      <c r="A30" s="41" t="s">
        <v>14</v>
      </c>
      <c r="B30" s="12">
        <v>1</v>
      </c>
      <c r="C30" s="7"/>
      <c r="D30" s="41"/>
      <c r="E30" s="41" t="s">
        <v>214</v>
      </c>
      <c r="F30" s="148">
        <f>F29</f>
        <v>133000</v>
      </c>
      <c r="G30" s="163">
        <f t="shared" ref="G30:L30" si="2">G29</f>
        <v>3817.1</v>
      </c>
      <c r="H30" s="148">
        <f t="shared" si="2"/>
        <v>19192.73</v>
      </c>
      <c r="I30" s="148">
        <f t="shared" si="2"/>
        <v>4043.2</v>
      </c>
      <c r="J30" s="148">
        <f t="shared" si="2"/>
        <v>13417.42</v>
      </c>
      <c r="K30" s="148">
        <f t="shared" si="2"/>
        <v>40470.449999999997</v>
      </c>
      <c r="L30" s="163">
        <f t="shared" si="2"/>
        <v>92529.55</v>
      </c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</row>
    <row r="32" spans="1:236" s="45" customFormat="1" x14ac:dyDescent="0.25">
      <c r="A32" s="40" t="s">
        <v>170</v>
      </c>
      <c r="B32" s="16"/>
      <c r="C32" s="17"/>
      <c r="D32" s="40"/>
      <c r="E32" s="40"/>
      <c r="F32" s="153"/>
      <c r="G32" s="157"/>
      <c r="H32" s="153"/>
      <c r="I32" s="153"/>
      <c r="J32" s="153"/>
      <c r="K32" s="153"/>
      <c r="L32" s="157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s="47" customFormat="1" x14ac:dyDescent="0.25">
      <c r="A33" s="44" t="s">
        <v>81</v>
      </c>
      <c r="B33" s="22" t="s">
        <v>82</v>
      </c>
      <c r="C33" s="23" t="s">
        <v>73</v>
      </c>
      <c r="D33" s="24">
        <v>44287</v>
      </c>
      <c r="E33" s="10" t="s">
        <v>114</v>
      </c>
      <c r="F33" s="149">
        <v>44000</v>
      </c>
      <c r="G33" s="167">
        <v>1262.8</v>
      </c>
      <c r="H33" s="149">
        <v>0</v>
      </c>
      <c r="I33" s="149">
        <v>1337.6</v>
      </c>
      <c r="J33" s="149">
        <v>25</v>
      </c>
      <c r="K33" s="149">
        <v>2625.4</v>
      </c>
      <c r="L33" s="167">
        <v>41374.6</v>
      </c>
      <c r="O33" s="38"/>
      <c r="P33" s="38"/>
      <c r="Q33" s="38"/>
      <c r="R33" s="38"/>
      <c r="S33" s="38"/>
      <c r="T33" s="38"/>
      <c r="U33" s="38"/>
      <c r="V33" s="38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</row>
    <row r="34" spans="1:236" s="39" customFormat="1" x14ac:dyDescent="0.25">
      <c r="A34" s="41" t="s">
        <v>14</v>
      </c>
      <c r="B34" s="12">
        <v>1</v>
      </c>
      <c r="C34" s="7"/>
      <c r="D34" s="41"/>
      <c r="E34" s="41"/>
      <c r="F34" s="148">
        <f>F33</f>
        <v>44000</v>
      </c>
      <c r="G34" s="163">
        <f t="shared" ref="G34:L34" si="3">G33</f>
        <v>1262.8</v>
      </c>
      <c r="H34" s="148">
        <f t="shared" si="3"/>
        <v>0</v>
      </c>
      <c r="I34" s="148">
        <f t="shared" si="3"/>
        <v>1337.6</v>
      </c>
      <c r="J34" s="148">
        <f t="shared" si="3"/>
        <v>25</v>
      </c>
      <c r="K34" s="148">
        <f t="shared" si="3"/>
        <v>2625.4</v>
      </c>
      <c r="L34" s="163">
        <f t="shared" si="3"/>
        <v>41374.6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236" s="39" customFormat="1" x14ac:dyDescent="0.25">
      <c r="B35" s="13"/>
      <c r="C35" s="11"/>
      <c r="F35" s="147"/>
      <c r="G35" s="166"/>
      <c r="H35" s="147"/>
      <c r="I35" s="147"/>
      <c r="J35" s="147"/>
      <c r="K35" s="147"/>
      <c r="L35" s="166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</row>
    <row r="36" spans="1:236" s="39" customFormat="1" x14ac:dyDescent="0.25">
      <c r="A36" s="37" t="s">
        <v>54</v>
      </c>
      <c r="B36" s="37"/>
      <c r="C36" s="37"/>
      <c r="D36" s="37"/>
      <c r="E36" s="37"/>
      <c r="F36" s="150"/>
      <c r="G36" s="164"/>
      <c r="H36" s="150"/>
      <c r="I36" s="150"/>
      <c r="J36" s="150"/>
      <c r="K36" s="150"/>
      <c r="L36" s="164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</row>
    <row r="37" spans="1:236" x14ac:dyDescent="0.25">
      <c r="A37" s="38" t="s">
        <v>36</v>
      </c>
      <c r="B37" s="3" t="s">
        <v>37</v>
      </c>
      <c r="C37" s="6" t="s">
        <v>74</v>
      </c>
      <c r="D37" s="9">
        <v>44276</v>
      </c>
      <c r="E37" s="10" t="s">
        <v>114</v>
      </c>
      <c r="F37" s="132">
        <v>40000</v>
      </c>
      <c r="G37" s="176">
        <f>F37*0.0287</f>
        <v>1148</v>
      </c>
      <c r="H37" s="183">
        <v>0</v>
      </c>
      <c r="I37" s="183">
        <v>1216</v>
      </c>
      <c r="J37" s="183">
        <v>275</v>
      </c>
      <c r="K37" s="183">
        <v>2851.4</v>
      </c>
      <c r="L37" s="176">
        <v>37148.6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</row>
    <row r="38" spans="1:236" s="39" customFormat="1" x14ac:dyDescent="0.25">
      <c r="A38" s="4" t="s">
        <v>40</v>
      </c>
      <c r="B38" s="5" t="s">
        <v>16</v>
      </c>
      <c r="C38" s="6" t="s">
        <v>73</v>
      </c>
      <c r="D38" s="9">
        <v>44276</v>
      </c>
      <c r="E38" s="10" t="s">
        <v>114</v>
      </c>
      <c r="F38" s="132">
        <v>40000</v>
      </c>
      <c r="G38" s="176">
        <f>F38*0.0287</f>
        <v>1148</v>
      </c>
      <c r="H38" s="183">
        <v>0</v>
      </c>
      <c r="I38" s="183">
        <v>1216</v>
      </c>
      <c r="J38" s="183">
        <v>1323.88</v>
      </c>
      <c r="K38" s="183">
        <v>3763.4</v>
      </c>
      <c r="L38" s="176">
        <v>36236.6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</row>
    <row r="39" spans="1:236" s="39" customFormat="1" x14ac:dyDescent="0.25">
      <c r="A39" s="41" t="s">
        <v>14</v>
      </c>
      <c r="B39" s="12">
        <v>2</v>
      </c>
      <c r="C39" s="7"/>
      <c r="D39" s="41"/>
      <c r="E39" s="41"/>
      <c r="F39" s="148">
        <f>SUM(F37:F38)</f>
        <v>80000</v>
      </c>
      <c r="G39" s="163">
        <f t="shared" ref="G39:K39" si="4">SUM(G37:G38)</f>
        <v>2296</v>
      </c>
      <c r="H39" s="148">
        <f t="shared" si="4"/>
        <v>0</v>
      </c>
      <c r="I39" s="148">
        <f t="shared" si="4"/>
        <v>2432</v>
      </c>
      <c r="J39" s="148">
        <v>1886.8</v>
      </c>
      <c r="K39" s="148">
        <f t="shared" si="4"/>
        <v>6614.8</v>
      </c>
      <c r="L39" s="163">
        <f>SUM(L37:L38)</f>
        <v>73385.2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</row>
    <row r="40" spans="1:236" s="39" customFormat="1" x14ac:dyDescent="0.25">
      <c r="B40" s="13"/>
      <c r="F40" s="141"/>
      <c r="G40" s="171"/>
      <c r="H40" s="141"/>
      <c r="I40" s="141"/>
      <c r="J40" s="141"/>
      <c r="K40" s="141"/>
      <c r="L40" s="171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</row>
    <row r="41" spans="1:236" s="22" customFormat="1" x14ac:dyDescent="0.25">
      <c r="A41" s="37" t="s">
        <v>57</v>
      </c>
      <c r="B41" s="5"/>
      <c r="C41" s="5"/>
      <c r="D41" s="5"/>
      <c r="E41" s="5"/>
      <c r="F41" s="155"/>
      <c r="G41" s="178"/>
      <c r="H41" s="155"/>
      <c r="I41" s="155"/>
      <c r="J41" s="155"/>
      <c r="K41" s="155"/>
      <c r="L41" s="178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</row>
    <row r="42" spans="1:236" s="39" customFormat="1" x14ac:dyDescent="0.25">
      <c r="A42" s="4" t="s">
        <v>95</v>
      </c>
      <c r="B42" s="5" t="s">
        <v>96</v>
      </c>
      <c r="C42" s="5" t="s">
        <v>74</v>
      </c>
      <c r="D42" s="10">
        <v>44348</v>
      </c>
      <c r="E42" s="10" t="s">
        <v>114</v>
      </c>
      <c r="F42" s="132">
        <v>40000</v>
      </c>
      <c r="G42" s="176">
        <f>F42*0.0287</f>
        <v>1148</v>
      </c>
      <c r="H42" s="183">
        <v>442.65</v>
      </c>
      <c r="I42" s="183">
        <f>F42*0.0304</f>
        <v>1216</v>
      </c>
      <c r="J42" s="183">
        <v>5237.3999999999996</v>
      </c>
      <c r="K42" s="183">
        <v>8044.05</v>
      </c>
      <c r="L42" s="176">
        <v>31955.95</v>
      </c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</row>
    <row r="43" spans="1:236" s="39" customFormat="1" x14ac:dyDescent="0.25">
      <c r="A43" s="4" t="s">
        <v>38</v>
      </c>
      <c r="B43" s="5" t="s">
        <v>39</v>
      </c>
      <c r="C43" s="6" t="s">
        <v>74</v>
      </c>
      <c r="D43" s="9">
        <v>44276</v>
      </c>
      <c r="E43" s="10" t="s">
        <v>114</v>
      </c>
      <c r="F43" s="132">
        <v>40000</v>
      </c>
      <c r="G43" s="176">
        <f>F43*0.0287</f>
        <v>1148</v>
      </c>
      <c r="H43" s="183">
        <v>0</v>
      </c>
      <c r="I43" s="183">
        <f>F43*0.0304</f>
        <v>1216</v>
      </c>
      <c r="J43" s="183">
        <v>1475.12</v>
      </c>
      <c r="K43" s="183">
        <v>3839.12</v>
      </c>
      <c r="L43" s="176">
        <v>36160.879999999997</v>
      </c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</row>
    <row r="44" spans="1:236" s="39" customFormat="1" x14ac:dyDescent="0.25">
      <c r="A44" s="41" t="s">
        <v>14</v>
      </c>
      <c r="B44" s="12">
        <v>2</v>
      </c>
      <c r="C44" s="7"/>
      <c r="D44" s="41"/>
      <c r="E44" s="41"/>
      <c r="F44" s="148">
        <f>SUM(F42:F43)</f>
        <v>80000</v>
      </c>
      <c r="G44" s="163">
        <f t="shared" ref="G44:K44" si="5">SUM(G42:G43)</f>
        <v>2296</v>
      </c>
      <c r="H44" s="148">
        <f t="shared" si="5"/>
        <v>442.65</v>
      </c>
      <c r="I44" s="148">
        <f t="shared" si="5"/>
        <v>2432</v>
      </c>
      <c r="J44" s="148">
        <f>J42+J43</f>
        <v>6712.5199999999995</v>
      </c>
      <c r="K44" s="148">
        <f t="shared" si="5"/>
        <v>11883.17</v>
      </c>
      <c r="L44" s="163">
        <f>SUM(L43:L43)+L42</f>
        <v>68116.83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</row>
    <row r="45" spans="1:236" s="39" customFormat="1" x14ac:dyDescent="0.25">
      <c r="B45" s="13"/>
      <c r="F45" s="141"/>
      <c r="G45" s="171"/>
      <c r="H45" s="141"/>
      <c r="I45" s="141"/>
      <c r="J45" s="141"/>
      <c r="K45" s="141"/>
      <c r="L45" s="171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</row>
    <row r="46" spans="1:236" s="39" customFormat="1" x14ac:dyDescent="0.25">
      <c r="A46" s="37" t="s">
        <v>58</v>
      </c>
      <c r="B46" s="37"/>
      <c r="C46" s="37"/>
      <c r="D46" s="37"/>
      <c r="E46" s="37"/>
      <c r="F46" s="150"/>
      <c r="G46" s="164"/>
      <c r="H46" s="150"/>
      <c r="I46" s="150"/>
      <c r="J46" s="150"/>
      <c r="K46" s="150"/>
      <c r="L46" s="164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</row>
    <row r="47" spans="1:236" s="39" customFormat="1" x14ac:dyDescent="0.25">
      <c r="A47" s="4" t="s">
        <v>18</v>
      </c>
      <c r="B47" s="5" t="s">
        <v>16</v>
      </c>
      <c r="C47" s="6" t="s">
        <v>74</v>
      </c>
      <c r="D47" s="10">
        <v>44256</v>
      </c>
      <c r="E47" s="10" t="s">
        <v>114</v>
      </c>
      <c r="F47" s="132">
        <v>40000</v>
      </c>
      <c r="G47" s="176">
        <f>F47*0.0287</f>
        <v>1148</v>
      </c>
      <c r="H47" s="183">
        <v>442.65</v>
      </c>
      <c r="I47" s="183">
        <v>1216</v>
      </c>
      <c r="J47" s="183">
        <v>2067.59</v>
      </c>
      <c r="K47" s="183">
        <v>4874.24</v>
      </c>
      <c r="L47" s="176">
        <v>35125.760000000002</v>
      </c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</row>
    <row r="48" spans="1:236" s="39" customFormat="1" x14ac:dyDescent="0.25">
      <c r="A48" s="41" t="s">
        <v>14</v>
      </c>
      <c r="B48" s="12">
        <v>1</v>
      </c>
      <c r="C48" s="7"/>
      <c r="D48" s="41"/>
      <c r="E48" s="41"/>
      <c r="F48" s="148">
        <f>SUM(F47:F47)</f>
        <v>40000</v>
      </c>
      <c r="G48" s="163">
        <f t="shared" ref="G48:K48" si="6">SUM(G47:G47)</f>
        <v>1148</v>
      </c>
      <c r="H48" s="148">
        <f t="shared" si="6"/>
        <v>442.65</v>
      </c>
      <c r="I48" s="148">
        <f t="shared" si="6"/>
        <v>1216</v>
      </c>
      <c r="J48" s="148">
        <f t="shared" si="6"/>
        <v>2067.59</v>
      </c>
      <c r="K48" s="148">
        <f t="shared" si="6"/>
        <v>4874.24</v>
      </c>
      <c r="L48" s="163">
        <f>SUM(L47:L47)</f>
        <v>35125.760000000002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</row>
    <row r="50" spans="1:126" s="39" customFormat="1" x14ac:dyDescent="0.25">
      <c r="A50" s="39" t="s">
        <v>83</v>
      </c>
      <c r="B50" s="22"/>
      <c r="C50" s="11"/>
      <c r="F50" s="147"/>
      <c r="G50" s="166"/>
      <c r="H50" s="147"/>
      <c r="I50" s="147"/>
      <c r="J50" s="147"/>
      <c r="K50" s="147"/>
      <c r="L50" s="166"/>
      <c r="O50" s="38"/>
      <c r="P50" s="38"/>
      <c r="Q50" s="38"/>
      <c r="R50" s="38"/>
      <c r="S50" s="38"/>
      <c r="T50" s="38"/>
      <c r="U50" s="38"/>
      <c r="V50" s="38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126" s="39" customFormat="1" x14ac:dyDescent="0.25">
      <c r="A51" s="44" t="s">
        <v>84</v>
      </c>
      <c r="B51" s="22" t="s">
        <v>17</v>
      </c>
      <c r="C51" s="23" t="s">
        <v>73</v>
      </c>
      <c r="D51" s="24">
        <v>44362</v>
      </c>
      <c r="E51" s="10" t="s">
        <v>114</v>
      </c>
      <c r="F51" s="149">
        <v>33000</v>
      </c>
      <c r="G51" s="167">
        <v>947.1</v>
      </c>
      <c r="H51" s="149">
        <v>0</v>
      </c>
      <c r="I51" s="149">
        <v>1003.2</v>
      </c>
      <c r="J51" s="149">
        <v>25</v>
      </c>
      <c r="K51" s="149">
        <v>1975.3</v>
      </c>
      <c r="L51" s="167">
        <v>31024.7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</row>
    <row r="52" spans="1:126" s="39" customFormat="1" x14ac:dyDescent="0.25">
      <c r="A52" s="41" t="s">
        <v>14</v>
      </c>
      <c r="B52" s="12">
        <v>1</v>
      </c>
      <c r="C52" s="7"/>
      <c r="D52" s="25">
        <v>44362</v>
      </c>
      <c r="E52" s="25"/>
      <c r="F52" s="148">
        <f>F51</f>
        <v>33000</v>
      </c>
      <c r="G52" s="163">
        <f>G51</f>
        <v>947.1</v>
      </c>
      <c r="H52" s="148">
        <f>H51</f>
        <v>0</v>
      </c>
      <c r="I52" s="148">
        <f>I51</f>
        <v>1003.2</v>
      </c>
      <c r="J52" s="148">
        <f>J51</f>
        <v>25</v>
      </c>
      <c r="K52" s="148">
        <v>1975.3</v>
      </c>
      <c r="L52" s="163">
        <f>L51</f>
        <v>31024.7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</row>
    <row r="53" spans="1:126" x14ac:dyDescent="0.25">
      <c r="A53" s="62"/>
      <c r="B53" s="121"/>
      <c r="C53" s="121"/>
      <c r="D53" s="121"/>
      <c r="E53" s="121"/>
      <c r="F53" s="150"/>
      <c r="G53" s="164"/>
      <c r="H53" s="150"/>
      <c r="I53" s="150"/>
      <c r="J53" s="150"/>
      <c r="K53" s="150"/>
      <c r="L53" s="164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</row>
    <row r="54" spans="1:126" x14ac:dyDescent="0.25">
      <c r="A54" s="62" t="s">
        <v>59</v>
      </c>
      <c r="B54" s="37"/>
      <c r="C54" s="37"/>
      <c r="D54" s="37"/>
      <c r="E54" s="37"/>
      <c r="F54" s="150"/>
      <c r="G54" s="164"/>
      <c r="H54" s="150"/>
      <c r="I54" s="150"/>
      <c r="J54" s="150"/>
      <c r="K54" s="150"/>
      <c r="L54" s="164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</row>
    <row r="55" spans="1:126" ht="12.75" customHeight="1" x14ac:dyDescent="0.25">
      <c r="A55" s="4" t="s">
        <v>28</v>
      </c>
      <c r="B55" s="5" t="s">
        <v>56</v>
      </c>
      <c r="C55" s="6" t="s">
        <v>74</v>
      </c>
      <c r="D55" s="10">
        <v>44279</v>
      </c>
      <c r="E55" s="10" t="s">
        <v>114</v>
      </c>
      <c r="F55" s="132">
        <v>133000</v>
      </c>
      <c r="G55" s="176">
        <f>F55*0.0287</f>
        <v>3817.1</v>
      </c>
      <c r="H55" s="183">
        <v>19867.79</v>
      </c>
      <c r="I55" s="183">
        <f>F55*0.0304</f>
        <v>4043.2</v>
      </c>
      <c r="J55" s="183">
        <v>1514.64</v>
      </c>
      <c r="K55" s="183">
        <v>29242.73</v>
      </c>
      <c r="L55" s="176">
        <f>F55-K55</f>
        <v>103757.27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</row>
    <row r="56" spans="1:126" ht="12.75" customHeight="1" x14ac:dyDescent="0.25">
      <c r="A56" s="4" t="s">
        <v>75</v>
      </c>
      <c r="B56" s="5" t="s">
        <v>16</v>
      </c>
      <c r="C56" s="6" t="s">
        <v>74</v>
      </c>
      <c r="D56" s="10">
        <v>44287</v>
      </c>
      <c r="E56" s="10" t="s">
        <v>114</v>
      </c>
      <c r="F56" s="132">
        <v>60000</v>
      </c>
      <c r="G56" s="176">
        <v>1722</v>
      </c>
      <c r="H56" s="183">
        <v>3486.68</v>
      </c>
      <c r="I56" s="183">
        <v>1824</v>
      </c>
      <c r="J56" s="183">
        <v>25</v>
      </c>
      <c r="K56" s="183">
        <v>7057.68</v>
      </c>
      <c r="L56" s="176">
        <v>52942.32</v>
      </c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</row>
    <row r="57" spans="1:126" ht="12.75" customHeight="1" x14ac:dyDescent="0.25">
      <c r="A57" s="4" t="s">
        <v>138</v>
      </c>
      <c r="B57" s="5" t="s">
        <v>139</v>
      </c>
      <c r="C57" s="6" t="s">
        <v>74</v>
      </c>
      <c r="D57" s="10">
        <v>44593</v>
      </c>
      <c r="E57" s="10" t="s">
        <v>114</v>
      </c>
      <c r="F57" s="132">
        <v>26700</v>
      </c>
      <c r="G57" s="176">
        <v>766.29</v>
      </c>
      <c r="H57" s="183">
        <v>0</v>
      </c>
      <c r="I57" s="183">
        <v>811.68</v>
      </c>
      <c r="J57" s="183">
        <v>25</v>
      </c>
      <c r="K57" s="183">
        <v>1602.97</v>
      </c>
      <c r="L57" s="176">
        <v>25097.03</v>
      </c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</row>
    <row r="58" spans="1:126" ht="12.75" customHeight="1" x14ac:dyDescent="0.25">
      <c r="A58" s="4" t="s">
        <v>140</v>
      </c>
      <c r="B58" s="5" t="s">
        <v>141</v>
      </c>
      <c r="C58" s="6" t="s">
        <v>74</v>
      </c>
      <c r="D58" s="10">
        <v>44593</v>
      </c>
      <c r="E58" s="10" t="s">
        <v>114</v>
      </c>
      <c r="F58" s="132">
        <v>85000</v>
      </c>
      <c r="G58" s="176">
        <v>2439.5</v>
      </c>
      <c r="H58" s="183">
        <v>8576.99</v>
      </c>
      <c r="I58" s="183">
        <v>2584</v>
      </c>
      <c r="J58" s="183">
        <v>25</v>
      </c>
      <c r="K58" s="183">
        <v>13625.49</v>
      </c>
      <c r="L58" s="176">
        <v>71374.509999999995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1:126" ht="12.75" customHeight="1" x14ac:dyDescent="0.25">
      <c r="A59" s="4" t="s">
        <v>142</v>
      </c>
      <c r="B59" s="5" t="s">
        <v>16</v>
      </c>
      <c r="C59" s="6" t="s">
        <v>74</v>
      </c>
      <c r="D59" s="10">
        <v>44594</v>
      </c>
      <c r="E59" s="10" t="s">
        <v>114</v>
      </c>
      <c r="F59" s="132">
        <v>60000</v>
      </c>
      <c r="G59" s="176">
        <v>1722</v>
      </c>
      <c r="H59" s="183">
        <v>3486.68</v>
      </c>
      <c r="I59" s="183">
        <v>1824</v>
      </c>
      <c r="J59" s="183">
        <v>25</v>
      </c>
      <c r="K59" s="183">
        <v>7057.68</v>
      </c>
      <c r="L59" s="176">
        <v>52942.32</v>
      </c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</row>
    <row r="60" spans="1:126" s="73" customFormat="1" ht="12.75" customHeight="1" x14ac:dyDescent="0.25">
      <c r="A60" s="41" t="s">
        <v>14</v>
      </c>
      <c r="B60" s="96">
        <v>5</v>
      </c>
      <c r="C60" s="71"/>
      <c r="D60" s="72"/>
      <c r="E60" s="72"/>
      <c r="F60" s="148">
        <f>SUM(F55:F59)</f>
        <v>364700</v>
      </c>
      <c r="G60" s="163">
        <f>SUM(G55:G59)</f>
        <v>10466.89</v>
      </c>
      <c r="H60" s="148">
        <f>SUM(H55:H59)</f>
        <v>35418.14</v>
      </c>
      <c r="I60" s="148">
        <f>I59+I58+I57+I56+I55</f>
        <v>11086.880000000001</v>
      </c>
      <c r="J60" s="148">
        <f>SUM(J55:J55)+J56+J57+J58+J59</f>
        <v>1614.64</v>
      </c>
      <c r="K60" s="148">
        <f>SUM(K55:K55)+K56+K57+K58+K59</f>
        <v>58586.55</v>
      </c>
      <c r="L60" s="163">
        <f>SUM(L55:L55)+L56+L58+L57+L59</f>
        <v>306113.44999999995</v>
      </c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</row>
    <row r="61" spans="1:126" s="47" customFormat="1" ht="12.75" customHeight="1" x14ac:dyDescent="0.25">
      <c r="A61" s="39"/>
      <c r="B61" s="106"/>
      <c r="C61" s="66"/>
      <c r="D61" s="67"/>
      <c r="E61" s="67"/>
      <c r="F61" s="147"/>
      <c r="G61" s="166"/>
      <c r="H61" s="147"/>
      <c r="I61" s="147"/>
      <c r="J61" s="147"/>
      <c r="K61" s="147"/>
      <c r="L61" s="166"/>
    </row>
    <row r="62" spans="1:126" ht="18" customHeight="1" x14ac:dyDescent="0.25">
      <c r="A62" s="37" t="s">
        <v>60</v>
      </c>
      <c r="B62" s="84"/>
      <c r="C62" s="11"/>
      <c r="D62" s="39"/>
      <c r="E62" s="39"/>
      <c r="F62" s="147"/>
      <c r="G62" s="166"/>
      <c r="H62" s="147"/>
      <c r="I62" s="147"/>
      <c r="J62" s="147"/>
      <c r="K62" s="147"/>
      <c r="L62" s="166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</row>
    <row r="63" spans="1:126" ht="12.75" customHeight="1" x14ac:dyDescent="0.25">
      <c r="A63" s="4" t="s">
        <v>43</v>
      </c>
      <c r="B63" s="5" t="s">
        <v>56</v>
      </c>
      <c r="C63" s="6" t="s">
        <v>74</v>
      </c>
      <c r="D63" s="9">
        <v>44276</v>
      </c>
      <c r="E63" s="10" t="s">
        <v>114</v>
      </c>
      <c r="F63" s="132">
        <v>89500</v>
      </c>
      <c r="G63" s="176">
        <f>F63*0.0287</f>
        <v>2568.65</v>
      </c>
      <c r="H63" s="183">
        <v>9635.51</v>
      </c>
      <c r="I63" s="183">
        <f>F63*0.0304</f>
        <v>2720.8</v>
      </c>
      <c r="J63" s="183">
        <v>25</v>
      </c>
      <c r="K63" s="183">
        <f>+J63+I63+H63+G63</f>
        <v>14949.960000000001</v>
      </c>
      <c r="L63" s="176">
        <f>F63-K63</f>
        <v>74550.039999999994</v>
      </c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</row>
    <row r="64" spans="1:126" ht="18" customHeight="1" x14ac:dyDescent="0.25">
      <c r="A64" s="41" t="s">
        <v>14</v>
      </c>
      <c r="B64" s="21">
        <v>1</v>
      </c>
      <c r="C64" s="7"/>
      <c r="D64" s="41"/>
      <c r="E64" s="41"/>
      <c r="F64" s="148">
        <f>SUM(F63:F63)</f>
        <v>89500</v>
      </c>
      <c r="G64" s="163">
        <f t="shared" ref="G64:K64" si="7">SUM(G63:G63)</f>
        <v>2568.65</v>
      </c>
      <c r="H64" s="148">
        <f t="shared" si="7"/>
        <v>9635.51</v>
      </c>
      <c r="I64" s="148">
        <f t="shared" si="7"/>
        <v>2720.8</v>
      </c>
      <c r="J64" s="148">
        <f t="shared" si="7"/>
        <v>25</v>
      </c>
      <c r="K64" s="148">
        <f t="shared" si="7"/>
        <v>14949.960000000001</v>
      </c>
      <c r="L64" s="163">
        <f>SUM(L63:L63)</f>
        <v>74550.039999999994</v>
      </c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</row>
    <row r="65" spans="1:668" s="39" customFormat="1" x14ac:dyDescent="0.25">
      <c r="B65" s="13"/>
      <c r="C65" s="11"/>
      <c r="F65" s="147"/>
      <c r="G65" s="166"/>
      <c r="H65" s="147"/>
      <c r="I65" s="147"/>
      <c r="J65" s="147"/>
      <c r="K65" s="147"/>
      <c r="L65" s="166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</row>
    <row r="66" spans="1:668" s="39" customFormat="1" x14ac:dyDescent="0.25">
      <c r="A66" s="37" t="s">
        <v>61</v>
      </c>
      <c r="B66" s="13"/>
      <c r="C66" s="11"/>
      <c r="F66" s="147"/>
      <c r="G66" s="166"/>
      <c r="H66" s="147"/>
      <c r="I66" s="147"/>
      <c r="J66" s="147"/>
      <c r="K66" s="147"/>
      <c r="L66" s="166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</row>
    <row r="67" spans="1:668" ht="12.75" customHeight="1" x14ac:dyDescent="0.25">
      <c r="A67" s="4" t="s">
        <v>23</v>
      </c>
      <c r="B67" s="5" t="s">
        <v>24</v>
      </c>
      <c r="C67" s="6" t="s">
        <v>74</v>
      </c>
      <c r="D67" s="10">
        <v>44245</v>
      </c>
      <c r="E67" s="10" t="s">
        <v>114</v>
      </c>
      <c r="F67" s="132">
        <v>165000</v>
      </c>
      <c r="G67" s="176">
        <f>F67*0.0287</f>
        <v>4735.5</v>
      </c>
      <c r="H67" s="183">
        <v>27463.39</v>
      </c>
      <c r="I67" s="183">
        <v>4943.8</v>
      </c>
      <c r="J67" s="183">
        <v>25</v>
      </c>
      <c r="K67" s="183">
        <v>37117.339999999997</v>
      </c>
      <c r="L67" s="176">
        <v>127882.66</v>
      </c>
    </row>
    <row r="68" spans="1:668" ht="18" customHeight="1" x14ac:dyDescent="0.25">
      <c r="A68" s="41" t="s">
        <v>14</v>
      </c>
      <c r="B68" s="12">
        <v>1</v>
      </c>
      <c r="C68" s="7"/>
      <c r="D68" s="41"/>
      <c r="E68" s="41"/>
      <c r="F68" s="148">
        <f>SUM(F67:F67)</f>
        <v>165000</v>
      </c>
      <c r="G68" s="163">
        <f t="shared" ref="G68:K68" si="8">SUM(G67:G67)</f>
        <v>4735.5</v>
      </c>
      <c r="H68" s="148">
        <v>27413.040000000001</v>
      </c>
      <c r="I68" s="148">
        <f t="shared" si="8"/>
        <v>4943.8</v>
      </c>
      <c r="J68" s="148">
        <f t="shared" si="8"/>
        <v>25</v>
      </c>
      <c r="K68" s="148">
        <f t="shared" si="8"/>
        <v>37117.339999999997</v>
      </c>
      <c r="L68" s="163">
        <f>SUM(L67:L67)</f>
        <v>127882.66</v>
      </c>
    </row>
    <row r="69" spans="1:668" ht="18" customHeight="1" x14ac:dyDescent="0.25">
      <c r="B69" s="13"/>
      <c r="C69" s="11"/>
      <c r="D69" s="39"/>
      <c r="E69" s="39"/>
      <c r="F69" s="147"/>
      <c r="G69" s="166"/>
      <c r="H69" s="147"/>
      <c r="I69" s="147"/>
      <c r="J69" s="147"/>
      <c r="K69" s="147"/>
      <c r="L69" s="166"/>
    </row>
    <row r="70" spans="1:668" ht="18" customHeight="1" x14ac:dyDescent="0.25">
      <c r="A70" s="37" t="s">
        <v>62</v>
      </c>
      <c r="B70" s="13"/>
      <c r="C70" s="11"/>
      <c r="D70" s="39"/>
      <c r="E70" s="39"/>
      <c r="F70" s="147"/>
      <c r="G70" s="166"/>
      <c r="H70" s="147"/>
      <c r="I70" s="147"/>
      <c r="J70" s="147"/>
      <c r="K70" s="147"/>
      <c r="L70" s="166"/>
    </row>
    <row r="71" spans="1:668" ht="12.75" customHeight="1" x14ac:dyDescent="0.25">
      <c r="A71" s="4" t="s">
        <v>25</v>
      </c>
      <c r="B71" s="5" t="s">
        <v>20</v>
      </c>
      <c r="C71" s="6" t="s">
        <v>74</v>
      </c>
      <c r="D71" s="10">
        <v>44268</v>
      </c>
      <c r="E71" s="10" t="s">
        <v>114</v>
      </c>
      <c r="F71" s="132">
        <v>89500</v>
      </c>
      <c r="G71" s="176">
        <f>F71*0.0287</f>
        <v>2568.65</v>
      </c>
      <c r="H71" s="183">
        <v>9297.98</v>
      </c>
      <c r="I71" s="183">
        <f>F71*0.0304</f>
        <v>2720.8</v>
      </c>
      <c r="J71" s="183">
        <v>3857.12</v>
      </c>
      <c r="K71" s="183">
        <v>18444.55</v>
      </c>
      <c r="L71" s="176">
        <f>F71-K71</f>
        <v>71055.45</v>
      </c>
    </row>
    <row r="72" spans="1:668" ht="12.75" customHeight="1" x14ac:dyDescent="0.25">
      <c r="A72" s="4" t="s">
        <v>63</v>
      </c>
      <c r="B72" s="5" t="s">
        <v>64</v>
      </c>
      <c r="C72" s="6" t="s">
        <v>74</v>
      </c>
      <c r="D72" s="10">
        <v>44242</v>
      </c>
      <c r="E72" s="10" t="s">
        <v>114</v>
      </c>
      <c r="F72" s="132">
        <v>32000</v>
      </c>
      <c r="G72" s="176">
        <f>F72*0.0287</f>
        <v>918.4</v>
      </c>
      <c r="H72" s="183">
        <v>0</v>
      </c>
      <c r="I72" s="183">
        <f>F72*0.0304</f>
        <v>972.8</v>
      </c>
      <c r="J72" s="183">
        <v>25</v>
      </c>
      <c r="K72" s="151">
        <v>1916.2</v>
      </c>
      <c r="L72" s="176">
        <v>30083.8</v>
      </c>
    </row>
    <row r="73" spans="1:668" ht="18" customHeight="1" x14ac:dyDescent="0.25">
      <c r="A73" s="41" t="s">
        <v>14</v>
      </c>
      <c r="B73" s="12">
        <v>2</v>
      </c>
      <c r="C73" s="7"/>
      <c r="D73" s="41"/>
      <c r="E73" s="41"/>
      <c r="F73" s="148">
        <f>SUM(F71:F72)</f>
        <v>121500</v>
      </c>
      <c r="G73" s="163">
        <f t="shared" ref="G73:K73" si="9">SUM(G71:G72)</f>
        <v>3487.05</v>
      </c>
      <c r="H73" s="148">
        <f t="shared" si="9"/>
        <v>9297.98</v>
      </c>
      <c r="I73" s="148">
        <f t="shared" si="9"/>
        <v>3693.6000000000004</v>
      </c>
      <c r="J73" s="148">
        <f t="shared" si="9"/>
        <v>3882.12</v>
      </c>
      <c r="K73" s="148">
        <f t="shared" si="9"/>
        <v>20360.75</v>
      </c>
      <c r="L73" s="163">
        <f>SUM(L71:L72)</f>
        <v>101139.25</v>
      </c>
    </row>
    <row r="74" spans="1:668" s="39" customFormat="1" x14ac:dyDescent="0.25">
      <c r="B74" s="62"/>
      <c r="C74" s="62"/>
      <c r="D74" s="62"/>
      <c r="E74" s="62"/>
      <c r="F74" s="156"/>
      <c r="G74" s="179"/>
      <c r="H74" s="156"/>
      <c r="I74" s="156"/>
      <c r="J74" s="156"/>
      <c r="K74" s="156"/>
      <c r="L74" s="179"/>
    </row>
    <row r="75" spans="1:668" s="39" customFormat="1" x14ac:dyDescent="0.25">
      <c r="A75" s="39" t="s">
        <v>126</v>
      </c>
      <c r="B75" s="62"/>
      <c r="C75" s="62"/>
      <c r="D75" s="62"/>
      <c r="E75" s="62"/>
      <c r="F75" s="156"/>
      <c r="G75" s="179"/>
      <c r="H75" s="156"/>
      <c r="I75" s="156"/>
      <c r="J75" s="156"/>
      <c r="K75" s="156"/>
      <c r="L75" s="179"/>
    </row>
    <row r="76" spans="1:668" ht="15" customHeight="1" x14ac:dyDescent="0.25">
      <c r="A76" s="4" t="s">
        <v>26</v>
      </c>
      <c r="B76" s="5" t="s">
        <v>27</v>
      </c>
      <c r="C76" s="6" t="s">
        <v>74</v>
      </c>
      <c r="D76" s="10">
        <v>44268</v>
      </c>
      <c r="E76" s="10" t="s">
        <v>114</v>
      </c>
      <c r="F76" s="132">
        <v>58000</v>
      </c>
      <c r="G76" s="176">
        <v>1664.6</v>
      </c>
      <c r="H76" s="183">
        <v>0</v>
      </c>
      <c r="I76" s="183">
        <v>1763.2</v>
      </c>
      <c r="J76" s="183">
        <v>25</v>
      </c>
      <c r="K76" s="183">
        <v>3552.8</v>
      </c>
      <c r="L76" s="176">
        <f>F76-K76</f>
        <v>54447.199999999997</v>
      </c>
      <c r="M76" s="45"/>
      <c r="N76" s="45"/>
    </row>
    <row r="77" spans="1:668" ht="18" customHeight="1" x14ac:dyDescent="0.25">
      <c r="A77" s="41" t="s">
        <v>14</v>
      </c>
      <c r="B77" s="12">
        <v>1</v>
      </c>
      <c r="C77" s="7"/>
      <c r="D77" s="41"/>
      <c r="E77" s="41"/>
      <c r="F77" s="148">
        <f>SUM(F76:F76)</f>
        <v>58000</v>
      </c>
      <c r="G77" s="163">
        <f t="shared" ref="G77:K77" si="10">SUM(G76:G76)</f>
        <v>1664.6</v>
      </c>
      <c r="H77" s="148">
        <f t="shared" si="10"/>
        <v>0</v>
      </c>
      <c r="I77" s="148">
        <f t="shared" si="10"/>
        <v>1763.2</v>
      </c>
      <c r="J77" s="148">
        <v>125</v>
      </c>
      <c r="K77" s="148">
        <f t="shared" si="10"/>
        <v>3552.8</v>
      </c>
      <c r="L77" s="163">
        <f>SUM(L76:L76)</f>
        <v>54447.199999999997</v>
      </c>
      <c r="M77" s="45"/>
      <c r="N77" s="45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</row>
    <row r="79" spans="1:668" s="39" customFormat="1" x14ac:dyDescent="0.25">
      <c r="A79" s="37" t="s">
        <v>65</v>
      </c>
      <c r="B79" s="13"/>
      <c r="C79" s="11"/>
      <c r="F79" s="147"/>
      <c r="G79" s="166"/>
      <c r="H79" s="147"/>
      <c r="I79" s="147"/>
      <c r="J79" s="147"/>
      <c r="K79" s="147"/>
      <c r="L79" s="166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  <c r="IW79" s="38"/>
      <c r="IX79" s="38"/>
      <c r="IY79" s="38"/>
      <c r="IZ79" s="38"/>
      <c r="JA79" s="38"/>
      <c r="JB79" s="38"/>
      <c r="JC79" s="38"/>
      <c r="JD79" s="38"/>
      <c r="JE79" s="38"/>
      <c r="JF79" s="38"/>
      <c r="JG79" s="38"/>
      <c r="JH79" s="38"/>
      <c r="JI79" s="38"/>
      <c r="JJ79" s="38"/>
      <c r="JK79" s="38"/>
      <c r="JL79" s="38"/>
      <c r="JM79" s="38"/>
      <c r="JN79" s="38"/>
      <c r="JO79" s="38"/>
      <c r="JP79" s="38"/>
      <c r="JQ79" s="38"/>
      <c r="JR79" s="38"/>
      <c r="JS79" s="38"/>
      <c r="JT79" s="38"/>
      <c r="JU79" s="38"/>
      <c r="JV79" s="38"/>
      <c r="JW79" s="38"/>
      <c r="JX79" s="38"/>
      <c r="JY79" s="38"/>
      <c r="JZ79" s="38"/>
      <c r="KA79" s="38"/>
      <c r="KB79" s="38"/>
      <c r="KC79" s="38"/>
      <c r="KD79" s="38"/>
      <c r="KE79" s="38"/>
      <c r="KF79" s="38"/>
      <c r="KG79" s="38"/>
      <c r="KH79" s="38"/>
      <c r="KI79" s="38"/>
      <c r="KJ79" s="38"/>
      <c r="KK79" s="38"/>
      <c r="KL79" s="38"/>
      <c r="KM79" s="38"/>
      <c r="KN79" s="38"/>
      <c r="KO79" s="38"/>
      <c r="KP79" s="38"/>
      <c r="KQ79" s="38"/>
      <c r="KR79" s="38"/>
      <c r="KS79" s="38"/>
      <c r="KT79" s="38"/>
      <c r="KU79" s="38"/>
      <c r="KV79" s="38"/>
      <c r="KW79" s="38"/>
      <c r="KX79" s="38"/>
      <c r="KY79" s="38"/>
      <c r="KZ79" s="38"/>
      <c r="LA79" s="38"/>
      <c r="LB79" s="38"/>
      <c r="LC79" s="38"/>
      <c r="LD79" s="38"/>
      <c r="LE79" s="38"/>
      <c r="LF79" s="38"/>
      <c r="LG79" s="38"/>
      <c r="LH79" s="38"/>
      <c r="LI79" s="38"/>
      <c r="LJ79" s="38"/>
      <c r="LK79" s="38"/>
      <c r="LL79" s="38"/>
      <c r="LM79" s="38"/>
      <c r="LN79" s="38"/>
      <c r="LO79" s="38"/>
      <c r="LP79" s="38"/>
      <c r="LQ79" s="38"/>
      <c r="LR79" s="38"/>
      <c r="LS79" s="38"/>
      <c r="LT79" s="38"/>
      <c r="LU79" s="38"/>
      <c r="LV79" s="38"/>
      <c r="LW79" s="38"/>
      <c r="LX79" s="38"/>
      <c r="LY79" s="38"/>
      <c r="LZ79" s="38"/>
      <c r="MA79" s="38"/>
      <c r="MB79" s="38"/>
      <c r="MC79" s="38"/>
      <c r="MD79" s="38"/>
      <c r="ME79" s="38"/>
      <c r="MF79" s="38"/>
      <c r="MG79" s="38"/>
      <c r="MH79" s="38"/>
      <c r="MI79" s="38"/>
      <c r="MJ79" s="38"/>
      <c r="MK79" s="38"/>
      <c r="ML79" s="38"/>
      <c r="MM79" s="38"/>
      <c r="MN79" s="38"/>
      <c r="MO79" s="38"/>
      <c r="MP79" s="38"/>
      <c r="MQ79" s="38"/>
      <c r="MR79" s="38"/>
      <c r="MS79" s="38"/>
      <c r="MT79" s="38"/>
      <c r="MU79" s="38"/>
      <c r="MV79" s="38"/>
      <c r="MW79" s="38"/>
      <c r="MX79" s="38"/>
      <c r="MY79" s="38"/>
      <c r="MZ79" s="38"/>
      <c r="NA79" s="38"/>
      <c r="NB79" s="38"/>
      <c r="NC79" s="38"/>
      <c r="ND79" s="38"/>
      <c r="NE79" s="38"/>
      <c r="NF79" s="38"/>
      <c r="NG79" s="38"/>
      <c r="NH79" s="38"/>
      <c r="NI79" s="38"/>
      <c r="NJ79" s="38"/>
      <c r="NK79" s="38"/>
      <c r="NL79" s="38"/>
      <c r="NM79" s="38"/>
      <c r="NN79" s="38"/>
      <c r="NO79" s="38"/>
      <c r="NP79" s="38"/>
      <c r="NQ79" s="38"/>
      <c r="NR79" s="38"/>
      <c r="NS79" s="38"/>
      <c r="NT79" s="38"/>
      <c r="NU79" s="38"/>
      <c r="NV79" s="38"/>
      <c r="NW79" s="38"/>
      <c r="NX79" s="38"/>
      <c r="NY79" s="38"/>
      <c r="NZ79" s="38"/>
      <c r="OA79" s="38"/>
      <c r="OB79" s="38"/>
      <c r="OC79" s="38"/>
      <c r="OD79" s="38"/>
      <c r="OE79" s="38"/>
      <c r="OF79" s="38"/>
      <c r="OG79" s="38"/>
      <c r="OH79" s="38"/>
      <c r="OI79" s="38"/>
      <c r="OJ79" s="38"/>
      <c r="OK79" s="38"/>
      <c r="OL79" s="38"/>
      <c r="OM79" s="38"/>
      <c r="ON79" s="38"/>
      <c r="OO79" s="38"/>
      <c r="OP79" s="38"/>
      <c r="OQ79" s="38"/>
      <c r="OR79" s="38"/>
      <c r="OS79" s="38"/>
      <c r="OT79" s="38"/>
      <c r="OU79" s="38"/>
      <c r="OV79" s="38"/>
      <c r="OW79" s="38"/>
      <c r="OX79" s="38"/>
      <c r="OY79" s="38"/>
      <c r="OZ79" s="38"/>
      <c r="PA79" s="38"/>
      <c r="PB79" s="38"/>
      <c r="PC79" s="38"/>
      <c r="PD79" s="38"/>
      <c r="PE79" s="38"/>
      <c r="PF79" s="38"/>
      <c r="PG79" s="38"/>
      <c r="PH79" s="38"/>
      <c r="PI79" s="38"/>
      <c r="PJ79" s="38"/>
      <c r="PK79" s="38"/>
      <c r="PL79" s="38"/>
      <c r="PM79" s="38"/>
      <c r="PN79" s="38"/>
      <c r="PO79" s="38"/>
      <c r="PP79" s="38"/>
      <c r="PQ79" s="38"/>
      <c r="PR79" s="38"/>
      <c r="PS79" s="38"/>
      <c r="PT79" s="38"/>
      <c r="PU79" s="38"/>
      <c r="PV79" s="38"/>
      <c r="PW79" s="38"/>
      <c r="PX79" s="38"/>
      <c r="PY79" s="38"/>
      <c r="PZ79" s="38"/>
      <c r="QA79" s="38"/>
      <c r="QB79" s="38"/>
      <c r="QC79" s="38"/>
      <c r="QD79" s="38"/>
      <c r="QE79" s="38"/>
      <c r="QF79" s="38"/>
      <c r="QG79" s="38"/>
      <c r="QH79" s="38"/>
      <c r="QI79" s="38"/>
      <c r="QJ79" s="38"/>
      <c r="QK79" s="38"/>
      <c r="QL79" s="38"/>
      <c r="QM79" s="38"/>
      <c r="QN79" s="38"/>
      <c r="QO79" s="38"/>
      <c r="QP79" s="38"/>
      <c r="QQ79" s="38"/>
      <c r="QR79" s="38"/>
      <c r="QS79" s="38"/>
      <c r="QT79" s="38"/>
      <c r="QU79" s="38"/>
      <c r="QV79" s="38"/>
      <c r="QW79" s="38"/>
      <c r="QX79" s="38"/>
      <c r="QY79" s="38"/>
      <c r="QZ79" s="38"/>
      <c r="RA79" s="38"/>
      <c r="RB79" s="38"/>
      <c r="RC79" s="38"/>
      <c r="RD79" s="38"/>
      <c r="RE79" s="38"/>
      <c r="RF79" s="38"/>
      <c r="RG79" s="38"/>
      <c r="RH79" s="38"/>
      <c r="RI79" s="38"/>
      <c r="RJ79" s="38"/>
      <c r="RK79" s="38"/>
      <c r="RL79" s="38"/>
      <c r="RM79" s="38"/>
      <c r="RN79" s="38"/>
      <c r="RO79" s="38"/>
      <c r="RP79" s="38"/>
      <c r="RQ79" s="38"/>
      <c r="RR79" s="38"/>
      <c r="RS79" s="38"/>
      <c r="RT79" s="38"/>
      <c r="RU79" s="38"/>
      <c r="RV79" s="38"/>
      <c r="RW79" s="38"/>
      <c r="RX79" s="38"/>
      <c r="RY79" s="38"/>
      <c r="RZ79" s="38"/>
      <c r="SA79" s="38"/>
      <c r="SB79" s="38"/>
      <c r="SC79" s="38"/>
      <c r="SD79" s="38"/>
      <c r="SE79" s="38"/>
      <c r="SF79" s="38"/>
      <c r="SG79" s="38"/>
      <c r="SH79" s="38"/>
      <c r="SI79" s="38"/>
      <c r="SJ79" s="38"/>
      <c r="SK79" s="38"/>
      <c r="SL79" s="38"/>
      <c r="SM79" s="38"/>
      <c r="SN79" s="38"/>
      <c r="SO79" s="38"/>
      <c r="SP79" s="38"/>
      <c r="SQ79" s="38"/>
      <c r="SR79" s="38"/>
      <c r="SS79" s="38"/>
      <c r="ST79" s="38"/>
      <c r="SU79" s="38"/>
      <c r="SV79" s="38"/>
      <c r="SW79" s="38"/>
      <c r="SX79" s="38"/>
      <c r="SY79" s="38"/>
      <c r="SZ79" s="38"/>
      <c r="TA79" s="38"/>
      <c r="TB79" s="38"/>
      <c r="TC79" s="38"/>
      <c r="TD79" s="38"/>
      <c r="TE79" s="38"/>
      <c r="TF79" s="38"/>
      <c r="TG79" s="38"/>
      <c r="TH79" s="38"/>
      <c r="TI79" s="38"/>
      <c r="TJ79" s="38"/>
      <c r="TK79" s="38"/>
      <c r="TL79" s="38"/>
      <c r="TM79" s="38"/>
      <c r="TN79" s="38"/>
      <c r="TO79" s="38"/>
      <c r="TP79" s="38"/>
      <c r="TQ79" s="38"/>
      <c r="TR79" s="38"/>
      <c r="TS79" s="38"/>
      <c r="TT79" s="38"/>
      <c r="TU79" s="38"/>
      <c r="TV79" s="38"/>
      <c r="TW79" s="38"/>
      <c r="TX79" s="38"/>
      <c r="TY79" s="38"/>
      <c r="TZ79" s="38"/>
      <c r="UA79" s="38"/>
      <c r="UB79" s="38"/>
      <c r="UC79" s="38"/>
      <c r="UD79" s="38"/>
      <c r="UE79" s="38"/>
      <c r="UF79" s="38"/>
      <c r="UG79" s="38"/>
      <c r="UH79" s="38"/>
      <c r="UI79" s="38"/>
      <c r="UJ79" s="38"/>
      <c r="UK79" s="38"/>
      <c r="UL79" s="38"/>
      <c r="UM79" s="38"/>
      <c r="UN79" s="38"/>
      <c r="UO79" s="38"/>
      <c r="UP79" s="38"/>
      <c r="UQ79" s="38"/>
      <c r="UR79" s="38"/>
      <c r="US79" s="38"/>
      <c r="UT79" s="38"/>
      <c r="UU79" s="38"/>
      <c r="UV79" s="38"/>
      <c r="UW79" s="38"/>
      <c r="UX79" s="38"/>
      <c r="UY79" s="38"/>
      <c r="UZ79" s="38"/>
      <c r="VA79" s="38"/>
      <c r="VB79" s="38"/>
      <c r="VC79" s="38"/>
      <c r="VD79" s="38"/>
      <c r="VE79" s="38"/>
      <c r="VF79" s="38"/>
      <c r="VG79" s="38"/>
      <c r="VH79" s="38"/>
      <c r="VI79" s="38"/>
      <c r="VJ79" s="38"/>
      <c r="VK79" s="38"/>
      <c r="VL79" s="38"/>
      <c r="VM79" s="38"/>
      <c r="VN79" s="38"/>
      <c r="VO79" s="38"/>
      <c r="VP79" s="38"/>
      <c r="VQ79" s="38"/>
      <c r="VR79" s="38"/>
      <c r="VS79" s="38"/>
      <c r="VT79" s="38"/>
      <c r="VU79" s="38"/>
      <c r="VV79" s="38"/>
      <c r="VW79" s="38"/>
      <c r="VX79" s="38"/>
      <c r="VY79" s="38"/>
      <c r="VZ79" s="38"/>
      <c r="WA79" s="38"/>
      <c r="WB79" s="38"/>
      <c r="WC79" s="38"/>
      <c r="WD79" s="38"/>
      <c r="WE79" s="38"/>
      <c r="WF79" s="38"/>
      <c r="WG79" s="38"/>
      <c r="WH79" s="38"/>
      <c r="WI79" s="38"/>
      <c r="WJ79" s="38"/>
      <c r="WK79" s="38"/>
      <c r="WL79" s="38"/>
      <c r="WM79" s="38"/>
      <c r="WN79" s="38"/>
      <c r="WO79" s="38"/>
      <c r="WP79" s="38"/>
      <c r="WQ79" s="38"/>
      <c r="WR79" s="38"/>
      <c r="WS79" s="38"/>
      <c r="WT79" s="38"/>
      <c r="WU79" s="38"/>
      <c r="WV79" s="38"/>
      <c r="WW79" s="38"/>
      <c r="WX79" s="38"/>
      <c r="WY79" s="38"/>
      <c r="WZ79" s="38"/>
      <c r="XA79" s="38"/>
      <c r="XB79" s="38"/>
      <c r="XC79" s="38"/>
      <c r="XD79" s="38"/>
      <c r="XE79" s="38"/>
      <c r="XF79" s="38"/>
      <c r="XG79" s="38"/>
      <c r="XH79" s="38"/>
      <c r="XI79" s="38"/>
      <c r="XJ79" s="38"/>
      <c r="XK79" s="38"/>
      <c r="XL79" s="38"/>
      <c r="XM79" s="38"/>
      <c r="XN79" s="38"/>
      <c r="XO79" s="38"/>
      <c r="XP79" s="38"/>
      <c r="XQ79" s="38"/>
      <c r="XR79" s="38"/>
      <c r="XS79" s="38"/>
      <c r="XT79" s="38"/>
      <c r="XU79" s="38"/>
      <c r="XV79" s="38"/>
      <c r="XW79" s="38"/>
      <c r="XX79" s="38"/>
      <c r="XY79" s="38"/>
      <c r="XZ79" s="38"/>
      <c r="YA79" s="38"/>
      <c r="YB79" s="38"/>
      <c r="YC79" s="38"/>
      <c r="YD79" s="38"/>
      <c r="YE79" s="38"/>
      <c r="YF79" s="38"/>
      <c r="YG79" s="38"/>
      <c r="YH79" s="38"/>
      <c r="YI79" s="38"/>
      <c r="YJ79" s="38"/>
      <c r="YK79" s="38"/>
      <c r="YL79" s="38"/>
      <c r="YM79" s="38"/>
      <c r="YN79" s="38"/>
      <c r="YO79" s="38"/>
      <c r="YP79" s="38"/>
      <c r="YQ79" s="38"/>
      <c r="YR79" s="38"/>
    </row>
    <row r="80" spans="1:668" ht="12.75" customHeight="1" x14ac:dyDescent="0.25">
      <c r="A80" s="4" t="s">
        <v>19</v>
      </c>
      <c r="B80" s="5" t="s">
        <v>20</v>
      </c>
      <c r="C80" s="6" t="s">
        <v>74</v>
      </c>
      <c r="D80" s="10">
        <v>44256</v>
      </c>
      <c r="E80" s="10" t="s">
        <v>114</v>
      </c>
      <c r="F80" s="132">
        <v>106500</v>
      </c>
      <c r="G80" s="176">
        <f>F80*0.0287</f>
        <v>3056.55</v>
      </c>
      <c r="H80" s="183">
        <v>13634.33</v>
      </c>
      <c r="I80" s="183">
        <f>F80*0.0304</f>
        <v>3237.6</v>
      </c>
      <c r="J80" s="183">
        <v>25</v>
      </c>
      <c r="K80" s="183">
        <v>19953.48</v>
      </c>
      <c r="L80" s="176">
        <f>F80-K80</f>
        <v>86546.52</v>
      </c>
    </row>
    <row r="81" spans="1:668" ht="18" customHeight="1" x14ac:dyDescent="0.25">
      <c r="A81" s="41" t="s">
        <v>14</v>
      </c>
      <c r="B81" s="12">
        <v>1</v>
      </c>
      <c r="C81" s="7"/>
      <c r="D81" s="41"/>
      <c r="E81" s="41"/>
      <c r="F81" s="148">
        <f t="shared" ref="F81:K81" si="11">SUM(F80:F80)</f>
        <v>106500</v>
      </c>
      <c r="G81" s="163">
        <f t="shared" si="11"/>
        <v>3056.55</v>
      </c>
      <c r="H81" s="148">
        <f t="shared" si="11"/>
        <v>13634.33</v>
      </c>
      <c r="I81" s="148">
        <f t="shared" si="11"/>
        <v>3237.6</v>
      </c>
      <c r="J81" s="148">
        <f t="shared" si="11"/>
        <v>25</v>
      </c>
      <c r="K81" s="148">
        <f t="shared" si="11"/>
        <v>19953.48</v>
      </c>
      <c r="L81" s="163">
        <f>F81-K81</f>
        <v>86546.52</v>
      </c>
    </row>
    <row r="82" spans="1:668" s="47" customFormat="1" ht="12.75" customHeight="1" x14ac:dyDescent="0.25">
      <c r="A82" s="39"/>
      <c r="B82" s="106"/>
      <c r="C82" s="66"/>
      <c r="D82" s="67"/>
      <c r="E82" s="67"/>
      <c r="F82" s="147"/>
      <c r="G82" s="166"/>
      <c r="H82" s="147"/>
      <c r="I82" s="147"/>
      <c r="J82" s="147"/>
      <c r="K82" s="147"/>
      <c r="L82" s="166"/>
    </row>
    <row r="83" spans="1:668" ht="18" customHeight="1" x14ac:dyDescent="0.25">
      <c r="A83" s="40" t="s">
        <v>94</v>
      </c>
      <c r="B83" s="13"/>
      <c r="C83" s="11"/>
      <c r="D83" s="39"/>
      <c r="E83" s="39"/>
      <c r="F83" s="142"/>
      <c r="G83" s="172"/>
      <c r="H83" s="142"/>
      <c r="I83" s="142"/>
      <c r="J83" s="142"/>
      <c r="K83" s="142"/>
      <c r="L83" s="142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</row>
    <row r="84" spans="1:668" s="46" customFormat="1" ht="18" customHeight="1" x14ac:dyDescent="0.25">
      <c r="A84" s="46" t="s">
        <v>85</v>
      </c>
      <c r="B84" s="18" t="s">
        <v>86</v>
      </c>
      <c r="C84" s="19" t="s">
        <v>74</v>
      </c>
      <c r="D84" s="20">
        <v>44348</v>
      </c>
      <c r="E84" s="10" t="s">
        <v>114</v>
      </c>
      <c r="F84" s="154">
        <v>100000</v>
      </c>
      <c r="G84" s="158">
        <v>2870</v>
      </c>
      <c r="H84" s="154">
        <v>12105.37</v>
      </c>
      <c r="I84" s="154">
        <v>3040</v>
      </c>
      <c r="J84" s="154">
        <v>25</v>
      </c>
      <c r="K84" s="154">
        <v>18040.37</v>
      </c>
      <c r="L84" s="158">
        <v>81959.63</v>
      </c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</row>
    <row r="85" spans="1:668" ht="18" customHeight="1" x14ac:dyDescent="0.25">
      <c r="A85" s="41" t="s">
        <v>14</v>
      </c>
      <c r="B85" s="21">
        <v>1</v>
      </c>
      <c r="C85" s="7"/>
      <c r="D85" s="41"/>
      <c r="E85" s="41"/>
      <c r="F85" s="148">
        <f t="shared" ref="F85:K85" si="12">SUM(F84:F84)</f>
        <v>100000</v>
      </c>
      <c r="G85" s="163">
        <f t="shared" si="12"/>
        <v>2870</v>
      </c>
      <c r="H85" s="148">
        <f t="shared" si="12"/>
        <v>12105.37</v>
      </c>
      <c r="I85" s="148">
        <f t="shared" si="12"/>
        <v>3040</v>
      </c>
      <c r="J85" s="148">
        <f t="shared" si="12"/>
        <v>25</v>
      </c>
      <c r="K85" s="148">
        <f t="shared" si="12"/>
        <v>18040.37</v>
      </c>
      <c r="L85" s="163">
        <f>SUM(L84:L84)</f>
        <v>81959.63</v>
      </c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</row>
    <row r="86" spans="1:668" s="47" customFormat="1" ht="12.75" customHeight="1" x14ac:dyDescent="0.25">
      <c r="A86" s="39"/>
      <c r="B86" s="106"/>
      <c r="C86" s="66"/>
      <c r="D86" s="67"/>
      <c r="E86" s="67"/>
      <c r="F86" s="147"/>
      <c r="G86" s="166"/>
      <c r="H86" s="147"/>
      <c r="I86" s="147"/>
      <c r="J86" s="147"/>
      <c r="K86" s="147"/>
      <c r="L86" s="166"/>
    </row>
    <row r="87" spans="1:668" s="39" customFormat="1" x14ac:dyDescent="0.25">
      <c r="A87" s="37" t="s">
        <v>66</v>
      </c>
      <c r="B87" s="122"/>
      <c r="C87" s="122"/>
      <c r="D87" s="122"/>
      <c r="E87" s="122"/>
      <c r="F87" s="150"/>
      <c r="G87" s="164"/>
      <c r="H87" s="150"/>
      <c r="I87" s="150"/>
      <c r="J87" s="150"/>
      <c r="K87" s="150"/>
      <c r="L87" s="164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  <c r="IU87" s="38"/>
      <c r="IV87" s="38"/>
      <c r="IW87" s="38"/>
      <c r="IX87" s="38"/>
      <c r="IY87" s="38"/>
      <c r="IZ87" s="38"/>
      <c r="JA87" s="38"/>
      <c r="JB87" s="38"/>
      <c r="JC87" s="38"/>
      <c r="JD87" s="38"/>
      <c r="JE87" s="38"/>
      <c r="JF87" s="38"/>
      <c r="JG87" s="38"/>
      <c r="JH87" s="38"/>
      <c r="JI87" s="38"/>
      <c r="JJ87" s="38"/>
      <c r="JK87" s="38"/>
      <c r="JL87" s="38"/>
      <c r="JM87" s="38"/>
      <c r="JN87" s="38"/>
      <c r="JO87" s="38"/>
      <c r="JP87" s="38"/>
      <c r="JQ87" s="38"/>
      <c r="JR87" s="38"/>
      <c r="JS87" s="38"/>
      <c r="JT87" s="38"/>
      <c r="JU87" s="38"/>
      <c r="JV87" s="38"/>
      <c r="JW87" s="38"/>
      <c r="JX87" s="38"/>
      <c r="JY87" s="38"/>
      <c r="JZ87" s="38"/>
      <c r="KA87" s="38"/>
      <c r="KB87" s="38"/>
      <c r="KC87" s="38"/>
      <c r="KD87" s="38"/>
      <c r="KE87" s="38"/>
      <c r="KF87" s="38"/>
      <c r="KG87" s="38"/>
      <c r="KH87" s="38"/>
      <c r="KI87" s="38"/>
      <c r="KJ87" s="38"/>
      <c r="KK87" s="38"/>
      <c r="KL87" s="38"/>
      <c r="KM87" s="38"/>
      <c r="KN87" s="38"/>
      <c r="KO87" s="38"/>
      <c r="KP87" s="38"/>
      <c r="KQ87" s="38"/>
      <c r="KR87" s="38"/>
      <c r="KS87" s="38"/>
      <c r="KT87" s="38"/>
      <c r="KU87" s="38"/>
      <c r="KV87" s="38"/>
      <c r="KW87" s="38"/>
      <c r="KX87" s="38"/>
      <c r="KY87" s="38"/>
      <c r="KZ87" s="38"/>
      <c r="LA87" s="38"/>
      <c r="LB87" s="38"/>
      <c r="LC87" s="38"/>
      <c r="LD87" s="38"/>
      <c r="LE87" s="38"/>
      <c r="LF87" s="38"/>
      <c r="LG87" s="38"/>
      <c r="LH87" s="38"/>
      <c r="LI87" s="38"/>
      <c r="LJ87" s="38"/>
      <c r="LK87" s="38"/>
      <c r="LL87" s="38"/>
      <c r="LM87" s="38"/>
      <c r="LN87" s="38"/>
      <c r="LO87" s="38"/>
      <c r="LP87" s="38"/>
      <c r="LQ87" s="38"/>
      <c r="LR87" s="38"/>
      <c r="LS87" s="38"/>
      <c r="LT87" s="38"/>
      <c r="LU87" s="38"/>
      <c r="LV87" s="38"/>
      <c r="LW87" s="38"/>
      <c r="LX87" s="38"/>
      <c r="LY87" s="38"/>
      <c r="LZ87" s="38"/>
      <c r="MA87" s="38"/>
      <c r="MB87" s="38"/>
      <c r="MC87" s="38"/>
      <c r="MD87" s="38"/>
      <c r="ME87" s="38"/>
      <c r="MF87" s="38"/>
      <c r="MG87" s="38"/>
      <c r="MH87" s="38"/>
      <c r="MI87" s="38"/>
      <c r="MJ87" s="38"/>
      <c r="MK87" s="38"/>
      <c r="ML87" s="38"/>
      <c r="MM87" s="38"/>
      <c r="MN87" s="38"/>
      <c r="MO87" s="38"/>
      <c r="MP87" s="38"/>
      <c r="MQ87" s="38"/>
      <c r="MR87" s="38"/>
      <c r="MS87" s="38"/>
      <c r="MT87" s="38"/>
      <c r="MU87" s="38"/>
      <c r="MV87" s="38"/>
      <c r="MW87" s="38"/>
      <c r="MX87" s="38"/>
      <c r="MY87" s="38"/>
      <c r="MZ87" s="38"/>
      <c r="NA87" s="38"/>
      <c r="NB87" s="38"/>
      <c r="NC87" s="38"/>
      <c r="ND87" s="38"/>
      <c r="NE87" s="38"/>
      <c r="NF87" s="38"/>
      <c r="NG87" s="38"/>
      <c r="NH87" s="38"/>
      <c r="NI87" s="38"/>
      <c r="NJ87" s="38"/>
      <c r="NK87" s="38"/>
      <c r="NL87" s="38"/>
      <c r="NM87" s="38"/>
      <c r="NN87" s="38"/>
      <c r="NO87" s="38"/>
      <c r="NP87" s="38"/>
      <c r="NQ87" s="38"/>
      <c r="NR87" s="38"/>
      <c r="NS87" s="38"/>
      <c r="NT87" s="38"/>
      <c r="NU87" s="38"/>
      <c r="NV87" s="38"/>
      <c r="NW87" s="38"/>
      <c r="NX87" s="38"/>
      <c r="NY87" s="38"/>
      <c r="NZ87" s="38"/>
      <c r="OA87" s="38"/>
      <c r="OB87" s="38"/>
      <c r="OC87" s="38"/>
      <c r="OD87" s="38"/>
      <c r="OE87" s="38"/>
      <c r="OF87" s="38"/>
      <c r="OG87" s="38"/>
      <c r="OH87" s="38"/>
      <c r="OI87" s="38"/>
      <c r="OJ87" s="38"/>
      <c r="OK87" s="38"/>
      <c r="OL87" s="38"/>
      <c r="OM87" s="38"/>
      <c r="ON87" s="38"/>
      <c r="OO87" s="38"/>
      <c r="OP87" s="38"/>
      <c r="OQ87" s="38"/>
      <c r="OR87" s="38"/>
      <c r="OS87" s="38"/>
      <c r="OT87" s="38"/>
      <c r="OU87" s="38"/>
      <c r="OV87" s="38"/>
      <c r="OW87" s="38"/>
      <c r="OX87" s="38"/>
      <c r="OY87" s="38"/>
      <c r="OZ87" s="38"/>
      <c r="PA87" s="38"/>
      <c r="PB87" s="38"/>
      <c r="PC87" s="38"/>
      <c r="PD87" s="38"/>
      <c r="PE87" s="38"/>
      <c r="PF87" s="38"/>
      <c r="PG87" s="38"/>
      <c r="PH87" s="38"/>
      <c r="PI87" s="38"/>
      <c r="PJ87" s="38"/>
      <c r="PK87" s="38"/>
      <c r="PL87" s="38"/>
      <c r="PM87" s="38"/>
      <c r="PN87" s="38"/>
      <c r="PO87" s="38"/>
      <c r="PP87" s="38"/>
      <c r="PQ87" s="38"/>
      <c r="PR87" s="38"/>
      <c r="PS87" s="38"/>
      <c r="PT87" s="38"/>
      <c r="PU87" s="38"/>
      <c r="PV87" s="38"/>
      <c r="PW87" s="38"/>
      <c r="PX87" s="38"/>
      <c r="PY87" s="38"/>
      <c r="PZ87" s="38"/>
      <c r="QA87" s="38"/>
      <c r="QB87" s="38"/>
      <c r="QC87" s="38"/>
      <c r="QD87" s="38"/>
      <c r="QE87" s="38"/>
      <c r="QF87" s="38"/>
      <c r="QG87" s="38"/>
      <c r="QH87" s="38"/>
      <c r="QI87" s="38"/>
      <c r="QJ87" s="38"/>
      <c r="QK87" s="38"/>
      <c r="QL87" s="38"/>
      <c r="QM87" s="38"/>
      <c r="QN87" s="38"/>
      <c r="QO87" s="38"/>
      <c r="QP87" s="38"/>
      <c r="QQ87" s="38"/>
      <c r="QR87" s="38"/>
      <c r="QS87" s="38"/>
      <c r="QT87" s="38"/>
      <c r="QU87" s="38"/>
      <c r="QV87" s="38"/>
      <c r="QW87" s="38"/>
      <c r="QX87" s="38"/>
      <c r="QY87" s="38"/>
      <c r="QZ87" s="38"/>
      <c r="RA87" s="38"/>
      <c r="RB87" s="38"/>
      <c r="RC87" s="38"/>
      <c r="RD87" s="38"/>
      <c r="RE87" s="38"/>
      <c r="RF87" s="38"/>
      <c r="RG87" s="38"/>
      <c r="RH87" s="38"/>
      <c r="RI87" s="38"/>
      <c r="RJ87" s="38"/>
      <c r="RK87" s="38"/>
      <c r="RL87" s="38"/>
      <c r="RM87" s="38"/>
      <c r="RN87" s="38"/>
      <c r="RO87" s="38"/>
      <c r="RP87" s="38"/>
      <c r="RQ87" s="38"/>
      <c r="RR87" s="38"/>
      <c r="RS87" s="38"/>
      <c r="RT87" s="38"/>
      <c r="RU87" s="38"/>
      <c r="RV87" s="38"/>
      <c r="RW87" s="38"/>
      <c r="RX87" s="38"/>
      <c r="RY87" s="38"/>
      <c r="RZ87" s="38"/>
      <c r="SA87" s="38"/>
      <c r="SB87" s="38"/>
      <c r="SC87" s="38"/>
      <c r="SD87" s="38"/>
      <c r="SE87" s="38"/>
      <c r="SF87" s="38"/>
      <c r="SG87" s="38"/>
      <c r="SH87" s="38"/>
      <c r="SI87" s="38"/>
      <c r="SJ87" s="38"/>
      <c r="SK87" s="38"/>
      <c r="SL87" s="38"/>
      <c r="SM87" s="38"/>
      <c r="SN87" s="38"/>
      <c r="SO87" s="38"/>
      <c r="SP87" s="38"/>
      <c r="SQ87" s="38"/>
      <c r="SR87" s="38"/>
      <c r="SS87" s="38"/>
      <c r="ST87" s="38"/>
      <c r="SU87" s="38"/>
      <c r="SV87" s="38"/>
      <c r="SW87" s="38"/>
      <c r="SX87" s="38"/>
      <c r="SY87" s="38"/>
      <c r="SZ87" s="38"/>
      <c r="TA87" s="38"/>
      <c r="TB87" s="38"/>
      <c r="TC87" s="38"/>
      <c r="TD87" s="38"/>
      <c r="TE87" s="38"/>
      <c r="TF87" s="38"/>
      <c r="TG87" s="38"/>
      <c r="TH87" s="38"/>
      <c r="TI87" s="38"/>
      <c r="TJ87" s="38"/>
      <c r="TK87" s="38"/>
      <c r="TL87" s="38"/>
      <c r="TM87" s="38"/>
      <c r="TN87" s="38"/>
      <c r="TO87" s="38"/>
      <c r="TP87" s="38"/>
      <c r="TQ87" s="38"/>
      <c r="TR87" s="38"/>
      <c r="TS87" s="38"/>
      <c r="TT87" s="38"/>
      <c r="TU87" s="38"/>
      <c r="TV87" s="38"/>
      <c r="TW87" s="38"/>
      <c r="TX87" s="38"/>
      <c r="TY87" s="38"/>
      <c r="TZ87" s="38"/>
      <c r="UA87" s="38"/>
      <c r="UB87" s="38"/>
      <c r="UC87" s="38"/>
      <c r="UD87" s="38"/>
      <c r="UE87" s="38"/>
      <c r="UF87" s="38"/>
      <c r="UG87" s="38"/>
      <c r="UH87" s="38"/>
      <c r="UI87" s="38"/>
      <c r="UJ87" s="38"/>
      <c r="UK87" s="38"/>
      <c r="UL87" s="38"/>
      <c r="UM87" s="38"/>
      <c r="UN87" s="38"/>
      <c r="UO87" s="38"/>
      <c r="UP87" s="38"/>
      <c r="UQ87" s="38"/>
      <c r="UR87" s="38"/>
      <c r="US87" s="38"/>
      <c r="UT87" s="38"/>
      <c r="UU87" s="38"/>
      <c r="UV87" s="38"/>
      <c r="UW87" s="38"/>
      <c r="UX87" s="38"/>
      <c r="UY87" s="38"/>
      <c r="UZ87" s="38"/>
      <c r="VA87" s="38"/>
      <c r="VB87" s="38"/>
      <c r="VC87" s="38"/>
      <c r="VD87" s="38"/>
      <c r="VE87" s="38"/>
      <c r="VF87" s="38"/>
      <c r="VG87" s="38"/>
      <c r="VH87" s="38"/>
      <c r="VI87" s="38"/>
      <c r="VJ87" s="38"/>
      <c r="VK87" s="38"/>
      <c r="VL87" s="38"/>
      <c r="VM87" s="38"/>
      <c r="VN87" s="38"/>
      <c r="VO87" s="38"/>
      <c r="VP87" s="38"/>
      <c r="VQ87" s="38"/>
      <c r="VR87" s="38"/>
      <c r="VS87" s="38"/>
      <c r="VT87" s="38"/>
      <c r="VU87" s="38"/>
      <c r="VV87" s="38"/>
      <c r="VW87" s="38"/>
      <c r="VX87" s="38"/>
      <c r="VY87" s="38"/>
      <c r="VZ87" s="38"/>
      <c r="WA87" s="38"/>
      <c r="WB87" s="38"/>
      <c r="WC87" s="38"/>
      <c r="WD87" s="38"/>
      <c r="WE87" s="38"/>
      <c r="WF87" s="38"/>
      <c r="WG87" s="38"/>
      <c r="WH87" s="38"/>
      <c r="WI87" s="38"/>
      <c r="WJ87" s="38"/>
      <c r="WK87" s="38"/>
      <c r="WL87" s="38"/>
      <c r="WM87" s="38"/>
      <c r="WN87" s="38"/>
      <c r="WO87" s="38"/>
      <c r="WP87" s="38"/>
      <c r="WQ87" s="38"/>
      <c r="WR87" s="38"/>
      <c r="WS87" s="38"/>
      <c r="WT87" s="38"/>
      <c r="WU87" s="38"/>
      <c r="WV87" s="38"/>
      <c r="WW87" s="38"/>
      <c r="WX87" s="38"/>
      <c r="WY87" s="38"/>
      <c r="WZ87" s="38"/>
      <c r="XA87" s="38"/>
      <c r="XB87" s="38"/>
      <c r="XC87" s="38"/>
      <c r="XD87" s="38"/>
      <c r="XE87" s="38"/>
      <c r="XF87" s="38"/>
      <c r="XG87" s="38"/>
      <c r="XH87" s="38"/>
      <c r="XI87" s="38"/>
      <c r="XJ87" s="38"/>
      <c r="XK87" s="38"/>
      <c r="XL87" s="38"/>
      <c r="XM87" s="38"/>
      <c r="XN87" s="38"/>
      <c r="XO87" s="38"/>
      <c r="XP87" s="38"/>
      <c r="XQ87" s="38"/>
      <c r="XR87" s="38"/>
      <c r="XS87" s="38"/>
      <c r="XT87" s="38"/>
      <c r="XU87" s="38"/>
      <c r="XV87" s="38"/>
      <c r="XW87" s="38"/>
      <c r="XX87" s="38"/>
      <c r="XY87" s="38"/>
      <c r="XZ87" s="38"/>
      <c r="YA87" s="38"/>
      <c r="YB87" s="38"/>
      <c r="YC87" s="38"/>
      <c r="YD87" s="38"/>
      <c r="YE87" s="38"/>
      <c r="YF87" s="38"/>
      <c r="YG87" s="38"/>
      <c r="YH87" s="38"/>
      <c r="YI87" s="38"/>
      <c r="YJ87" s="38"/>
      <c r="YK87" s="38"/>
      <c r="YL87" s="38"/>
      <c r="YM87" s="38"/>
      <c r="YN87" s="38"/>
      <c r="YO87" s="38"/>
      <c r="YP87" s="38"/>
      <c r="YQ87" s="38"/>
      <c r="YR87" s="38"/>
    </row>
    <row r="88" spans="1:668" ht="12.75" customHeight="1" x14ac:dyDescent="0.25">
      <c r="A88" s="4" t="s">
        <v>41</v>
      </c>
      <c r="B88" s="5" t="s">
        <v>42</v>
      </c>
      <c r="C88" s="6" t="s">
        <v>74</v>
      </c>
      <c r="D88" s="10">
        <v>44286</v>
      </c>
      <c r="E88" s="10" t="s">
        <v>114</v>
      </c>
      <c r="F88" s="132">
        <v>50000</v>
      </c>
      <c r="G88" s="176">
        <f>F88*0.0287</f>
        <v>1435</v>
      </c>
      <c r="H88" s="183">
        <v>0</v>
      </c>
      <c r="I88" s="183">
        <f>F88*0.0304</f>
        <v>1520</v>
      </c>
      <c r="J88" s="183">
        <v>25</v>
      </c>
      <c r="K88" s="183">
        <v>2980</v>
      </c>
      <c r="L88" s="176">
        <v>47020</v>
      </c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</row>
    <row r="89" spans="1:668" ht="12.75" customHeight="1" x14ac:dyDescent="0.25">
      <c r="A89" s="4" t="s">
        <v>76</v>
      </c>
      <c r="B89" s="5" t="s">
        <v>42</v>
      </c>
      <c r="C89" s="6" t="s">
        <v>73</v>
      </c>
      <c r="D89" s="10">
        <v>44256</v>
      </c>
      <c r="E89" s="10" t="s">
        <v>114</v>
      </c>
      <c r="F89" s="132">
        <v>35000</v>
      </c>
      <c r="G89" s="176">
        <v>1004.5</v>
      </c>
      <c r="H89" s="183">
        <v>0</v>
      </c>
      <c r="I89" s="183">
        <v>1064</v>
      </c>
      <c r="J89" s="183">
        <v>7487.21</v>
      </c>
      <c r="K89" s="183">
        <v>9555.7099999999991</v>
      </c>
      <c r="L89" s="176">
        <v>25444.29</v>
      </c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</row>
    <row r="90" spans="1:668" ht="18" customHeight="1" x14ac:dyDescent="0.25">
      <c r="A90" s="41" t="s">
        <v>14</v>
      </c>
      <c r="B90" s="12">
        <v>2</v>
      </c>
      <c r="C90" s="7"/>
      <c r="D90" s="41"/>
      <c r="E90" s="41"/>
      <c r="F90" s="148">
        <f>SUM(F88:F88)+F89</f>
        <v>85000</v>
      </c>
      <c r="G90" s="163">
        <f>SUM(G88:G88)+G89</f>
        <v>2439.5</v>
      </c>
      <c r="H90" s="148">
        <f>SUM(H88:H88)+H89</f>
        <v>0</v>
      </c>
      <c r="I90" s="148">
        <f>SUM(I88:I88)+I89</f>
        <v>2584</v>
      </c>
      <c r="J90" s="148">
        <f>SUM(J88:J89)</f>
        <v>7512.21</v>
      </c>
      <c r="K90" s="148">
        <f>SUM(K88:K88)+K89</f>
        <v>12535.71</v>
      </c>
      <c r="L90" s="163">
        <f>SUM(L88:L88)+L89</f>
        <v>72464.290000000008</v>
      </c>
      <c r="IA90" s="50"/>
      <c r="IB90" s="50"/>
    </row>
    <row r="92" spans="1:668" s="45" customFormat="1" ht="18" customHeight="1" x14ac:dyDescent="0.25">
      <c r="A92" s="40" t="s">
        <v>122</v>
      </c>
      <c r="B92" s="16"/>
      <c r="C92" s="17"/>
      <c r="D92" s="40"/>
      <c r="E92" s="40"/>
      <c r="F92" s="153"/>
      <c r="G92" s="157"/>
      <c r="H92" s="153"/>
      <c r="I92" s="153"/>
      <c r="J92" s="153"/>
      <c r="K92" s="153"/>
      <c r="L92" s="157"/>
      <c r="IA92" s="87"/>
      <c r="IB92" s="87"/>
    </row>
    <row r="93" spans="1:668" ht="12.75" customHeight="1" x14ac:dyDescent="0.25">
      <c r="A93" s="4" t="s">
        <v>106</v>
      </c>
      <c r="B93" s="5" t="s">
        <v>31</v>
      </c>
      <c r="C93" s="6" t="s">
        <v>73</v>
      </c>
      <c r="D93" s="10">
        <v>44440</v>
      </c>
      <c r="E93" s="10" t="s">
        <v>114</v>
      </c>
      <c r="F93" s="132">
        <v>165000</v>
      </c>
      <c r="G93" s="176">
        <f>F93*0.0287</f>
        <v>4735.5</v>
      </c>
      <c r="H93" s="183">
        <v>27413.040000000001</v>
      </c>
      <c r="I93" s="183">
        <v>4943.8</v>
      </c>
      <c r="J93" s="183">
        <v>25</v>
      </c>
      <c r="K93" s="183">
        <v>37117.339999999997</v>
      </c>
      <c r="L93" s="176">
        <v>127882.66</v>
      </c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IA93" s="50"/>
      <c r="IB93" s="50"/>
    </row>
    <row r="94" spans="1:668" s="51" customFormat="1" ht="18" customHeight="1" x14ac:dyDescent="0.25">
      <c r="A94" s="68" t="s">
        <v>14</v>
      </c>
      <c r="B94" s="93">
        <v>1</v>
      </c>
      <c r="C94" s="74"/>
      <c r="D94" s="68"/>
      <c r="E94" s="68"/>
      <c r="F94" s="152">
        <f t="shared" ref="F94:L94" si="13">F93</f>
        <v>165000</v>
      </c>
      <c r="G94" s="159">
        <f t="shared" si="13"/>
        <v>4735.5</v>
      </c>
      <c r="H94" s="152">
        <f>H93</f>
        <v>27413.040000000001</v>
      </c>
      <c r="I94" s="152">
        <f t="shared" si="13"/>
        <v>4943.8</v>
      </c>
      <c r="J94" s="152">
        <f t="shared" si="13"/>
        <v>25</v>
      </c>
      <c r="K94" s="152">
        <f t="shared" si="13"/>
        <v>37117.339999999997</v>
      </c>
      <c r="L94" s="159">
        <f t="shared" si="13"/>
        <v>127882.66</v>
      </c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IA94" s="92"/>
      <c r="IB94" s="92"/>
    </row>
    <row r="96" spans="1:668" s="39" customFormat="1" ht="15.75" x14ac:dyDescent="0.25">
      <c r="A96" s="37" t="s">
        <v>105</v>
      </c>
      <c r="B96" s="37"/>
      <c r="C96" s="37"/>
      <c r="D96" s="37"/>
      <c r="E96" s="37"/>
      <c r="F96" s="150"/>
      <c r="G96" s="164"/>
      <c r="H96" s="150"/>
      <c r="I96" s="150"/>
      <c r="J96" s="150"/>
      <c r="K96" s="150"/>
      <c r="L96" s="164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50"/>
      <c r="IB96" s="50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  <c r="IW96" s="38"/>
      <c r="IX96" s="38"/>
      <c r="IY96" s="38"/>
      <c r="IZ96" s="38"/>
      <c r="JA96" s="38"/>
      <c r="JB96" s="38"/>
      <c r="JC96" s="38"/>
      <c r="JD96" s="38"/>
      <c r="JE96" s="38"/>
      <c r="JF96" s="38"/>
      <c r="JG96" s="38"/>
      <c r="JH96" s="38"/>
      <c r="JI96" s="38"/>
      <c r="JJ96" s="38"/>
      <c r="JK96" s="38"/>
      <c r="JL96" s="38"/>
      <c r="JM96" s="38"/>
      <c r="JN96" s="38"/>
      <c r="JO96" s="38"/>
      <c r="JP96" s="38"/>
      <c r="JQ96" s="38"/>
      <c r="JR96" s="38"/>
      <c r="JS96" s="38"/>
      <c r="JT96" s="38"/>
      <c r="JU96" s="38"/>
      <c r="JV96" s="38"/>
      <c r="JW96" s="38"/>
      <c r="JX96" s="38"/>
      <c r="JY96" s="38"/>
      <c r="JZ96" s="38"/>
      <c r="KA96" s="38"/>
      <c r="KB96" s="38"/>
      <c r="KC96" s="38"/>
      <c r="KD96" s="38"/>
      <c r="KE96" s="38"/>
      <c r="KF96" s="38"/>
      <c r="KG96" s="38"/>
      <c r="KH96" s="38"/>
      <c r="KI96" s="38"/>
      <c r="KJ96" s="38"/>
      <c r="KK96" s="38"/>
      <c r="KL96" s="38"/>
      <c r="KM96" s="38"/>
      <c r="KN96" s="38"/>
      <c r="KO96" s="38"/>
      <c r="KP96" s="38"/>
      <c r="KQ96" s="38"/>
      <c r="KR96" s="38"/>
      <c r="KS96" s="38"/>
      <c r="KT96" s="38"/>
      <c r="KU96" s="38"/>
      <c r="KV96" s="38"/>
      <c r="KW96" s="38"/>
      <c r="KX96" s="38"/>
      <c r="KY96" s="38"/>
      <c r="KZ96" s="38"/>
      <c r="LA96" s="38"/>
      <c r="LB96" s="38"/>
      <c r="LC96" s="38"/>
      <c r="LD96" s="38"/>
      <c r="LE96" s="38"/>
      <c r="LF96" s="38"/>
      <c r="LG96" s="38"/>
      <c r="LH96" s="38"/>
      <c r="LI96" s="38"/>
      <c r="LJ96" s="38"/>
      <c r="LK96" s="38"/>
      <c r="LL96" s="38"/>
      <c r="LM96" s="38"/>
      <c r="LN96" s="38"/>
      <c r="LO96" s="38"/>
      <c r="LP96" s="38"/>
      <c r="LQ96" s="38"/>
      <c r="LR96" s="38"/>
      <c r="LS96" s="38"/>
      <c r="LT96" s="38"/>
      <c r="LU96" s="38"/>
      <c r="LV96" s="38"/>
      <c r="LW96" s="38"/>
      <c r="LX96" s="38"/>
      <c r="LY96" s="38"/>
      <c r="LZ96" s="38"/>
      <c r="MA96" s="38"/>
      <c r="MB96" s="38"/>
      <c r="MC96" s="38"/>
      <c r="MD96" s="38"/>
      <c r="ME96" s="38"/>
      <c r="MF96" s="38"/>
      <c r="MG96" s="38"/>
      <c r="MH96" s="38"/>
      <c r="MI96" s="38"/>
      <c r="MJ96" s="38"/>
      <c r="MK96" s="38"/>
      <c r="ML96" s="38"/>
      <c r="MM96" s="38"/>
      <c r="MN96" s="38"/>
      <c r="MO96" s="38"/>
      <c r="MP96" s="38"/>
      <c r="MQ96" s="38"/>
      <c r="MR96" s="38"/>
      <c r="MS96" s="38"/>
      <c r="MT96" s="38"/>
      <c r="MU96" s="38"/>
      <c r="MV96" s="38"/>
      <c r="MW96" s="38"/>
      <c r="MX96" s="38"/>
      <c r="MY96" s="38"/>
      <c r="MZ96" s="38"/>
      <c r="NA96" s="38"/>
      <c r="NB96" s="38"/>
      <c r="NC96" s="38"/>
      <c r="ND96" s="38"/>
      <c r="NE96" s="38"/>
      <c r="NF96" s="38"/>
      <c r="NG96" s="38"/>
      <c r="NH96" s="38"/>
      <c r="NI96" s="38"/>
      <c r="NJ96" s="38"/>
      <c r="NK96" s="38"/>
      <c r="NL96" s="38"/>
      <c r="NM96" s="38"/>
      <c r="NN96" s="38"/>
      <c r="NO96" s="38"/>
      <c r="NP96" s="38"/>
      <c r="NQ96" s="38"/>
      <c r="NR96" s="38"/>
      <c r="NS96" s="38"/>
      <c r="NT96" s="38"/>
      <c r="NU96" s="38"/>
      <c r="NV96" s="38"/>
      <c r="NW96" s="38"/>
      <c r="NX96" s="38"/>
      <c r="NY96" s="38"/>
      <c r="NZ96" s="38"/>
      <c r="OA96" s="38"/>
      <c r="OB96" s="38"/>
      <c r="OC96" s="38"/>
      <c r="OD96" s="38"/>
      <c r="OE96" s="38"/>
      <c r="OF96" s="38"/>
      <c r="OG96" s="38"/>
      <c r="OH96" s="38"/>
      <c r="OI96" s="38"/>
      <c r="OJ96" s="38"/>
      <c r="OK96" s="38"/>
      <c r="OL96" s="38"/>
      <c r="OM96" s="38"/>
      <c r="ON96" s="38"/>
      <c r="OO96" s="38"/>
      <c r="OP96" s="38"/>
      <c r="OQ96" s="38"/>
      <c r="OR96" s="38"/>
      <c r="OS96" s="38"/>
      <c r="OT96" s="38"/>
      <c r="OU96" s="38"/>
      <c r="OV96" s="38"/>
      <c r="OW96" s="38"/>
      <c r="OX96" s="38"/>
      <c r="OY96" s="38"/>
      <c r="OZ96" s="38"/>
      <c r="PA96" s="38"/>
      <c r="PB96" s="38"/>
      <c r="PC96" s="38"/>
      <c r="PD96" s="38"/>
      <c r="PE96" s="38"/>
      <c r="PF96" s="38"/>
      <c r="PG96" s="38"/>
      <c r="PH96" s="38"/>
      <c r="PI96" s="38"/>
      <c r="PJ96" s="38"/>
      <c r="PK96" s="38"/>
      <c r="PL96" s="38"/>
      <c r="PM96" s="38"/>
      <c r="PN96" s="38"/>
      <c r="PO96" s="38"/>
      <c r="PP96" s="38"/>
      <c r="PQ96" s="38"/>
      <c r="PR96" s="38"/>
      <c r="PS96" s="38"/>
      <c r="PT96" s="38"/>
      <c r="PU96" s="38"/>
      <c r="PV96" s="38"/>
      <c r="PW96" s="38"/>
      <c r="PX96" s="38"/>
      <c r="PY96" s="38"/>
      <c r="PZ96" s="38"/>
      <c r="QA96" s="38"/>
      <c r="QB96" s="38"/>
      <c r="QC96" s="38"/>
      <c r="QD96" s="38"/>
      <c r="QE96" s="38"/>
      <c r="QF96" s="38"/>
      <c r="QG96" s="38"/>
      <c r="QH96" s="38"/>
      <c r="QI96" s="38"/>
      <c r="QJ96" s="38"/>
      <c r="QK96" s="38"/>
      <c r="QL96" s="38"/>
      <c r="QM96" s="38"/>
      <c r="QN96" s="38"/>
      <c r="QO96" s="38"/>
      <c r="QP96" s="38"/>
      <c r="QQ96" s="38"/>
      <c r="QR96" s="38"/>
      <c r="QS96" s="38"/>
      <c r="QT96" s="38"/>
      <c r="QU96" s="38"/>
      <c r="QV96" s="38"/>
      <c r="QW96" s="38"/>
      <c r="QX96" s="38"/>
      <c r="QY96" s="38"/>
      <c r="QZ96" s="38"/>
      <c r="RA96" s="38"/>
      <c r="RB96" s="38"/>
      <c r="RC96" s="38"/>
      <c r="RD96" s="38"/>
      <c r="RE96" s="38"/>
      <c r="RF96" s="38"/>
      <c r="RG96" s="38"/>
      <c r="RH96" s="38"/>
      <c r="RI96" s="38"/>
      <c r="RJ96" s="38"/>
      <c r="RK96" s="38"/>
      <c r="RL96" s="38"/>
      <c r="RM96" s="38"/>
      <c r="RN96" s="38"/>
      <c r="RO96" s="38"/>
      <c r="RP96" s="38"/>
      <c r="RQ96" s="38"/>
      <c r="RR96" s="38"/>
      <c r="RS96" s="38"/>
      <c r="RT96" s="38"/>
      <c r="RU96" s="38"/>
      <c r="RV96" s="38"/>
      <c r="RW96" s="38"/>
      <c r="RX96" s="38"/>
      <c r="RY96" s="38"/>
      <c r="RZ96" s="38"/>
      <c r="SA96" s="38"/>
      <c r="SB96" s="38"/>
      <c r="SC96" s="38"/>
      <c r="SD96" s="38"/>
      <c r="SE96" s="38"/>
      <c r="SF96" s="38"/>
      <c r="SG96" s="38"/>
      <c r="SH96" s="38"/>
      <c r="SI96" s="38"/>
      <c r="SJ96" s="38"/>
      <c r="SK96" s="38"/>
      <c r="SL96" s="38"/>
      <c r="SM96" s="38"/>
      <c r="SN96" s="38"/>
      <c r="SO96" s="38"/>
      <c r="SP96" s="38"/>
      <c r="SQ96" s="38"/>
      <c r="SR96" s="38"/>
      <c r="SS96" s="38"/>
      <c r="ST96" s="38"/>
      <c r="SU96" s="38"/>
      <c r="SV96" s="38"/>
      <c r="SW96" s="38"/>
      <c r="SX96" s="38"/>
      <c r="SY96" s="38"/>
      <c r="SZ96" s="38"/>
      <c r="TA96" s="38"/>
      <c r="TB96" s="38"/>
      <c r="TC96" s="38"/>
      <c r="TD96" s="38"/>
      <c r="TE96" s="38"/>
      <c r="TF96" s="38"/>
      <c r="TG96" s="38"/>
      <c r="TH96" s="38"/>
      <c r="TI96" s="38"/>
      <c r="TJ96" s="38"/>
      <c r="TK96" s="38"/>
      <c r="TL96" s="38"/>
      <c r="TM96" s="38"/>
      <c r="TN96" s="38"/>
      <c r="TO96" s="38"/>
      <c r="TP96" s="38"/>
      <c r="TQ96" s="38"/>
      <c r="TR96" s="38"/>
      <c r="TS96" s="38"/>
      <c r="TT96" s="38"/>
      <c r="TU96" s="38"/>
      <c r="TV96" s="38"/>
      <c r="TW96" s="38"/>
      <c r="TX96" s="38"/>
      <c r="TY96" s="38"/>
      <c r="TZ96" s="38"/>
      <c r="UA96" s="38"/>
      <c r="UB96" s="38"/>
      <c r="UC96" s="38"/>
      <c r="UD96" s="38"/>
      <c r="UE96" s="38"/>
      <c r="UF96" s="38"/>
      <c r="UG96" s="38"/>
      <c r="UH96" s="38"/>
      <c r="UI96" s="38"/>
      <c r="UJ96" s="38"/>
      <c r="UK96" s="38"/>
      <c r="UL96" s="38"/>
      <c r="UM96" s="38"/>
      <c r="UN96" s="38"/>
      <c r="UO96" s="38"/>
      <c r="UP96" s="38"/>
      <c r="UQ96" s="38"/>
      <c r="UR96" s="38"/>
      <c r="US96" s="38"/>
      <c r="UT96" s="38"/>
      <c r="UU96" s="38"/>
      <c r="UV96" s="38"/>
      <c r="UW96" s="38"/>
      <c r="UX96" s="38"/>
      <c r="UY96" s="38"/>
      <c r="UZ96" s="38"/>
      <c r="VA96" s="38"/>
      <c r="VB96" s="38"/>
      <c r="VC96" s="38"/>
      <c r="VD96" s="38"/>
      <c r="VE96" s="38"/>
      <c r="VF96" s="38"/>
      <c r="VG96" s="38"/>
      <c r="VH96" s="38"/>
      <c r="VI96" s="38"/>
      <c r="VJ96" s="38"/>
      <c r="VK96" s="38"/>
      <c r="VL96" s="38"/>
      <c r="VM96" s="38"/>
      <c r="VN96" s="38"/>
      <c r="VO96" s="38"/>
      <c r="VP96" s="38"/>
      <c r="VQ96" s="38"/>
      <c r="VR96" s="38"/>
      <c r="VS96" s="38"/>
      <c r="VT96" s="38"/>
      <c r="VU96" s="38"/>
      <c r="VV96" s="38"/>
      <c r="VW96" s="38"/>
      <c r="VX96" s="38"/>
      <c r="VY96" s="38"/>
      <c r="VZ96" s="38"/>
      <c r="WA96" s="38"/>
      <c r="WB96" s="38"/>
      <c r="WC96" s="38"/>
      <c r="WD96" s="38"/>
      <c r="WE96" s="38"/>
      <c r="WF96" s="38"/>
      <c r="WG96" s="38"/>
      <c r="WH96" s="38"/>
      <c r="WI96" s="38"/>
      <c r="WJ96" s="38"/>
      <c r="WK96" s="38"/>
      <c r="WL96" s="38"/>
      <c r="WM96" s="38"/>
      <c r="WN96" s="38"/>
      <c r="WO96" s="38"/>
      <c r="WP96" s="38"/>
      <c r="WQ96" s="38"/>
      <c r="WR96" s="38"/>
      <c r="WS96" s="38"/>
      <c r="WT96" s="38"/>
      <c r="WU96" s="38"/>
      <c r="WV96" s="38"/>
      <c r="WW96" s="38"/>
      <c r="WX96" s="38"/>
      <c r="WY96" s="38"/>
      <c r="WZ96" s="38"/>
      <c r="XA96" s="38"/>
      <c r="XB96" s="38"/>
      <c r="XC96" s="38"/>
      <c r="XD96" s="38"/>
      <c r="XE96" s="38"/>
      <c r="XF96" s="38"/>
      <c r="XG96" s="38"/>
      <c r="XH96" s="38"/>
      <c r="XI96" s="38"/>
      <c r="XJ96" s="38"/>
      <c r="XK96" s="38"/>
      <c r="XL96" s="38"/>
      <c r="XM96" s="38"/>
      <c r="XN96" s="38"/>
      <c r="XO96" s="38"/>
      <c r="XP96" s="38"/>
      <c r="XQ96" s="38"/>
      <c r="XR96" s="38"/>
      <c r="XS96" s="38"/>
      <c r="XT96" s="38"/>
      <c r="XU96" s="38"/>
      <c r="XV96" s="38"/>
      <c r="XW96" s="38"/>
      <c r="XX96" s="38"/>
      <c r="XY96" s="38"/>
      <c r="XZ96" s="38"/>
      <c r="YA96" s="38"/>
      <c r="YB96" s="38"/>
      <c r="YC96" s="38"/>
      <c r="YD96" s="38"/>
      <c r="YE96" s="38"/>
      <c r="YF96" s="38"/>
      <c r="YG96" s="38"/>
      <c r="YH96" s="38"/>
      <c r="YI96" s="38"/>
      <c r="YJ96" s="38"/>
      <c r="YK96" s="38"/>
      <c r="YL96" s="38"/>
      <c r="YM96" s="38"/>
      <c r="YN96" s="38"/>
      <c r="YO96" s="38"/>
      <c r="YP96" s="38"/>
      <c r="YQ96" s="38"/>
      <c r="YR96" s="38"/>
    </row>
    <row r="97" spans="1:668" s="39" customFormat="1" ht="15.75" x14ac:dyDescent="0.25">
      <c r="A97" s="4" t="s">
        <v>97</v>
      </c>
      <c r="B97" s="5" t="s">
        <v>98</v>
      </c>
      <c r="C97" s="5" t="s">
        <v>73</v>
      </c>
      <c r="D97" s="10">
        <v>44317</v>
      </c>
      <c r="E97" s="10" t="s">
        <v>114</v>
      </c>
      <c r="F97" s="132">
        <v>32000</v>
      </c>
      <c r="G97" s="176">
        <f t="shared" ref="G97:G99" si="14">F97*0.0287</f>
        <v>918.4</v>
      </c>
      <c r="H97" s="183">
        <v>0</v>
      </c>
      <c r="I97" s="184">
        <v>972.8</v>
      </c>
      <c r="J97" s="186">
        <v>25</v>
      </c>
      <c r="K97" s="183">
        <v>1916.2</v>
      </c>
      <c r="L97" s="176">
        <v>30083.8</v>
      </c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50"/>
      <c r="IB97" s="50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  <c r="MC97" s="38"/>
      <c r="MD97" s="38"/>
      <c r="ME97" s="38"/>
      <c r="MF97" s="38"/>
      <c r="MG97" s="38"/>
      <c r="MH97" s="38"/>
      <c r="MI97" s="38"/>
      <c r="MJ97" s="38"/>
      <c r="MK97" s="38"/>
      <c r="ML97" s="38"/>
      <c r="MM97" s="38"/>
      <c r="MN97" s="38"/>
      <c r="MO97" s="38"/>
      <c r="MP97" s="38"/>
      <c r="MQ97" s="38"/>
      <c r="MR97" s="38"/>
      <c r="MS97" s="38"/>
      <c r="MT97" s="38"/>
      <c r="MU97" s="38"/>
      <c r="MV97" s="38"/>
      <c r="MW97" s="38"/>
      <c r="MX97" s="38"/>
      <c r="MY97" s="38"/>
      <c r="MZ97" s="38"/>
      <c r="NA97" s="38"/>
      <c r="NB97" s="38"/>
      <c r="NC97" s="38"/>
      <c r="ND97" s="38"/>
      <c r="NE97" s="38"/>
      <c r="NF97" s="38"/>
      <c r="NG97" s="38"/>
      <c r="NH97" s="38"/>
      <c r="NI97" s="38"/>
      <c r="NJ97" s="38"/>
      <c r="NK97" s="38"/>
      <c r="NL97" s="38"/>
      <c r="NM97" s="38"/>
      <c r="NN97" s="38"/>
      <c r="NO97" s="38"/>
      <c r="NP97" s="38"/>
      <c r="NQ97" s="38"/>
      <c r="NR97" s="38"/>
      <c r="NS97" s="38"/>
      <c r="NT97" s="38"/>
      <c r="NU97" s="38"/>
      <c r="NV97" s="38"/>
      <c r="NW97" s="38"/>
      <c r="NX97" s="38"/>
      <c r="NY97" s="38"/>
      <c r="NZ97" s="38"/>
      <c r="OA97" s="38"/>
      <c r="OB97" s="38"/>
      <c r="OC97" s="38"/>
      <c r="OD97" s="38"/>
      <c r="OE97" s="38"/>
      <c r="OF97" s="38"/>
      <c r="OG97" s="38"/>
      <c r="OH97" s="38"/>
      <c r="OI97" s="38"/>
      <c r="OJ97" s="38"/>
      <c r="OK97" s="38"/>
      <c r="OL97" s="38"/>
      <c r="OM97" s="38"/>
      <c r="ON97" s="38"/>
      <c r="OO97" s="38"/>
      <c r="OP97" s="38"/>
      <c r="OQ97" s="38"/>
      <c r="OR97" s="38"/>
      <c r="OS97" s="38"/>
      <c r="OT97" s="38"/>
      <c r="OU97" s="38"/>
      <c r="OV97" s="38"/>
      <c r="OW97" s="38"/>
      <c r="OX97" s="38"/>
      <c r="OY97" s="38"/>
      <c r="OZ97" s="38"/>
      <c r="PA97" s="38"/>
      <c r="PB97" s="38"/>
      <c r="PC97" s="38"/>
      <c r="PD97" s="38"/>
      <c r="PE97" s="38"/>
      <c r="PF97" s="38"/>
      <c r="PG97" s="38"/>
      <c r="PH97" s="38"/>
      <c r="PI97" s="38"/>
      <c r="PJ97" s="38"/>
      <c r="PK97" s="38"/>
      <c r="PL97" s="38"/>
      <c r="PM97" s="38"/>
      <c r="PN97" s="38"/>
      <c r="PO97" s="38"/>
      <c r="PP97" s="38"/>
      <c r="PQ97" s="38"/>
      <c r="PR97" s="38"/>
      <c r="PS97" s="38"/>
      <c r="PT97" s="38"/>
      <c r="PU97" s="38"/>
      <c r="PV97" s="38"/>
      <c r="PW97" s="38"/>
      <c r="PX97" s="38"/>
      <c r="PY97" s="38"/>
      <c r="PZ97" s="38"/>
      <c r="QA97" s="38"/>
      <c r="QB97" s="38"/>
      <c r="QC97" s="38"/>
      <c r="QD97" s="38"/>
      <c r="QE97" s="38"/>
      <c r="QF97" s="38"/>
      <c r="QG97" s="38"/>
      <c r="QH97" s="38"/>
      <c r="QI97" s="38"/>
      <c r="QJ97" s="38"/>
      <c r="QK97" s="38"/>
      <c r="QL97" s="38"/>
      <c r="QM97" s="38"/>
      <c r="QN97" s="38"/>
      <c r="QO97" s="38"/>
      <c r="QP97" s="38"/>
      <c r="QQ97" s="38"/>
      <c r="QR97" s="38"/>
      <c r="QS97" s="38"/>
      <c r="QT97" s="38"/>
      <c r="QU97" s="38"/>
      <c r="QV97" s="38"/>
      <c r="QW97" s="38"/>
      <c r="QX97" s="38"/>
      <c r="QY97" s="38"/>
      <c r="QZ97" s="38"/>
      <c r="RA97" s="38"/>
      <c r="RB97" s="38"/>
      <c r="RC97" s="38"/>
      <c r="RD97" s="38"/>
      <c r="RE97" s="38"/>
      <c r="RF97" s="38"/>
      <c r="RG97" s="38"/>
      <c r="RH97" s="38"/>
      <c r="RI97" s="38"/>
      <c r="RJ97" s="38"/>
      <c r="RK97" s="38"/>
      <c r="RL97" s="38"/>
      <c r="RM97" s="38"/>
      <c r="RN97" s="38"/>
      <c r="RO97" s="38"/>
      <c r="RP97" s="38"/>
      <c r="RQ97" s="38"/>
      <c r="RR97" s="38"/>
      <c r="RS97" s="38"/>
      <c r="RT97" s="38"/>
      <c r="RU97" s="38"/>
      <c r="RV97" s="38"/>
      <c r="RW97" s="38"/>
      <c r="RX97" s="38"/>
      <c r="RY97" s="38"/>
      <c r="RZ97" s="38"/>
      <c r="SA97" s="38"/>
      <c r="SB97" s="38"/>
      <c r="SC97" s="38"/>
      <c r="SD97" s="38"/>
      <c r="SE97" s="38"/>
      <c r="SF97" s="38"/>
      <c r="SG97" s="38"/>
      <c r="SH97" s="38"/>
      <c r="SI97" s="38"/>
      <c r="SJ97" s="38"/>
      <c r="SK97" s="38"/>
      <c r="SL97" s="38"/>
      <c r="SM97" s="38"/>
      <c r="SN97" s="38"/>
      <c r="SO97" s="38"/>
      <c r="SP97" s="38"/>
      <c r="SQ97" s="38"/>
      <c r="SR97" s="38"/>
      <c r="SS97" s="38"/>
      <c r="ST97" s="38"/>
      <c r="SU97" s="38"/>
      <c r="SV97" s="38"/>
      <c r="SW97" s="38"/>
      <c r="SX97" s="38"/>
      <c r="SY97" s="38"/>
      <c r="SZ97" s="38"/>
      <c r="TA97" s="38"/>
      <c r="TB97" s="38"/>
      <c r="TC97" s="38"/>
      <c r="TD97" s="38"/>
      <c r="TE97" s="38"/>
      <c r="TF97" s="38"/>
      <c r="TG97" s="38"/>
      <c r="TH97" s="38"/>
      <c r="TI97" s="38"/>
      <c r="TJ97" s="38"/>
      <c r="TK97" s="38"/>
      <c r="TL97" s="38"/>
      <c r="TM97" s="38"/>
      <c r="TN97" s="38"/>
      <c r="TO97" s="38"/>
      <c r="TP97" s="38"/>
      <c r="TQ97" s="38"/>
      <c r="TR97" s="38"/>
      <c r="TS97" s="38"/>
      <c r="TT97" s="38"/>
      <c r="TU97" s="38"/>
      <c r="TV97" s="38"/>
      <c r="TW97" s="38"/>
      <c r="TX97" s="38"/>
      <c r="TY97" s="38"/>
      <c r="TZ97" s="38"/>
      <c r="UA97" s="38"/>
      <c r="UB97" s="38"/>
      <c r="UC97" s="38"/>
      <c r="UD97" s="38"/>
      <c r="UE97" s="38"/>
      <c r="UF97" s="38"/>
      <c r="UG97" s="38"/>
      <c r="UH97" s="38"/>
      <c r="UI97" s="38"/>
      <c r="UJ97" s="38"/>
      <c r="UK97" s="38"/>
      <c r="UL97" s="38"/>
      <c r="UM97" s="38"/>
      <c r="UN97" s="38"/>
      <c r="UO97" s="38"/>
      <c r="UP97" s="38"/>
      <c r="UQ97" s="38"/>
      <c r="UR97" s="38"/>
      <c r="US97" s="38"/>
      <c r="UT97" s="38"/>
      <c r="UU97" s="38"/>
      <c r="UV97" s="38"/>
      <c r="UW97" s="38"/>
      <c r="UX97" s="38"/>
      <c r="UY97" s="38"/>
      <c r="UZ97" s="38"/>
      <c r="VA97" s="38"/>
      <c r="VB97" s="38"/>
      <c r="VC97" s="38"/>
      <c r="VD97" s="38"/>
      <c r="VE97" s="38"/>
      <c r="VF97" s="38"/>
      <c r="VG97" s="38"/>
      <c r="VH97" s="38"/>
      <c r="VI97" s="38"/>
      <c r="VJ97" s="38"/>
      <c r="VK97" s="38"/>
      <c r="VL97" s="38"/>
      <c r="VM97" s="38"/>
      <c r="VN97" s="38"/>
      <c r="VO97" s="38"/>
      <c r="VP97" s="38"/>
      <c r="VQ97" s="38"/>
      <c r="VR97" s="38"/>
      <c r="VS97" s="38"/>
      <c r="VT97" s="38"/>
      <c r="VU97" s="38"/>
      <c r="VV97" s="38"/>
      <c r="VW97" s="38"/>
      <c r="VX97" s="38"/>
      <c r="VY97" s="38"/>
      <c r="VZ97" s="38"/>
      <c r="WA97" s="38"/>
      <c r="WB97" s="38"/>
      <c r="WC97" s="38"/>
      <c r="WD97" s="38"/>
      <c r="WE97" s="38"/>
      <c r="WF97" s="38"/>
      <c r="WG97" s="38"/>
      <c r="WH97" s="38"/>
      <c r="WI97" s="38"/>
      <c r="WJ97" s="38"/>
      <c r="WK97" s="38"/>
      <c r="WL97" s="38"/>
      <c r="WM97" s="38"/>
      <c r="WN97" s="38"/>
      <c r="WO97" s="38"/>
      <c r="WP97" s="38"/>
      <c r="WQ97" s="38"/>
      <c r="WR97" s="38"/>
      <c r="WS97" s="38"/>
      <c r="WT97" s="38"/>
      <c r="WU97" s="38"/>
      <c r="WV97" s="38"/>
      <c r="WW97" s="38"/>
      <c r="WX97" s="38"/>
      <c r="WY97" s="38"/>
      <c r="WZ97" s="38"/>
      <c r="XA97" s="38"/>
      <c r="XB97" s="38"/>
      <c r="XC97" s="38"/>
      <c r="XD97" s="38"/>
      <c r="XE97" s="38"/>
      <c r="XF97" s="38"/>
      <c r="XG97" s="38"/>
      <c r="XH97" s="38"/>
      <c r="XI97" s="38"/>
      <c r="XJ97" s="38"/>
      <c r="XK97" s="38"/>
      <c r="XL97" s="38"/>
      <c r="XM97" s="38"/>
      <c r="XN97" s="38"/>
      <c r="XO97" s="38"/>
      <c r="XP97" s="38"/>
      <c r="XQ97" s="38"/>
      <c r="XR97" s="38"/>
      <c r="XS97" s="38"/>
      <c r="XT97" s="38"/>
      <c r="XU97" s="38"/>
      <c r="XV97" s="38"/>
      <c r="XW97" s="38"/>
      <c r="XX97" s="38"/>
      <c r="XY97" s="38"/>
      <c r="XZ97" s="38"/>
      <c r="YA97" s="38"/>
      <c r="YB97" s="38"/>
      <c r="YC97" s="38"/>
      <c r="YD97" s="38"/>
      <c r="YE97" s="38"/>
      <c r="YF97" s="38"/>
      <c r="YG97" s="38"/>
      <c r="YH97" s="38"/>
      <c r="YI97" s="38"/>
      <c r="YJ97" s="38"/>
      <c r="YK97" s="38"/>
      <c r="YL97" s="38"/>
      <c r="YM97" s="38"/>
      <c r="YN97" s="38"/>
      <c r="YO97" s="38"/>
      <c r="YP97" s="38"/>
      <c r="YQ97" s="38"/>
      <c r="YR97" s="38"/>
    </row>
    <row r="98" spans="1:668" s="39" customFormat="1" ht="15.75" x14ac:dyDescent="0.25">
      <c r="A98" s="4" t="s">
        <v>99</v>
      </c>
      <c r="B98" s="5" t="s">
        <v>98</v>
      </c>
      <c r="C98" s="5" t="s">
        <v>73</v>
      </c>
      <c r="D98" s="10">
        <v>44318</v>
      </c>
      <c r="E98" s="10" t="s">
        <v>114</v>
      </c>
      <c r="F98" s="132">
        <v>32000</v>
      </c>
      <c r="G98" s="176">
        <f t="shared" si="14"/>
        <v>918.4</v>
      </c>
      <c r="H98" s="183">
        <v>0</v>
      </c>
      <c r="I98" s="184">
        <v>972.8</v>
      </c>
      <c r="J98" s="186">
        <v>25</v>
      </c>
      <c r="K98" s="183">
        <v>1916.2</v>
      </c>
      <c r="L98" s="176">
        <v>30083.8</v>
      </c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50"/>
      <c r="IB98" s="50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  <c r="TJ98" s="38"/>
      <c r="TK98" s="38"/>
      <c r="TL98" s="38"/>
      <c r="TM98" s="38"/>
      <c r="TN98" s="38"/>
      <c r="TO98" s="38"/>
      <c r="TP98" s="38"/>
      <c r="TQ98" s="38"/>
      <c r="TR98" s="38"/>
      <c r="TS98" s="38"/>
      <c r="TT98" s="38"/>
      <c r="TU98" s="38"/>
      <c r="TV98" s="38"/>
      <c r="TW98" s="38"/>
      <c r="TX98" s="38"/>
      <c r="TY98" s="38"/>
      <c r="TZ98" s="38"/>
      <c r="UA98" s="38"/>
      <c r="UB98" s="38"/>
      <c r="UC98" s="38"/>
      <c r="UD98" s="38"/>
      <c r="UE98" s="38"/>
      <c r="UF98" s="38"/>
      <c r="UG98" s="38"/>
      <c r="UH98" s="38"/>
      <c r="UI98" s="38"/>
      <c r="UJ98" s="38"/>
      <c r="UK98" s="38"/>
      <c r="UL98" s="38"/>
      <c r="UM98" s="38"/>
      <c r="UN98" s="38"/>
      <c r="UO98" s="38"/>
      <c r="UP98" s="38"/>
      <c r="UQ98" s="38"/>
      <c r="UR98" s="38"/>
      <c r="US98" s="38"/>
      <c r="UT98" s="38"/>
      <c r="UU98" s="38"/>
      <c r="UV98" s="38"/>
      <c r="UW98" s="38"/>
      <c r="UX98" s="38"/>
      <c r="UY98" s="38"/>
      <c r="UZ98" s="38"/>
      <c r="VA98" s="38"/>
      <c r="VB98" s="38"/>
      <c r="VC98" s="38"/>
      <c r="VD98" s="38"/>
      <c r="VE98" s="38"/>
      <c r="VF98" s="38"/>
      <c r="VG98" s="38"/>
      <c r="VH98" s="38"/>
      <c r="VI98" s="38"/>
      <c r="VJ98" s="38"/>
      <c r="VK98" s="38"/>
      <c r="VL98" s="38"/>
      <c r="VM98" s="38"/>
      <c r="VN98" s="38"/>
      <c r="VO98" s="38"/>
      <c r="VP98" s="38"/>
      <c r="VQ98" s="38"/>
      <c r="VR98" s="38"/>
      <c r="VS98" s="38"/>
      <c r="VT98" s="38"/>
      <c r="VU98" s="38"/>
      <c r="VV98" s="38"/>
      <c r="VW98" s="38"/>
      <c r="VX98" s="38"/>
      <c r="VY98" s="38"/>
      <c r="VZ98" s="38"/>
      <c r="WA98" s="38"/>
      <c r="WB98" s="38"/>
      <c r="WC98" s="38"/>
      <c r="WD98" s="38"/>
      <c r="WE98" s="38"/>
      <c r="WF98" s="38"/>
      <c r="WG98" s="38"/>
      <c r="WH98" s="38"/>
      <c r="WI98" s="38"/>
      <c r="WJ98" s="38"/>
      <c r="WK98" s="38"/>
      <c r="WL98" s="38"/>
      <c r="WM98" s="38"/>
      <c r="WN98" s="38"/>
      <c r="WO98" s="38"/>
      <c r="WP98" s="38"/>
      <c r="WQ98" s="38"/>
      <c r="WR98" s="38"/>
      <c r="WS98" s="38"/>
      <c r="WT98" s="38"/>
      <c r="WU98" s="38"/>
      <c r="WV98" s="38"/>
      <c r="WW98" s="38"/>
      <c r="WX98" s="38"/>
      <c r="WY98" s="38"/>
      <c r="WZ98" s="38"/>
      <c r="XA98" s="38"/>
      <c r="XB98" s="38"/>
      <c r="XC98" s="38"/>
      <c r="XD98" s="38"/>
      <c r="XE98" s="38"/>
      <c r="XF98" s="38"/>
      <c r="XG98" s="38"/>
      <c r="XH98" s="38"/>
      <c r="XI98" s="38"/>
      <c r="XJ98" s="38"/>
      <c r="XK98" s="38"/>
      <c r="XL98" s="38"/>
      <c r="XM98" s="38"/>
      <c r="XN98" s="38"/>
      <c r="XO98" s="38"/>
      <c r="XP98" s="38"/>
      <c r="XQ98" s="38"/>
      <c r="XR98" s="38"/>
      <c r="XS98" s="38"/>
      <c r="XT98" s="38"/>
      <c r="XU98" s="38"/>
      <c r="XV98" s="38"/>
      <c r="XW98" s="38"/>
      <c r="XX98" s="38"/>
      <c r="XY98" s="38"/>
      <c r="XZ98" s="38"/>
      <c r="YA98" s="38"/>
      <c r="YB98" s="38"/>
      <c r="YC98" s="38"/>
      <c r="YD98" s="38"/>
      <c r="YE98" s="38"/>
      <c r="YF98" s="38"/>
      <c r="YG98" s="38"/>
      <c r="YH98" s="38"/>
      <c r="YI98" s="38"/>
      <c r="YJ98" s="38"/>
      <c r="YK98" s="38"/>
      <c r="YL98" s="38"/>
      <c r="YM98" s="38"/>
      <c r="YN98" s="38"/>
      <c r="YO98" s="38"/>
      <c r="YP98" s="38"/>
      <c r="YQ98" s="38"/>
      <c r="YR98" s="38"/>
    </row>
    <row r="99" spans="1:668" s="39" customFormat="1" ht="15.75" x14ac:dyDescent="0.25">
      <c r="A99" s="4" t="s">
        <v>100</v>
      </c>
      <c r="B99" s="5" t="s">
        <v>98</v>
      </c>
      <c r="C99" s="5" t="s">
        <v>73</v>
      </c>
      <c r="D99" s="10">
        <v>44317</v>
      </c>
      <c r="E99" s="10" t="s">
        <v>114</v>
      </c>
      <c r="F99" s="132">
        <v>32000</v>
      </c>
      <c r="G99" s="176">
        <f t="shared" si="14"/>
        <v>918.4</v>
      </c>
      <c r="H99" s="183">
        <v>0</v>
      </c>
      <c r="I99" s="184">
        <v>972.8</v>
      </c>
      <c r="J99" s="186">
        <v>25</v>
      </c>
      <c r="K99" s="183">
        <v>1916.2</v>
      </c>
      <c r="L99" s="176">
        <v>30083.8</v>
      </c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50"/>
      <c r="IB99" s="50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  <c r="SE99" s="38"/>
      <c r="SF99" s="38"/>
      <c r="SG99" s="38"/>
      <c r="SH99" s="38"/>
      <c r="SI99" s="38"/>
      <c r="SJ99" s="38"/>
      <c r="SK99" s="38"/>
      <c r="SL99" s="38"/>
      <c r="SM99" s="38"/>
      <c r="SN99" s="38"/>
      <c r="SO99" s="38"/>
      <c r="SP99" s="38"/>
      <c r="SQ99" s="38"/>
      <c r="SR99" s="38"/>
      <c r="SS99" s="38"/>
      <c r="ST99" s="38"/>
      <c r="SU99" s="38"/>
      <c r="SV99" s="38"/>
      <c r="SW99" s="38"/>
      <c r="SX99" s="38"/>
      <c r="SY99" s="38"/>
      <c r="SZ99" s="38"/>
      <c r="TA99" s="38"/>
      <c r="TB99" s="38"/>
      <c r="TC99" s="38"/>
      <c r="TD99" s="38"/>
      <c r="TE99" s="38"/>
      <c r="TF99" s="38"/>
      <c r="TG99" s="38"/>
      <c r="TH99" s="38"/>
      <c r="TI99" s="38"/>
      <c r="TJ99" s="38"/>
      <c r="TK99" s="38"/>
      <c r="TL99" s="38"/>
      <c r="TM99" s="38"/>
      <c r="TN99" s="38"/>
      <c r="TO99" s="38"/>
      <c r="TP99" s="38"/>
      <c r="TQ99" s="38"/>
      <c r="TR99" s="38"/>
      <c r="TS99" s="38"/>
      <c r="TT99" s="38"/>
      <c r="TU99" s="38"/>
      <c r="TV99" s="38"/>
      <c r="TW99" s="38"/>
      <c r="TX99" s="38"/>
      <c r="TY99" s="38"/>
      <c r="TZ99" s="38"/>
      <c r="UA99" s="38"/>
      <c r="UB99" s="38"/>
      <c r="UC99" s="38"/>
      <c r="UD99" s="38"/>
      <c r="UE99" s="38"/>
      <c r="UF99" s="38"/>
      <c r="UG99" s="38"/>
      <c r="UH99" s="38"/>
      <c r="UI99" s="38"/>
      <c r="UJ99" s="38"/>
      <c r="UK99" s="38"/>
      <c r="UL99" s="38"/>
      <c r="UM99" s="38"/>
      <c r="UN99" s="38"/>
      <c r="UO99" s="38"/>
      <c r="UP99" s="38"/>
      <c r="UQ99" s="38"/>
      <c r="UR99" s="38"/>
      <c r="US99" s="38"/>
      <c r="UT99" s="38"/>
      <c r="UU99" s="38"/>
      <c r="UV99" s="38"/>
      <c r="UW99" s="38"/>
      <c r="UX99" s="38"/>
      <c r="UY99" s="38"/>
      <c r="UZ99" s="38"/>
      <c r="VA99" s="38"/>
      <c r="VB99" s="38"/>
      <c r="VC99" s="38"/>
      <c r="VD99" s="38"/>
      <c r="VE99" s="38"/>
      <c r="VF99" s="38"/>
      <c r="VG99" s="38"/>
      <c r="VH99" s="38"/>
      <c r="VI99" s="38"/>
      <c r="VJ99" s="38"/>
      <c r="VK99" s="38"/>
      <c r="VL99" s="38"/>
      <c r="VM99" s="38"/>
      <c r="VN99" s="38"/>
      <c r="VO99" s="38"/>
      <c r="VP99" s="38"/>
      <c r="VQ99" s="38"/>
      <c r="VR99" s="38"/>
      <c r="VS99" s="38"/>
      <c r="VT99" s="38"/>
      <c r="VU99" s="38"/>
      <c r="VV99" s="38"/>
      <c r="VW99" s="38"/>
      <c r="VX99" s="38"/>
      <c r="VY99" s="38"/>
      <c r="VZ99" s="38"/>
      <c r="WA99" s="38"/>
      <c r="WB99" s="38"/>
      <c r="WC99" s="38"/>
      <c r="WD99" s="38"/>
      <c r="WE99" s="38"/>
      <c r="WF99" s="38"/>
      <c r="WG99" s="38"/>
      <c r="WH99" s="38"/>
      <c r="WI99" s="38"/>
      <c r="WJ99" s="38"/>
      <c r="WK99" s="38"/>
      <c r="WL99" s="38"/>
      <c r="WM99" s="38"/>
      <c r="WN99" s="38"/>
      <c r="WO99" s="38"/>
      <c r="WP99" s="38"/>
      <c r="WQ99" s="38"/>
      <c r="WR99" s="38"/>
      <c r="WS99" s="38"/>
      <c r="WT99" s="38"/>
      <c r="WU99" s="38"/>
      <c r="WV99" s="38"/>
      <c r="WW99" s="38"/>
      <c r="WX99" s="38"/>
      <c r="WY99" s="38"/>
      <c r="WZ99" s="38"/>
      <c r="XA99" s="38"/>
      <c r="XB99" s="38"/>
      <c r="XC99" s="38"/>
      <c r="XD99" s="38"/>
      <c r="XE99" s="38"/>
      <c r="XF99" s="38"/>
      <c r="XG99" s="38"/>
      <c r="XH99" s="38"/>
      <c r="XI99" s="38"/>
      <c r="XJ99" s="38"/>
      <c r="XK99" s="38"/>
      <c r="XL99" s="38"/>
      <c r="XM99" s="38"/>
      <c r="XN99" s="38"/>
      <c r="XO99" s="38"/>
      <c r="XP99" s="38"/>
      <c r="XQ99" s="38"/>
      <c r="XR99" s="38"/>
      <c r="XS99" s="38"/>
      <c r="XT99" s="38"/>
      <c r="XU99" s="38"/>
      <c r="XV99" s="38"/>
      <c r="XW99" s="38"/>
      <c r="XX99" s="38"/>
      <c r="XY99" s="38"/>
      <c r="XZ99" s="38"/>
      <c r="YA99" s="38"/>
      <c r="YB99" s="38"/>
      <c r="YC99" s="38"/>
      <c r="YD99" s="38"/>
      <c r="YE99" s="38"/>
      <c r="YF99" s="38"/>
      <c r="YG99" s="38"/>
      <c r="YH99" s="38"/>
      <c r="YI99" s="38"/>
      <c r="YJ99" s="38"/>
      <c r="YK99" s="38"/>
      <c r="YL99" s="38"/>
      <c r="YM99" s="38"/>
      <c r="YN99" s="38"/>
      <c r="YO99" s="38"/>
      <c r="YP99" s="38"/>
      <c r="YQ99" s="38"/>
      <c r="YR99" s="38"/>
    </row>
    <row r="100" spans="1:668" s="39" customFormat="1" ht="15.75" x14ac:dyDescent="0.25">
      <c r="A100" s="4" t="s">
        <v>194</v>
      </c>
      <c r="B100" s="5" t="s">
        <v>98</v>
      </c>
      <c r="C100" s="5" t="s">
        <v>73</v>
      </c>
      <c r="D100" s="10">
        <v>44652</v>
      </c>
      <c r="E100" s="10" t="s">
        <v>114</v>
      </c>
      <c r="F100" s="132">
        <v>32000</v>
      </c>
      <c r="G100" s="176">
        <v>918.4</v>
      </c>
      <c r="H100" s="183">
        <v>0</v>
      </c>
      <c r="I100" s="184">
        <v>972.8</v>
      </c>
      <c r="J100" s="186">
        <v>25</v>
      </c>
      <c r="K100" s="183">
        <v>1916.2</v>
      </c>
      <c r="L100" s="176">
        <v>30083.8</v>
      </c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50"/>
      <c r="IB100" s="50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  <c r="TX100" s="38"/>
      <c r="TY100" s="38"/>
      <c r="TZ100" s="38"/>
      <c r="UA100" s="38"/>
      <c r="UB100" s="38"/>
      <c r="UC100" s="38"/>
      <c r="UD100" s="38"/>
      <c r="UE100" s="38"/>
      <c r="UF100" s="38"/>
      <c r="UG100" s="38"/>
      <c r="UH100" s="38"/>
      <c r="UI100" s="38"/>
      <c r="UJ100" s="38"/>
      <c r="UK100" s="38"/>
      <c r="UL100" s="38"/>
      <c r="UM100" s="38"/>
      <c r="UN100" s="38"/>
      <c r="UO100" s="38"/>
      <c r="UP100" s="38"/>
      <c r="UQ100" s="38"/>
      <c r="UR100" s="38"/>
      <c r="US100" s="38"/>
      <c r="UT100" s="38"/>
      <c r="UU100" s="38"/>
      <c r="UV100" s="38"/>
      <c r="UW100" s="38"/>
      <c r="UX100" s="38"/>
      <c r="UY100" s="38"/>
      <c r="UZ100" s="38"/>
      <c r="VA100" s="38"/>
      <c r="VB100" s="38"/>
      <c r="VC100" s="38"/>
      <c r="VD100" s="38"/>
      <c r="VE100" s="38"/>
      <c r="VF100" s="38"/>
      <c r="VG100" s="38"/>
      <c r="VH100" s="38"/>
      <c r="VI100" s="38"/>
      <c r="VJ100" s="38"/>
      <c r="VK100" s="38"/>
      <c r="VL100" s="38"/>
      <c r="VM100" s="38"/>
      <c r="VN100" s="38"/>
      <c r="VO100" s="38"/>
      <c r="VP100" s="38"/>
      <c r="VQ100" s="38"/>
      <c r="VR100" s="38"/>
      <c r="VS100" s="38"/>
      <c r="VT100" s="38"/>
      <c r="VU100" s="38"/>
      <c r="VV100" s="38"/>
      <c r="VW100" s="38"/>
      <c r="VX100" s="38"/>
      <c r="VY100" s="38"/>
      <c r="VZ100" s="38"/>
      <c r="WA100" s="38"/>
      <c r="WB100" s="38"/>
      <c r="WC100" s="38"/>
      <c r="WD100" s="38"/>
      <c r="WE100" s="38"/>
      <c r="WF100" s="38"/>
      <c r="WG100" s="38"/>
      <c r="WH100" s="38"/>
      <c r="WI100" s="38"/>
      <c r="WJ100" s="38"/>
      <c r="WK100" s="38"/>
      <c r="WL100" s="38"/>
      <c r="WM100" s="38"/>
      <c r="WN100" s="38"/>
      <c r="WO100" s="38"/>
      <c r="WP100" s="38"/>
      <c r="WQ100" s="38"/>
      <c r="WR100" s="38"/>
      <c r="WS100" s="38"/>
      <c r="WT100" s="38"/>
      <c r="WU100" s="38"/>
      <c r="WV100" s="38"/>
      <c r="WW100" s="38"/>
      <c r="WX100" s="38"/>
      <c r="WY100" s="38"/>
      <c r="WZ100" s="38"/>
      <c r="XA100" s="38"/>
      <c r="XB100" s="38"/>
      <c r="XC100" s="38"/>
      <c r="XD100" s="38"/>
      <c r="XE100" s="38"/>
      <c r="XF100" s="38"/>
      <c r="XG100" s="38"/>
      <c r="XH100" s="38"/>
      <c r="XI100" s="38"/>
      <c r="XJ100" s="38"/>
      <c r="XK100" s="38"/>
      <c r="XL100" s="38"/>
      <c r="XM100" s="38"/>
      <c r="XN100" s="38"/>
      <c r="XO100" s="38"/>
      <c r="XP100" s="38"/>
      <c r="XQ100" s="38"/>
      <c r="XR100" s="38"/>
      <c r="XS100" s="38"/>
      <c r="XT100" s="38"/>
      <c r="XU100" s="38"/>
      <c r="XV100" s="38"/>
      <c r="XW100" s="38"/>
      <c r="XX100" s="38"/>
      <c r="XY100" s="38"/>
      <c r="XZ100" s="38"/>
      <c r="YA100" s="38"/>
      <c r="YB100" s="38"/>
      <c r="YC100" s="38"/>
      <c r="YD100" s="38"/>
      <c r="YE100" s="38"/>
      <c r="YF100" s="38"/>
      <c r="YG100" s="38"/>
      <c r="YH100" s="38"/>
      <c r="YI100" s="38"/>
      <c r="YJ100" s="38"/>
      <c r="YK100" s="38"/>
      <c r="YL100" s="38"/>
      <c r="YM100" s="38"/>
      <c r="YN100" s="38"/>
      <c r="YO100" s="38"/>
      <c r="YP100" s="38"/>
      <c r="YQ100" s="38"/>
      <c r="YR100" s="38"/>
    </row>
    <row r="101" spans="1:668" ht="18" customHeight="1" x14ac:dyDescent="0.25">
      <c r="A101" s="41" t="s">
        <v>14</v>
      </c>
      <c r="B101" s="12">
        <v>4</v>
      </c>
      <c r="C101" s="7"/>
      <c r="D101" s="41"/>
      <c r="E101" s="41"/>
      <c r="F101" s="148">
        <f>SUM(F97:F100)</f>
        <v>128000</v>
      </c>
      <c r="G101" s="163">
        <f t="shared" ref="G101:L101" si="15">SUM(G97:G100)</f>
        <v>3673.6</v>
      </c>
      <c r="H101" s="148">
        <f t="shared" si="15"/>
        <v>0</v>
      </c>
      <c r="I101" s="148">
        <f t="shared" si="15"/>
        <v>3891.2</v>
      </c>
      <c r="J101" s="148">
        <f t="shared" si="15"/>
        <v>100</v>
      </c>
      <c r="K101" s="148">
        <f t="shared" si="15"/>
        <v>7664.8</v>
      </c>
      <c r="L101" s="163">
        <f t="shared" si="15"/>
        <v>120335.2</v>
      </c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7"/>
      <c r="AS101" s="47"/>
      <c r="IA101" s="50"/>
      <c r="IB101" s="50"/>
    </row>
    <row r="102" spans="1:668" s="47" customFormat="1" ht="12.75" customHeight="1" x14ac:dyDescent="0.25">
      <c r="A102" s="39"/>
      <c r="B102" s="106"/>
      <c r="C102" s="66"/>
      <c r="D102" s="67"/>
      <c r="E102" s="67"/>
      <c r="F102" s="147"/>
      <c r="G102" s="166"/>
      <c r="H102" s="147"/>
      <c r="I102" s="147"/>
      <c r="J102" s="147"/>
      <c r="K102" s="147"/>
      <c r="L102" s="166"/>
    </row>
    <row r="103" spans="1:668" s="45" customFormat="1" ht="17.25" customHeight="1" x14ac:dyDescent="0.25">
      <c r="A103" s="40" t="s">
        <v>117</v>
      </c>
      <c r="B103" s="16"/>
      <c r="C103" s="17"/>
      <c r="D103" s="40"/>
      <c r="E103" s="40"/>
      <c r="F103" s="157"/>
      <c r="G103" s="157"/>
      <c r="H103" s="153"/>
      <c r="I103" s="153"/>
      <c r="J103" s="157"/>
      <c r="K103" s="153"/>
      <c r="L103" s="15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</row>
    <row r="104" spans="1:668" s="46" customFormat="1" ht="15.75" x14ac:dyDescent="0.25">
      <c r="A104" s="46" t="s">
        <v>119</v>
      </c>
      <c r="B104" s="18" t="s">
        <v>118</v>
      </c>
      <c r="C104" s="19" t="s">
        <v>73</v>
      </c>
      <c r="D104" s="20">
        <v>44487</v>
      </c>
      <c r="E104" s="18" t="s">
        <v>114</v>
      </c>
      <c r="F104" s="158">
        <v>90000</v>
      </c>
      <c r="G104" s="158">
        <v>2583</v>
      </c>
      <c r="H104" s="154">
        <v>9753.1200000000008</v>
      </c>
      <c r="I104" s="154">
        <v>2736</v>
      </c>
      <c r="J104" s="158">
        <v>25</v>
      </c>
      <c r="K104" s="154">
        <v>15097.12</v>
      </c>
      <c r="L104" s="158">
        <f>F104-K104</f>
        <v>74902.880000000005</v>
      </c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7"/>
      <c r="HT104" s="87"/>
      <c r="HU104" s="87"/>
      <c r="HV104" s="87"/>
      <c r="HW104" s="87"/>
      <c r="HX104" s="87"/>
      <c r="HY104" s="87"/>
      <c r="HZ104" s="87"/>
    </row>
    <row r="105" spans="1:668" s="88" customFormat="1" ht="15.75" x14ac:dyDescent="0.25">
      <c r="A105" s="68" t="s">
        <v>14</v>
      </c>
      <c r="B105" s="93">
        <v>1</v>
      </c>
      <c r="C105" s="90"/>
      <c r="D105" s="91"/>
      <c r="E105" s="89"/>
      <c r="F105" s="159">
        <f>F104</f>
        <v>90000</v>
      </c>
      <c r="G105" s="159">
        <f t="shared" ref="G105:K105" si="16">G104</f>
        <v>2583</v>
      </c>
      <c r="H105" s="152">
        <f t="shared" si="16"/>
        <v>9753.1200000000008</v>
      </c>
      <c r="I105" s="152">
        <f t="shared" si="16"/>
        <v>2736</v>
      </c>
      <c r="J105" s="159">
        <f t="shared" si="16"/>
        <v>25</v>
      </c>
      <c r="K105" s="152">
        <f t="shared" si="16"/>
        <v>15097.12</v>
      </c>
      <c r="L105" s="159">
        <f>L104</f>
        <v>74902.880000000005</v>
      </c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46"/>
      <c r="AO105" s="46"/>
      <c r="AP105" s="46"/>
      <c r="AQ105" s="46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2"/>
      <c r="GV105" s="92"/>
      <c r="GW105" s="92"/>
      <c r="GX105" s="92"/>
      <c r="GY105" s="92"/>
      <c r="GZ105" s="92"/>
      <c r="HA105" s="92"/>
      <c r="HB105" s="92"/>
      <c r="HC105" s="92"/>
      <c r="HD105" s="92"/>
      <c r="HE105" s="92"/>
      <c r="HF105" s="92"/>
      <c r="HG105" s="92"/>
      <c r="HH105" s="92"/>
      <c r="HI105" s="92"/>
      <c r="HJ105" s="92"/>
      <c r="HK105" s="92"/>
      <c r="HL105" s="92"/>
      <c r="HM105" s="92"/>
      <c r="HN105" s="92"/>
      <c r="HO105" s="92"/>
      <c r="HP105" s="92"/>
      <c r="HQ105" s="92"/>
      <c r="HR105" s="92"/>
      <c r="HS105" s="92"/>
      <c r="HT105" s="92"/>
      <c r="HU105" s="92"/>
      <c r="HV105" s="92"/>
      <c r="HW105" s="92"/>
      <c r="HX105" s="92"/>
      <c r="HY105" s="92"/>
      <c r="HZ105" s="92"/>
    </row>
    <row r="106" spans="1:668" s="47" customFormat="1" ht="12.75" customHeight="1" x14ac:dyDescent="0.25">
      <c r="A106" s="39"/>
      <c r="B106" s="106"/>
      <c r="C106" s="66"/>
      <c r="D106" s="67"/>
      <c r="E106" s="67"/>
      <c r="F106" s="147"/>
      <c r="G106" s="166"/>
      <c r="H106" s="147"/>
      <c r="I106" s="147"/>
      <c r="J106" s="147"/>
      <c r="K106" s="147"/>
      <c r="L106" s="166"/>
    </row>
    <row r="107" spans="1:668" s="45" customFormat="1" ht="17.25" customHeight="1" x14ac:dyDescent="0.25">
      <c r="A107" s="40" t="s">
        <v>171</v>
      </c>
      <c r="B107" s="16"/>
      <c r="C107" s="17"/>
      <c r="D107" s="40"/>
      <c r="E107" s="40"/>
      <c r="F107" s="157"/>
      <c r="G107" s="157"/>
      <c r="H107" s="153"/>
      <c r="I107" s="153"/>
      <c r="J107" s="157"/>
      <c r="K107" s="153"/>
      <c r="L107" s="15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7"/>
      <c r="HT107" s="87"/>
      <c r="HU107" s="87"/>
      <c r="HV107" s="87"/>
      <c r="HW107" s="87"/>
      <c r="HX107" s="87"/>
      <c r="HY107" s="87"/>
      <c r="HZ107" s="87"/>
    </row>
    <row r="108" spans="1:668" s="44" customFormat="1" ht="12.75" customHeight="1" x14ac:dyDescent="0.25">
      <c r="A108" s="44" t="s">
        <v>149</v>
      </c>
      <c r="B108" s="65" t="s">
        <v>150</v>
      </c>
      <c r="C108" s="66" t="s">
        <v>73</v>
      </c>
      <c r="D108" s="67">
        <v>44593</v>
      </c>
      <c r="E108" s="67" t="s">
        <v>114</v>
      </c>
      <c r="F108" s="149">
        <v>110000</v>
      </c>
      <c r="G108" s="167">
        <v>3157</v>
      </c>
      <c r="H108" s="149">
        <v>0</v>
      </c>
      <c r="I108" s="149">
        <v>3344</v>
      </c>
      <c r="J108" s="149">
        <v>3249</v>
      </c>
      <c r="K108" s="149">
        <v>9750</v>
      </c>
      <c r="L108" s="167">
        <v>100250</v>
      </c>
    </row>
    <row r="109" spans="1:668" s="88" customFormat="1" ht="15.75" x14ac:dyDescent="0.25">
      <c r="A109" s="68" t="s">
        <v>14</v>
      </c>
      <c r="B109" s="93">
        <v>1</v>
      </c>
      <c r="C109" s="90"/>
      <c r="D109" s="91"/>
      <c r="E109" s="89"/>
      <c r="F109" s="159">
        <f>SUM(F108)</f>
        <v>110000</v>
      </c>
      <c r="G109" s="159">
        <f t="shared" ref="G109:L109" si="17">SUM(G108)</f>
        <v>3157</v>
      </c>
      <c r="H109" s="159">
        <f t="shared" si="17"/>
        <v>0</v>
      </c>
      <c r="I109" s="159">
        <f t="shared" si="17"/>
        <v>3344</v>
      </c>
      <c r="J109" s="159">
        <f t="shared" si="17"/>
        <v>3249</v>
      </c>
      <c r="K109" s="159">
        <f t="shared" si="17"/>
        <v>9750</v>
      </c>
      <c r="L109" s="159">
        <f t="shared" si="17"/>
        <v>100250</v>
      </c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46"/>
      <c r="AO109" s="46"/>
      <c r="AP109" s="46"/>
      <c r="AQ109" s="46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2"/>
      <c r="FK109" s="92"/>
      <c r="FL109" s="92"/>
      <c r="FM109" s="92"/>
      <c r="FN109" s="92"/>
      <c r="FO109" s="92"/>
      <c r="FP109" s="92"/>
      <c r="FQ109" s="92"/>
      <c r="FR109" s="92"/>
      <c r="FS109" s="92"/>
      <c r="FT109" s="92"/>
      <c r="FU109" s="92"/>
      <c r="FV109" s="92"/>
      <c r="FW109" s="92"/>
      <c r="FX109" s="92"/>
      <c r="FY109" s="92"/>
      <c r="FZ109" s="92"/>
      <c r="GA109" s="92"/>
      <c r="GB109" s="92"/>
      <c r="GC109" s="92"/>
      <c r="GD109" s="92"/>
      <c r="GE109" s="92"/>
      <c r="GF109" s="92"/>
      <c r="GG109" s="92"/>
      <c r="GH109" s="92"/>
      <c r="GI109" s="92"/>
      <c r="GJ109" s="92"/>
      <c r="GK109" s="92"/>
      <c r="GL109" s="92"/>
      <c r="GM109" s="92"/>
      <c r="GN109" s="92"/>
      <c r="GO109" s="92"/>
      <c r="GP109" s="92"/>
      <c r="GQ109" s="92"/>
      <c r="GR109" s="92"/>
      <c r="GS109" s="92"/>
      <c r="GT109" s="92"/>
      <c r="GU109" s="92"/>
      <c r="GV109" s="92"/>
      <c r="GW109" s="92"/>
      <c r="GX109" s="92"/>
      <c r="GY109" s="92"/>
      <c r="GZ109" s="92"/>
      <c r="HA109" s="92"/>
      <c r="HB109" s="92"/>
      <c r="HC109" s="92"/>
      <c r="HD109" s="92"/>
      <c r="HE109" s="92"/>
      <c r="HF109" s="92"/>
      <c r="HG109" s="92"/>
      <c r="HH109" s="92"/>
      <c r="HI109" s="92"/>
      <c r="HJ109" s="92"/>
      <c r="HK109" s="92"/>
      <c r="HL109" s="92"/>
      <c r="HM109" s="92"/>
      <c r="HN109" s="92"/>
      <c r="HO109" s="92"/>
      <c r="HP109" s="92"/>
      <c r="HQ109" s="92"/>
      <c r="HR109" s="92"/>
      <c r="HS109" s="92"/>
      <c r="HT109" s="92"/>
      <c r="HU109" s="92"/>
      <c r="HV109" s="92"/>
      <c r="HW109" s="92"/>
      <c r="HX109" s="92"/>
      <c r="HY109" s="92"/>
      <c r="HZ109" s="92"/>
    </row>
    <row r="110" spans="1:668" s="47" customFormat="1" ht="12.75" customHeight="1" x14ac:dyDescent="0.25">
      <c r="A110" s="39"/>
      <c r="B110" s="106"/>
      <c r="C110" s="66"/>
      <c r="D110" s="67"/>
      <c r="E110" s="67"/>
      <c r="F110" s="147"/>
      <c r="G110" s="166"/>
      <c r="H110" s="147"/>
      <c r="I110" s="147"/>
      <c r="J110" s="147"/>
      <c r="K110" s="147"/>
      <c r="L110" s="166"/>
    </row>
    <row r="111" spans="1:668" s="51" customFormat="1" ht="18" customHeight="1" x14ac:dyDescent="0.25">
      <c r="A111" s="63" t="s">
        <v>48</v>
      </c>
      <c r="B111" s="85"/>
      <c r="C111" s="86"/>
      <c r="D111" s="86"/>
      <c r="E111" s="86"/>
      <c r="F111" s="160"/>
      <c r="G111" s="180"/>
      <c r="H111" s="180"/>
      <c r="I111" s="180"/>
      <c r="J111" s="180"/>
      <c r="K111" s="180"/>
      <c r="L111" s="180"/>
      <c r="M111" s="45"/>
      <c r="N111" s="45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50"/>
      <c r="AS111" s="50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  <c r="IW111" s="50"/>
      <c r="IX111" s="50"/>
      <c r="IY111" s="50"/>
      <c r="IZ111" s="50"/>
      <c r="JA111" s="50"/>
      <c r="JB111" s="50"/>
      <c r="JC111" s="50"/>
      <c r="JD111" s="50"/>
      <c r="JE111" s="50"/>
      <c r="JF111" s="50"/>
      <c r="JG111" s="50"/>
      <c r="JH111" s="50"/>
      <c r="JI111" s="50"/>
      <c r="JJ111" s="50"/>
      <c r="JK111" s="50"/>
      <c r="JL111" s="50"/>
      <c r="JM111" s="50"/>
      <c r="JN111" s="50"/>
      <c r="JO111" s="50"/>
      <c r="JP111" s="50"/>
      <c r="JQ111" s="50"/>
      <c r="JR111" s="50"/>
      <c r="JS111" s="50"/>
      <c r="JT111" s="50"/>
      <c r="JU111" s="50"/>
      <c r="JV111" s="50"/>
      <c r="JW111" s="50"/>
      <c r="JX111" s="50"/>
      <c r="JY111" s="50"/>
      <c r="JZ111" s="50"/>
      <c r="KA111" s="50"/>
      <c r="KB111" s="50"/>
      <c r="KC111" s="50"/>
      <c r="KD111" s="50"/>
      <c r="KE111" s="50"/>
      <c r="KF111" s="50"/>
      <c r="KG111" s="50"/>
      <c r="KH111" s="50"/>
      <c r="KI111" s="50"/>
      <c r="KJ111" s="50"/>
      <c r="KK111" s="50"/>
      <c r="KL111" s="50"/>
      <c r="KM111" s="50"/>
      <c r="KN111" s="50"/>
      <c r="KO111" s="50"/>
      <c r="KP111" s="50"/>
      <c r="KQ111" s="50"/>
      <c r="KR111" s="50"/>
      <c r="KS111" s="50"/>
      <c r="KT111" s="50"/>
      <c r="KU111" s="50"/>
      <c r="KV111" s="50"/>
      <c r="KW111" s="50"/>
      <c r="KX111" s="50"/>
      <c r="KY111" s="50"/>
      <c r="KZ111" s="50"/>
      <c r="LA111" s="50"/>
      <c r="LB111" s="50"/>
      <c r="LC111" s="50"/>
      <c r="LD111" s="50"/>
      <c r="LE111" s="50"/>
      <c r="LF111" s="50"/>
      <c r="LG111" s="50"/>
      <c r="LH111" s="50"/>
      <c r="LI111" s="50"/>
      <c r="LJ111" s="50"/>
      <c r="LK111" s="50"/>
      <c r="LL111" s="50"/>
      <c r="LM111" s="50"/>
      <c r="LN111" s="50"/>
      <c r="LO111" s="50"/>
      <c r="LP111" s="50"/>
      <c r="LQ111" s="50"/>
      <c r="LR111" s="50"/>
      <c r="LS111" s="50"/>
      <c r="LT111" s="50"/>
      <c r="LU111" s="50"/>
      <c r="LV111" s="50"/>
      <c r="LW111" s="50"/>
      <c r="LX111" s="50"/>
      <c r="LY111" s="50"/>
      <c r="LZ111" s="50"/>
      <c r="MA111" s="50"/>
      <c r="MB111" s="50"/>
      <c r="MC111" s="50"/>
      <c r="MD111" s="50"/>
      <c r="ME111" s="50"/>
      <c r="MF111" s="50"/>
      <c r="MG111" s="50"/>
      <c r="MH111" s="50"/>
      <c r="MI111" s="50"/>
      <c r="MJ111" s="50"/>
      <c r="MK111" s="50"/>
      <c r="ML111" s="50"/>
      <c r="MM111" s="50"/>
      <c r="MN111" s="50"/>
      <c r="MO111" s="50"/>
      <c r="MP111" s="50"/>
      <c r="MQ111" s="50"/>
      <c r="MR111" s="50"/>
      <c r="MS111" s="50"/>
      <c r="MT111" s="50"/>
      <c r="MU111" s="50"/>
      <c r="MV111" s="50"/>
      <c r="MW111" s="50"/>
      <c r="MX111" s="50"/>
      <c r="MY111" s="50"/>
      <c r="MZ111" s="50"/>
      <c r="NA111" s="50"/>
      <c r="NB111" s="50"/>
      <c r="NC111" s="50"/>
      <c r="ND111" s="50"/>
      <c r="NE111" s="50"/>
      <c r="NF111" s="50"/>
      <c r="NG111" s="50"/>
      <c r="NH111" s="50"/>
      <c r="NI111" s="50"/>
      <c r="NJ111" s="50"/>
      <c r="NK111" s="50"/>
      <c r="NL111" s="50"/>
      <c r="NM111" s="50"/>
      <c r="NN111" s="50"/>
      <c r="NO111" s="50"/>
      <c r="NP111" s="50"/>
      <c r="NQ111" s="50"/>
      <c r="NR111" s="50"/>
      <c r="NS111" s="50"/>
      <c r="NT111" s="50"/>
      <c r="NU111" s="50"/>
      <c r="NV111" s="50"/>
      <c r="NW111" s="50"/>
      <c r="NX111" s="50"/>
      <c r="NY111" s="50"/>
      <c r="NZ111" s="50"/>
      <c r="OA111" s="50"/>
      <c r="OB111" s="50"/>
      <c r="OC111" s="50"/>
      <c r="OD111" s="50"/>
      <c r="OE111" s="50"/>
      <c r="OF111" s="50"/>
      <c r="OG111" s="50"/>
      <c r="OH111" s="50"/>
      <c r="OI111" s="50"/>
      <c r="OJ111" s="50"/>
      <c r="OK111" s="50"/>
      <c r="OL111" s="50"/>
      <c r="OM111" s="50"/>
      <c r="ON111" s="50"/>
      <c r="OO111" s="50"/>
      <c r="OP111" s="50"/>
      <c r="OQ111" s="50"/>
      <c r="OR111" s="50"/>
      <c r="OS111" s="50"/>
      <c r="OT111" s="50"/>
      <c r="OU111" s="50"/>
      <c r="OV111" s="50"/>
      <c r="OW111" s="50"/>
      <c r="OX111" s="50"/>
      <c r="OY111" s="50"/>
      <c r="OZ111" s="50"/>
      <c r="PA111" s="50"/>
      <c r="PB111" s="50"/>
      <c r="PC111" s="50"/>
      <c r="PD111" s="50"/>
      <c r="PE111" s="50"/>
      <c r="PF111" s="50"/>
      <c r="PG111" s="50"/>
      <c r="PH111" s="50"/>
      <c r="PI111" s="50"/>
      <c r="PJ111" s="50"/>
      <c r="PK111" s="50"/>
      <c r="PL111" s="50"/>
      <c r="PM111" s="50"/>
      <c r="PN111" s="50"/>
      <c r="PO111" s="50"/>
      <c r="PP111" s="50"/>
      <c r="PQ111" s="50"/>
      <c r="PR111" s="50"/>
      <c r="PS111" s="50"/>
      <c r="PT111" s="50"/>
      <c r="PU111" s="50"/>
      <c r="PV111" s="50"/>
      <c r="PW111" s="50"/>
      <c r="PX111" s="50"/>
      <c r="PY111" s="50"/>
      <c r="PZ111" s="50"/>
      <c r="QA111" s="50"/>
      <c r="QB111" s="50"/>
      <c r="QC111" s="50"/>
      <c r="QD111" s="50"/>
      <c r="QE111" s="50"/>
      <c r="QF111" s="50"/>
      <c r="QG111" s="50"/>
      <c r="QH111" s="50"/>
      <c r="QI111" s="50"/>
      <c r="QJ111" s="50"/>
      <c r="QK111" s="50"/>
      <c r="QL111" s="50"/>
      <c r="QM111" s="50"/>
      <c r="QN111" s="50"/>
      <c r="QO111" s="50"/>
      <c r="QP111" s="50"/>
      <c r="QQ111" s="50"/>
      <c r="QR111" s="50"/>
      <c r="QS111" s="50"/>
      <c r="QT111" s="50"/>
      <c r="QU111" s="50"/>
      <c r="QV111" s="50"/>
      <c r="QW111" s="50"/>
      <c r="QX111" s="50"/>
      <c r="QY111" s="50"/>
      <c r="QZ111" s="50"/>
      <c r="RA111" s="50"/>
      <c r="RB111" s="50"/>
      <c r="RC111" s="50"/>
      <c r="RD111" s="50"/>
      <c r="RE111" s="50"/>
      <c r="RF111" s="50"/>
      <c r="RG111" s="50"/>
      <c r="RH111" s="50"/>
      <c r="RI111" s="50"/>
      <c r="RJ111" s="50"/>
      <c r="RK111" s="50"/>
      <c r="RL111" s="50"/>
      <c r="RM111" s="50"/>
      <c r="RN111" s="50"/>
      <c r="RO111" s="50"/>
      <c r="RP111" s="50"/>
      <c r="RQ111" s="50"/>
      <c r="RR111" s="50"/>
      <c r="RS111" s="50"/>
      <c r="RT111" s="50"/>
      <c r="RU111" s="50"/>
      <c r="RV111" s="50"/>
      <c r="RW111" s="50"/>
      <c r="RX111" s="50"/>
      <c r="RY111" s="50"/>
      <c r="RZ111" s="50"/>
      <c r="SA111" s="50"/>
      <c r="SB111" s="50"/>
      <c r="SC111" s="50"/>
      <c r="SD111" s="50"/>
      <c r="SE111" s="50"/>
      <c r="SF111" s="50"/>
      <c r="SG111" s="50"/>
      <c r="SH111" s="50"/>
      <c r="SI111" s="50"/>
      <c r="SJ111" s="50"/>
      <c r="SK111" s="50"/>
      <c r="SL111" s="50"/>
      <c r="SM111" s="50"/>
      <c r="SN111" s="50"/>
      <c r="SO111" s="50"/>
      <c r="SP111" s="50"/>
      <c r="SQ111" s="50"/>
      <c r="SR111" s="50"/>
      <c r="SS111" s="50"/>
      <c r="ST111" s="50"/>
      <c r="SU111" s="50"/>
      <c r="SV111" s="50"/>
      <c r="SW111" s="50"/>
      <c r="SX111" s="50"/>
      <c r="SY111" s="50"/>
      <c r="SZ111" s="50"/>
      <c r="TA111" s="50"/>
      <c r="TB111" s="50"/>
      <c r="TC111" s="50"/>
      <c r="TD111" s="50"/>
      <c r="TE111" s="50"/>
      <c r="TF111" s="50"/>
      <c r="TG111" s="50"/>
      <c r="TH111" s="50"/>
      <c r="TI111" s="50"/>
      <c r="TJ111" s="50"/>
      <c r="TK111" s="50"/>
      <c r="TL111" s="50"/>
      <c r="TM111" s="50"/>
      <c r="TN111" s="50"/>
      <c r="TO111" s="50"/>
      <c r="TP111" s="50"/>
      <c r="TQ111" s="50"/>
      <c r="TR111" s="50"/>
      <c r="TS111" s="50"/>
      <c r="TT111" s="50"/>
      <c r="TU111" s="50"/>
      <c r="TV111" s="50"/>
      <c r="TW111" s="50"/>
      <c r="TX111" s="50"/>
      <c r="TY111" s="50"/>
      <c r="TZ111" s="50"/>
      <c r="UA111" s="50"/>
      <c r="UB111" s="50"/>
      <c r="UC111" s="50"/>
      <c r="UD111" s="50"/>
      <c r="UE111" s="50"/>
      <c r="UF111" s="50"/>
      <c r="UG111" s="50"/>
      <c r="UH111" s="50"/>
      <c r="UI111" s="50"/>
      <c r="UJ111" s="50"/>
      <c r="UK111" s="50"/>
      <c r="UL111" s="50"/>
      <c r="UM111" s="50"/>
      <c r="UN111" s="50"/>
      <c r="UO111" s="50"/>
      <c r="UP111" s="50"/>
      <c r="UQ111" s="50"/>
      <c r="UR111" s="50"/>
      <c r="US111" s="50"/>
      <c r="UT111" s="50"/>
      <c r="UU111" s="50"/>
      <c r="UV111" s="50"/>
      <c r="UW111" s="50"/>
      <c r="UX111" s="50"/>
      <c r="UY111" s="50"/>
      <c r="UZ111" s="50"/>
      <c r="VA111" s="50"/>
      <c r="VB111" s="50"/>
      <c r="VC111" s="50"/>
      <c r="VD111" s="50"/>
      <c r="VE111" s="50"/>
      <c r="VF111" s="50"/>
      <c r="VG111" s="50"/>
      <c r="VH111" s="50"/>
      <c r="VI111" s="50"/>
      <c r="VJ111" s="50"/>
      <c r="VK111" s="50"/>
      <c r="VL111" s="50"/>
      <c r="VM111" s="50"/>
      <c r="VN111" s="50"/>
      <c r="VO111" s="50"/>
      <c r="VP111" s="50"/>
      <c r="VQ111" s="50"/>
      <c r="VR111" s="50"/>
      <c r="VS111" s="50"/>
      <c r="VT111" s="50"/>
      <c r="VU111" s="50"/>
      <c r="VV111" s="50"/>
      <c r="VW111" s="50"/>
      <c r="VX111" s="50"/>
      <c r="VY111" s="50"/>
      <c r="VZ111" s="50"/>
      <c r="WA111" s="50"/>
      <c r="WB111" s="50"/>
      <c r="WC111" s="50"/>
      <c r="WD111" s="50"/>
      <c r="WE111" s="50"/>
      <c r="WF111" s="50"/>
      <c r="WG111" s="50"/>
      <c r="WH111" s="50"/>
      <c r="WI111" s="50"/>
      <c r="WJ111" s="50"/>
      <c r="WK111" s="50"/>
      <c r="WL111" s="50"/>
      <c r="WM111" s="50"/>
      <c r="WN111" s="50"/>
      <c r="WO111" s="50"/>
      <c r="WP111" s="50"/>
      <c r="WQ111" s="50"/>
      <c r="WR111" s="50"/>
      <c r="WS111" s="50"/>
      <c r="WT111" s="50"/>
      <c r="WU111" s="50"/>
      <c r="WV111" s="50"/>
      <c r="WW111" s="50"/>
      <c r="WX111" s="50"/>
      <c r="WY111" s="50"/>
      <c r="WZ111" s="50"/>
      <c r="XA111" s="50"/>
      <c r="XB111" s="50"/>
      <c r="XC111" s="50"/>
      <c r="XD111" s="50"/>
      <c r="XE111" s="50"/>
      <c r="XF111" s="50"/>
      <c r="XG111" s="50"/>
      <c r="XH111" s="50"/>
      <c r="XI111" s="50"/>
      <c r="XJ111" s="50"/>
      <c r="XK111" s="50"/>
      <c r="XL111" s="50"/>
      <c r="XM111" s="50"/>
      <c r="XN111" s="50"/>
      <c r="XO111" s="50"/>
      <c r="XP111" s="50"/>
      <c r="XQ111" s="50"/>
      <c r="XR111" s="50"/>
      <c r="XS111" s="50"/>
      <c r="XT111" s="50"/>
      <c r="XU111" s="50"/>
      <c r="XV111" s="50"/>
      <c r="XW111" s="50"/>
      <c r="XX111" s="50"/>
      <c r="XY111" s="50"/>
      <c r="XZ111" s="50"/>
      <c r="YA111" s="50"/>
      <c r="YB111" s="50"/>
      <c r="YC111" s="50"/>
      <c r="YD111" s="50"/>
      <c r="YE111" s="50"/>
      <c r="YF111" s="50"/>
      <c r="YG111" s="50"/>
      <c r="YH111" s="50"/>
      <c r="YI111" s="50"/>
      <c r="YJ111" s="50"/>
      <c r="YK111" s="50"/>
      <c r="YL111" s="50"/>
      <c r="YM111" s="50"/>
      <c r="YN111" s="50"/>
      <c r="YO111" s="50"/>
      <c r="YP111" s="50"/>
      <c r="YQ111" s="50"/>
      <c r="YR111" s="50"/>
    </row>
    <row r="112" spans="1:668" ht="18" customHeight="1" x14ac:dyDescent="0.25">
      <c r="A112" s="31" t="s">
        <v>172</v>
      </c>
      <c r="B112" s="26" t="s">
        <v>16</v>
      </c>
      <c r="C112" s="57" t="s">
        <v>74</v>
      </c>
      <c r="D112" s="60">
        <v>44564</v>
      </c>
      <c r="E112" s="10" t="s">
        <v>114</v>
      </c>
      <c r="F112" s="161">
        <v>45000</v>
      </c>
      <c r="G112" s="181">
        <f>F112*0.0287</f>
        <v>1291.5</v>
      </c>
      <c r="H112" s="181">
        <v>1148.33</v>
      </c>
      <c r="I112" s="181">
        <f>F112*0.0304</f>
        <v>1368</v>
      </c>
      <c r="J112" s="181">
        <v>25</v>
      </c>
      <c r="K112" s="181">
        <v>3832.83</v>
      </c>
      <c r="L112" s="191">
        <v>41167.17</v>
      </c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50"/>
      <c r="AS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  <c r="IV112" s="50"/>
      <c r="IW112" s="50"/>
      <c r="IX112" s="50"/>
      <c r="IY112" s="50"/>
      <c r="IZ112" s="50"/>
      <c r="JA112" s="50"/>
      <c r="JB112" s="50"/>
      <c r="JC112" s="50"/>
      <c r="JD112" s="50"/>
      <c r="JE112" s="50"/>
      <c r="JF112" s="50"/>
      <c r="JG112" s="50"/>
      <c r="JH112" s="50"/>
      <c r="JI112" s="50"/>
      <c r="JJ112" s="50"/>
      <c r="JK112" s="50"/>
      <c r="JL112" s="50"/>
      <c r="JM112" s="50"/>
      <c r="JN112" s="50"/>
      <c r="JO112" s="50"/>
      <c r="JP112" s="50"/>
      <c r="JQ112" s="50"/>
      <c r="JR112" s="50"/>
      <c r="JS112" s="50"/>
      <c r="JT112" s="50"/>
      <c r="JU112" s="50"/>
      <c r="JV112" s="50"/>
      <c r="JW112" s="50"/>
      <c r="JX112" s="50"/>
      <c r="JY112" s="50"/>
      <c r="JZ112" s="50"/>
      <c r="KA112" s="50"/>
      <c r="KB112" s="50"/>
      <c r="KC112" s="50"/>
      <c r="KD112" s="50"/>
      <c r="KE112" s="50"/>
      <c r="KF112" s="50"/>
      <c r="KG112" s="50"/>
      <c r="KH112" s="50"/>
      <c r="KI112" s="50"/>
      <c r="KJ112" s="50"/>
      <c r="KK112" s="50"/>
      <c r="KL112" s="50"/>
      <c r="KM112" s="50"/>
      <c r="KN112" s="50"/>
      <c r="KO112" s="50"/>
      <c r="KP112" s="50"/>
      <c r="KQ112" s="50"/>
      <c r="KR112" s="50"/>
      <c r="KS112" s="50"/>
      <c r="KT112" s="50"/>
      <c r="KU112" s="50"/>
      <c r="KV112" s="50"/>
      <c r="KW112" s="50"/>
      <c r="KX112" s="50"/>
      <c r="KY112" s="50"/>
      <c r="KZ112" s="50"/>
      <c r="LA112" s="50"/>
      <c r="LB112" s="50"/>
      <c r="LC112" s="50"/>
      <c r="LD112" s="50"/>
      <c r="LE112" s="50"/>
      <c r="LF112" s="50"/>
      <c r="LG112" s="50"/>
      <c r="LH112" s="50"/>
      <c r="LI112" s="50"/>
      <c r="LJ112" s="50"/>
      <c r="LK112" s="50"/>
      <c r="LL112" s="50"/>
      <c r="LM112" s="50"/>
      <c r="LN112" s="50"/>
      <c r="LO112" s="50"/>
      <c r="LP112" s="50"/>
      <c r="LQ112" s="50"/>
      <c r="LR112" s="50"/>
      <c r="LS112" s="50"/>
      <c r="LT112" s="50"/>
      <c r="LU112" s="50"/>
      <c r="LV112" s="50"/>
      <c r="LW112" s="50"/>
      <c r="LX112" s="50"/>
      <c r="LY112" s="50"/>
      <c r="LZ112" s="50"/>
      <c r="MA112" s="50"/>
      <c r="MB112" s="50"/>
      <c r="MC112" s="50"/>
      <c r="MD112" s="50"/>
      <c r="ME112" s="50"/>
      <c r="MF112" s="50"/>
      <c r="MG112" s="50"/>
      <c r="MH112" s="50"/>
      <c r="MI112" s="50"/>
      <c r="MJ112" s="50"/>
      <c r="MK112" s="50"/>
      <c r="ML112" s="50"/>
      <c r="MM112" s="50"/>
      <c r="MN112" s="50"/>
      <c r="MO112" s="50"/>
      <c r="MP112" s="50"/>
      <c r="MQ112" s="50"/>
      <c r="MR112" s="50"/>
      <c r="MS112" s="50"/>
      <c r="MT112" s="50"/>
      <c r="MU112" s="50"/>
      <c r="MV112" s="50"/>
      <c r="MW112" s="50"/>
      <c r="MX112" s="50"/>
      <c r="MY112" s="50"/>
      <c r="MZ112" s="50"/>
      <c r="NA112" s="50"/>
      <c r="NB112" s="50"/>
      <c r="NC112" s="50"/>
      <c r="ND112" s="50"/>
      <c r="NE112" s="50"/>
      <c r="NF112" s="50"/>
      <c r="NG112" s="50"/>
      <c r="NH112" s="50"/>
      <c r="NI112" s="50"/>
      <c r="NJ112" s="50"/>
      <c r="NK112" s="50"/>
      <c r="NL112" s="50"/>
      <c r="NM112" s="50"/>
      <c r="NN112" s="50"/>
      <c r="NO112" s="50"/>
      <c r="NP112" s="50"/>
      <c r="NQ112" s="50"/>
      <c r="NR112" s="50"/>
      <c r="NS112" s="50"/>
      <c r="NT112" s="50"/>
      <c r="NU112" s="50"/>
      <c r="NV112" s="50"/>
      <c r="NW112" s="50"/>
      <c r="NX112" s="50"/>
      <c r="NY112" s="50"/>
      <c r="NZ112" s="50"/>
      <c r="OA112" s="50"/>
      <c r="OB112" s="50"/>
      <c r="OC112" s="50"/>
      <c r="OD112" s="50"/>
      <c r="OE112" s="50"/>
      <c r="OF112" s="50"/>
      <c r="OG112" s="50"/>
      <c r="OH112" s="50"/>
      <c r="OI112" s="50"/>
      <c r="OJ112" s="50"/>
      <c r="OK112" s="50"/>
      <c r="OL112" s="50"/>
      <c r="OM112" s="50"/>
      <c r="ON112" s="50"/>
      <c r="OO112" s="50"/>
      <c r="OP112" s="50"/>
      <c r="OQ112" s="50"/>
      <c r="OR112" s="50"/>
      <c r="OS112" s="50"/>
      <c r="OT112" s="50"/>
      <c r="OU112" s="50"/>
      <c r="OV112" s="50"/>
      <c r="OW112" s="50"/>
      <c r="OX112" s="50"/>
      <c r="OY112" s="50"/>
      <c r="OZ112" s="50"/>
      <c r="PA112" s="50"/>
      <c r="PB112" s="50"/>
      <c r="PC112" s="50"/>
      <c r="PD112" s="50"/>
      <c r="PE112" s="50"/>
      <c r="PF112" s="50"/>
      <c r="PG112" s="50"/>
      <c r="PH112" s="50"/>
      <c r="PI112" s="50"/>
      <c r="PJ112" s="50"/>
      <c r="PK112" s="50"/>
      <c r="PL112" s="50"/>
      <c r="PM112" s="50"/>
      <c r="PN112" s="50"/>
      <c r="PO112" s="50"/>
      <c r="PP112" s="50"/>
      <c r="PQ112" s="50"/>
      <c r="PR112" s="50"/>
      <c r="PS112" s="50"/>
      <c r="PT112" s="50"/>
      <c r="PU112" s="50"/>
      <c r="PV112" s="50"/>
      <c r="PW112" s="50"/>
      <c r="PX112" s="50"/>
      <c r="PY112" s="50"/>
      <c r="PZ112" s="50"/>
      <c r="QA112" s="50"/>
      <c r="QB112" s="50"/>
      <c r="QC112" s="50"/>
      <c r="QD112" s="50"/>
      <c r="QE112" s="50"/>
      <c r="QF112" s="50"/>
      <c r="QG112" s="50"/>
      <c r="QH112" s="50"/>
      <c r="QI112" s="50"/>
      <c r="QJ112" s="50"/>
      <c r="QK112" s="50"/>
      <c r="QL112" s="50"/>
      <c r="QM112" s="50"/>
      <c r="QN112" s="50"/>
      <c r="QO112" s="50"/>
      <c r="QP112" s="50"/>
      <c r="QQ112" s="50"/>
      <c r="QR112" s="50"/>
      <c r="QS112" s="50"/>
      <c r="QT112" s="50"/>
      <c r="QU112" s="50"/>
      <c r="QV112" s="50"/>
      <c r="QW112" s="50"/>
      <c r="QX112" s="50"/>
      <c r="QY112" s="50"/>
      <c r="QZ112" s="50"/>
      <c r="RA112" s="50"/>
      <c r="RB112" s="50"/>
      <c r="RC112" s="50"/>
      <c r="RD112" s="50"/>
      <c r="RE112" s="50"/>
      <c r="RF112" s="50"/>
      <c r="RG112" s="50"/>
      <c r="RH112" s="50"/>
      <c r="RI112" s="50"/>
      <c r="RJ112" s="50"/>
      <c r="RK112" s="50"/>
      <c r="RL112" s="50"/>
      <c r="RM112" s="50"/>
      <c r="RN112" s="50"/>
      <c r="RO112" s="50"/>
      <c r="RP112" s="50"/>
      <c r="RQ112" s="50"/>
      <c r="RR112" s="50"/>
      <c r="RS112" s="50"/>
      <c r="RT112" s="50"/>
      <c r="RU112" s="50"/>
      <c r="RV112" s="50"/>
      <c r="RW112" s="50"/>
      <c r="RX112" s="50"/>
      <c r="RY112" s="50"/>
      <c r="RZ112" s="50"/>
      <c r="SA112" s="50"/>
      <c r="SB112" s="50"/>
      <c r="SC112" s="50"/>
      <c r="SD112" s="50"/>
      <c r="SE112" s="50"/>
      <c r="SF112" s="50"/>
      <c r="SG112" s="50"/>
      <c r="SH112" s="50"/>
      <c r="SI112" s="50"/>
      <c r="SJ112" s="50"/>
      <c r="SK112" s="50"/>
      <c r="SL112" s="50"/>
      <c r="SM112" s="50"/>
      <c r="SN112" s="50"/>
      <c r="SO112" s="50"/>
      <c r="SP112" s="50"/>
      <c r="SQ112" s="50"/>
      <c r="SR112" s="50"/>
      <c r="SS112" s="50"/>
      <c r="ST112" s="50"/>
      <c r="SU112" s="50"/>
      <c r="SV112" s="50"/>
      <c r="SW112" s="50"/>
      <c r="SX112" s="50"/>
      <c r="SY112" s="50"/>
      <c r="SZ112" s="50"/>
      <c r="TA112" s="50"/>
      <c r="TB112" s="50"/>
      <c r="TC112" s="50"/>
      <c r="TD112" s="50"/>
      <c r="TE112" s="50"/>
      <c r="TF112" s="50"/>
      <c r="TG112" s="50"/>
      <c r="TH112" s="50"/>
      <c r="TI112" s="50"/>
      <c r="TJ112" s="50"/>
      <c r="TK112" s="50"/>
      <c r="TL112" s="50"/>
      <c r="TM112" s="50"/>
      <c r="TN112" s="50"/>
      <c r="TO112" s="50"/>
      <c r="TP112" s="50"/>
      <c r="TQ112" s="50"/>
      <c r="TR112" s="50"/>
      <c r="TS112" s="50"/>
      <c r="TT112" s="50"/>
      <c r="TU112" s="50"/>
      <c r="TV112" s="50"/>
      <c r="TW112" s="50"/>
      <c r="TX112" s="50"/>
      <c r="TY112" s="50"/>
      <c r="TZ112" s="50"/>
      <c r="UA112" s="50"/>
      <c r="UB112" s="50"/>
      <c r="UC112" s="50"/>
      <c r="UD112" s="50"/>
      <c r="UE112" s="50"/>
      <c r="UF112" s="50"/>
      <c r="UG112" s="50"/>
      <c r="UH112" s="50"/>
      <c r="UI112" s="50"/>
      <c r="UJ112" s="50"/>
      <c r="UK112" s="50"/>
      <c r="UL112" s="50"/>
      <c r="UM112" s="50"/>
      <c r="UN112" s="50"/>
      <c r="UO112" s="50"/>
      <c r="UP112" s="50"/>
      <c r="UQ112" s="50"/>
      <c r="UR112" s="50"/>
      <c r="US112" s="50"/>
      <c r="UT112" s="50"/>
      <c r="UU112" s="50"/>
      <c r="UV112" s="50"/>
      <c r="UW112" s="50"/>
      <c r="UX112" s="50"/>
      <c r="UY112" s="50"/>
      <c r="UZ112" s="50"/>
      <c r="VA112" s="50"/>
      <c r="VB112" s="50"/>
      <c r="VC112" s="50"/>
      <c r="VD112" s="50"/>
      <c r="VE112" s="50"/>
      <c r="VF112" s="50"/>
      <c r="VG112" s="50"/>
      <c r="VH112" s="50"/>
      <c r="VI112" s="50"/>
      <c r="VJ112" s="50"/>
      <c r="VK112" s="50"/>
      <c r="VL112" s="50"/>
      <c r="VM112" s="50"/>
      <c r="VN112" s="50"/>
      <c r="VO112" s="50"/>
      <c r="VP112" s="50"/>
      <c r="VQ112" s="50"/>
      <c r="VR112" s="50"/>
      <c r="VS112" s="50"/>
      <c r="VT112" s="50"/>
      <c r="VU112" s="50"/>
      <c r="VV112" s="50"/>
      <c r="VW112" s="50"/>
      <c r="VX112" s="50"/>
      <c r="VY112" s="50"/>
      <c r="VZ112" s="50"/>
      <c r="WA112" s="50"/>
      <c r="WB112" s="50"/>
      <c r="WC112" s="50"/>
      <c r="WD112" s="50"/>
      <c r="WE112" s="50"/>
      <c r="WF112" s="50"/>
      <c r="WG112" s="50"/>
      <c r="WH112" s="50"/>
      <c r="WI112" s="50"/>
      <c r="WJ112" s="50"/>
      <c r="WK112" s="50"/>
      <c r="WL112" s="50"/>
      <c r="WM112" s="50"/>
      <c r="WN112" s="50"/>
      <c r="WO112" s="50"/>
      <c r="WP112" s="50"/>
      <c r="WQ112" s="50"/>
      <c r="WR112" s="50"/>
      <c r="WS112" s="50"/>
      <c r="WT112" s="50"/>
      <c r="WU112" s="50"/>
      <c r="WV112" s="50"/>
      <c r="WW112" s="50"/>
      <c r="WX112" s="50"/>
      <c r="WY112" s="50"/>
      <c r="WZ112" s="50"/>
      <c r="XA112" s="50"/>
      <c r="XB112" s="50"/>
      <c r="XC112" s="50"/>
      <c r="XD112" s="50"/>
      <c r="XE112" s="50"/>
      <c r="XF112" s="50"/>
      <c r="XG112" s="50"/>
      <c r="XH112" s="50"/>
      <c r="XI112" s="50"/>
      <c r="XJ112" s="50"/>
      <c r="XK112" s="50"/>
      <c r="XL112" s="50"/>
      <c r="XM112" s="50"/>
      <c r="XN112" s="50"/>
      <c r="XO112" s="50"/>
      <c r="XP112" s="50"/>
      <c r="XQ112" s="50"/>
      <c r="XR112" s="50"/>
      <c r="XS112" s="50"/>
      <c r="XT112" s="50"/>
      <c r="XU112" s="50"/>
      <c r="XV112" s="50"/>
      <c r="XW112" s="50"/>
      <c r="XX112" s="50"/>
      <c r="XY112" s="50"/>
      <c r="XZ112" s="50"/>
      <c r="YA112" s="50"/>
      <c r="YB112" s="50"/>
      <c r="YC112" s="50"/>
      <c r="YD112" s="50"/>
      <c r="YE112" s="50"/>
      <c r="YF112" s="50"/>
      <c r="YG112" s="50"/>
      <c r="YH112" s="50"/>
      <c r="YI112" s="50"/>
      <c r="YJ112" s="50"/>
      <c r="YK112" s="50"/>
      <c r="YL112" s="50"/>
      <c r="YM112" s="50"/>
      <c r="YN112" s="50"/>
      <c r="YO112" s="50"/>
      <c r="YP112" s="50"/>
      <c r="YQ112" s="50"/>
      <c r="YR112" s="50"/>
    </row>
    <row r="113" spans="1:668" ht="15.75" x14ac:dyDescent="0.25">
      <c r="A113" s="31" t="s">
        <v>21</v>
      </c>
      <c r="B113" s="26" t="s">
        <v>16</v>
      </c>
      <c r="C113" s="57" t="s">
        <v>74</v>
      </c>
      <c r="D113" s="60">
        <v>44440</v>
      </c>
      <c r="E113" s="10" t="s">
        <v>114</v>
      </c>
      <c r="F113" s="161">
        <v>45000</v>
      </c>
      <c r="G113" s="181">
        <f>F113*0.0287</f>
        <v>1291.5</v>
      </c>
      <c r="H113" s="181">
        <v>1148.33</v>
      </c>
      <c r="I113" s="181">
        <f>F113*0.0304</f>
        <v>1368</v>
      </c>
      <c r="J113" s="181">
        <v>25</v>
      </c>
      <c r="K113" s="181">
        <v>3832.83</v>
      </c>
      <c r="L113" s="191">
        <v>41167.17</v>
      </c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  <c r="IV113" s="50"/>
      <c r="IW113" s="50"/>
      <c r="IX113" s="50"/>
      <c r="IY113" s="50"/>
      <c r="IZ113" s="50"/>
      <c r="JA113" s="50"/>
      <c r="JB113" s="50"/>
      <c r="JC113" s="50"/>
      <c r="JD113" s="50"/>
      <c r="JE113" s="50"/>
      <c r="JF113" s="50"/>
      <c r="JG113" s="50"/>
      <c r="JH113" s="50"/>
      <c r="JI113" s="50"/>
      <c r="JJ113" s="50"/>
      <c r="JK113" s="50"/>
      <c r="JL113" s="50"/>
      <c r="JM113" s="50"/>
      <c r="JN113" s="50"/>
      <c r="JO113" s="50"/>
      <c r="JP113" s="50"/>
      <c r="JQ113" s="50"/>
      <c r="JR113" s="50"/>
      <c r="JS113" s="50"/>
      <c r="JT113" s="50"/>
      <c r="JU113" s="50"/>
      <c r="JV113" s="50"/>
      <c r="JW113" s="50"/>
      <c r="JX113" s="50"/>
      <c r="JY113" s="50"/>
      <c r="JZ113" s="50"/>
      <c r="KA113" s="50"/>
      <c r="KB113" s="50"/>
      <c r="KC113" s="50"/>
      <c r="KD113" s="50"/>
      <c r="KE113" s="50"/>
      <c r="KF113" s="50"/>
      <c r="KG113" s="50"/>
      <c r="KH113" s="50"/>
      <c r="KI113" s="50"/>
      <c r="KJ113" s="50"/>
      <c r="KK113" s="50"/>
      <c r="KL113" s="50"/>
      <c r="KM113" s="50"/>
      <c r="KN113" s="50"/>
      <c r="KO113" s="50"/>
      <c r="KP113" s="50"/>
      <c r="KQ113" s="50"/>
      <c r="KR113" s="50"/>
      <c r="KS113" s="50"/>
      <c r="KT113" s="50"/>
      <c r="KU113" s="50"/>
      <c r="KV113" s="50"/>
      <c r="KW113" s="50"/>
      <c r="KX113" s="50"/>
      <c r="KY113" s="50"/>
      <c r="KZ113" s="50"/>
      <c r="LA113" s="50"/>
      <c r="LB113" s="50"/>
      <c r="LC113" s="50"/>
      <c r="LD113" s="50"/>
      <c r="LE113" s="50"/>
      <c r="LF113" s="50"/>
      <c r="LG113" s="50"/>
      <c r="LH113" s="50"/>
      <c r="LI113" s="50"/>
      <c r="LJ113" s="50"/>
      <c r="LK113" s="50"/>
      <c r="LL113" s="50"/>
      <c r="LM113" s="50"/>
      <c r="LN113" s="50"/>
      <c r="LO113" s="50"/>
      <c r="LP113" s="50"/>
      <c r="LQ113" s="50"/>
      <c r="LR113" s="50"/>
      <c r="LS113" s="50"/>
      <c r="LT113" s="50"/>
      <c r="LU113" s="50"/>
      <c r="LV113" s="50"/>
      <c r="LW113" s="50"/>
      <c r="LX113" s="50"/>
      <c r="LY113" s="50"/>
      <c r="LZ113" s="50"/>
      <c r="MA113" s="50"/>
      <c r="MB113" s="50"/>
      <c r="MC113" s="50"/>
      <c r="MD113" s="50"/>
      <c r="ME113" s="50"/>
      <c r="MF113" s="50"/>
      <c r="MG113" s="50"/>
      <c r="MH113" s="50"/>
      <c r="MI113" s="50"/>
      <c r="MJ113" s="50"/>
      <c r="MK113" s="50"/>
      <c r="ML113" s="50"/>
      <c r="MM113" s="50"/>
      <c r="MN113" s="50"/>
      <c r="MO113" s="50"/>
      <c r="MP113" s="50"/>
      <c r="MQ113" s="50"/>
      <c r="MR113" s="50"/>
      <c r="MS113" s="50"/>
      <c r="MT113" s="50"/>
      <c r="MU113" s="50"/>
      <c r="MV113" s="50"/>
      <c r="MW113" s="50"/>
      <c r="MX113" s="50"/>
      <c r="MY113" s="50"/>
      <c r="MZ113" s="50"/>
      <c r="NA113" s="50"/>
      <c r="NB113" s="50"/>
      <c r="NC113" s="50"/>
      <c r="ND113" s="50"/>
      <c r="NE113" s="50"/>
      <c r="NF113" s="50"/>
      <c r="NG113" s="50"/>
      <c r="NH113" s="50"/>
      <c r="NI113" s="50"/>
      <c r="NJ113" s="50"/>
      <c r="NK113" s="50"/>
      <c r="NL113" s="50"/>
      <c r="NM113" s="50"/>
      <c r="NN113" s="50"/>
      <c r="NO113" s="50"/>
      <c r="NP113" s="50"/>
      <c r="NQ113" s="50"/>
      <c r="NR113" s="50"/>
      <c r="NS113" s="50"/>
      <c r="NT113" s="50"/>
      <c r="NU113" s="50"/>
      <c r="NV113" s="50"/>
      <c r="NW113" s="50"/>
      <c r="NX113" s="50"/>
      <c r="NY113" s="50"/>
      <c r="NZ113" s="50"/>
      <c r="OA113" s="50"/>
      <c r="OB113" s="50"/>
      <c r="OC113" s="50"/>
      <c r="OD113" s="50"/>
      <c r="OE113" s="50"/>
      <c r="OF113" s="50"/>
      <c r="OG113" s="50"/>
      <c r="OH113" s="50"/>
      <c r="OI113" s="50"/>
      <c r="OJ113" s="50"/>
      <c r="OK113" s="50"/>
      <c r="OL113" s="50"/>
      <c r="OM113" s="50"/>
      <c r="ON113" s="50"/>
      <c r="OO113" s="50"/>
      <c r="OP113" s="50"/>
      <c r="OQ113" s="50"/>
      <c r="OR113" s="50"/>
      <c r="OS113" s="50"/>
      <c r="OT113" s="50"/>
      <c r="OU113" s="50"/>
      <c r="OV113" s="50"/>
      <c r="OW113" s="50"/>
      <c r="OX113" s="50"/>
      <c r="OY113" s="50"/>
      <c r="OZ113" s="50"/>
      <c r="PA113" s="50"/>
      <c r="PB113" s="50"/>
      <c r="PC113" s="50"/>
      <c r="PD113" s="50"/>
      <c r="PE113" s="50"/>
      <c r="PF113" s="50"/>
      <c r="PG113" s="50"/>
      <c r="PH113" s="50"/>
      <c r="PI113" s="50"/>
      <c r="PJ113" s="50"/>
      <c r="PK113" s="50"/>
      <c r="PL113" s="50"/>
      <c r="PM113" s="50"/>
      <c r="PN113" s="50"/>
      <c r="PO113" s="50"/>
      <c r="PP113" s="50"/>
      <c r="PQ113" s="50"/>
      <c r="PR113" s="50"/>
      <c r="PS113" s="50"/>
      <c r="PT113" s="50"/>
      <c r="PU113" s="50"/>
      <c r="PV113" s="50"/>
      <c r="PW113" s="50"/>
      <c r="PX113" s="50"/>
      <c r="PY113" s="50"/>
      <c r="PZ113" s="50"/>
      <c r="QA113" s="50"/>
      <c r="QB113" s="50"/>
      <c r="QC113" s="50"/>
      <c r="QD113" s="50"/>
      <c r="QE113" s="50"/>
      <c r="QF113" s="50"/>
      <c r="QG113" s="50"/>
      <c r="QH113" s="50"/>
      <c r="QI113" s="50"/>
      <c r="QJ113" s="50"/>
      <c r="QK113" s="50"/>
      <c r="QL113" s="50"/>
      <c r="QM113" s="50"/>
      <c r="QN113" s="50"/>
      <c r="QO113" s="50"/>
      <c r="QP113" s="50"/>
      <c r="QQ113" s="50"/>
      <c r="QR113" s="50"/>
      <c r="QS113" s="50"/>
      <c r="QT113" s="50"/>
      <c r="QU113" s="50"/>
      <c r="QV113" s="50"/>
      <c r="QW113" s="50"/>
      <c r="QX113" s="50"/>
      <c r="QY113" s="50"/>
      <c r="QZ113" s="50"/>
      <c r="RA113" s="50"/>
      <c r="RB113" s="50"/>
      <c r="RC113" s="50"/>
      <c r="RD113" s="50"/>
      <c r="RE113" s="50"/>
      <c r="RF113" s="50"/>
      <c r="RG113" s="50"/>
      <c r="RH113" s="50"/>
      <c r="RI113" s="50"/>
      <c r="RJ113" s="50"/>
      <c r="RK113" s="50"/>
      <c r="RL113" s="50"/>
      <c r="RM113" s="50"/>
      <c r="RN113" s="50"/>
      <c r="RO113" s="50"/>
      <c r="RP113" s="50"/>
      <c r="RQ113" s="50"/>
      <c r="RR113" s="50"/>
      <c r="RS113" s="50"/>
      <c r="RT113" s="50"/>
      <c r="RU113" s="50"/>
      <c r="RV113" s="50"/>
      <c r="RW113" s="50"/>
      <c r="RX113" s="50"/>
      <c r="RY113" s="50"/>
      <c r="RZ113" s="50"/>
      <c r="SA113" s="50"/>
      <c r="SB113" s="50"/>
      <c r="SC113" s="50"/>
      <c r="SD113" s="50"/>
      <c r="SE113" s="50"/>
      <c r="SF113" s="50"/>
      <c r="SG113" s="50"/>
      <c r="SH113" s="50"/>
      <c r="SI113" s="50"/>
      <c r="SJ113" s="50"/>
      <c r="SK113" s="50"/>
      <c r="SL113" s="50"/>
      <c r="SM113" s="50"/>
      <c r="SN113" s="50"/>
      <c r="SO113" s="50"/>
      <c r="SP113" s="50"/>
      <c r="SQ113" s="50"/>
      <c r="SR113" s="50"/>
      <c r="SS113" s="50"/>
      <c r="ST113" s="50"/>
      <c r="SU113" s="50"/>
      <c r="SV113" s="50"/>
      <c r="SW113" s="50"/>
      <c r="SX113" s="50"/>
      <c r="SY113" s="50"/>
      <c r="SZ113" s="50"/>
      <c r="TA113" s="50"/>
      <c r="TB113" s="50"/>
      <c r="TC113" s="50"/>
      <c r="TD113" s="50"/>
      <c r="TE113" s="50"/>
      <c r="TF113" s="50"/>
      <c r="TG113" s="50"/>
      <c r="TH113" s="50"/>
      <c r="TI113" s="50"/>
      <c r="TJ113" s="50"/>
      <c r="TK113" s="50"/>
      <c r="TL113" s="50"/>
      <c r="TM113" s="50"/>
      <c r="TN113" s="50"/>
      <c r="TO113" s="50"/>
      <c r="TP113" s="50"/>
      <c r="TQ113" s="50"/>
      <c r="TR113" s="50"/>
      <c r="TS113" s="50"/>
      <c r="TT113" s="50"/>
      <c r="TU113" s="50"/>
      <c r="TV113" s="50"/>
      <c r="TW113" s="50"/>
      <c r="TX113" s="50"/>
      <c r="TY113" s="50"/>
      <c r="TZ113" s="50"/>
      <c r="UA113" s="50"/>
      <c r="UB113" s="50"/>
      <c r="UC113" s="50"/>
      <c r="UD113" s="50"/>
      <c r="UE113" s="50"/>
      <c r="UF113" s="50"/>
      <c r="UG113" s="50"/>
      <c r="UH113" s="50"/>
      <c r="UI113" s="50"/>
      <c r="UJ113" s="50"/>
      <c r="UK113" s="50"/>
      <c r="UL113" s="50"/>
      <c r="UM113" s="50"/>
      <c r="UN113" s="50"/>
      <c r="UO113" s="50"/>
      <c r="UP113" s="50"/>
      <c r="UQ113" s="50"/>
      <c r="UR113" s="50"/>
      <c r="US113" s="50"/>
      <c r="UT113" s="50"/>
      <c r="UU113" s="50"/>
      <c r="UV113" s="50"/>
      <c r="UW113" s="50"/>
      <c r="UX113" s="50"/>
      <c r="UY113" s="50"/>
      <c r="UZ113" s="50"/>
      <c r="VA113" s="50"/>
      <c r="VB113" s="50"/>
      <c r="VC113" s="50"/>
      <c r="VD113" s="50"/>
      <c r="VE113" s="50"/>
      <c r="VF113" s="50"/>
      <c r="VG113" s="50"/>
      <c r="VH113" s="50"/>
      <c r="VI113" s="50"/>
      <c r="VJ113" s="50"/>
      <c r="VK113" s="50"/>
      <c r="VL113" s="50"/>
      <c r="VM113" s="50"/>
      <c r="VN113" s="50"/>
      <c r="VO113" s="50"/>
      <c r="VP113" s="50"/>
      <c r="VQ113" s="50"/>
      <c r="VR113" s="50"/>
      <c r="VS113" s="50"/>
      <c r="VT113" s="50"/>
      <c r="VU113" s="50"/>
      <c r="VV113" s="50"/>
      <c r="VW113" s="50"/>
      <c r="VX113" s="50"/>
      <c r="VY113" s="50"/>
      <c r="VZ113" s="50"/>
      <c r="WA113" s="50"/>
      <c r="WB113" s="50"/>
      <c r="WC113" s="50"/>
      <c r="WD113" s="50"/>
      <c r="WE113" s="50"/>
      <c r="WF113" s="50"/>
      <c r="WG113" s="50"/>
      <c r="WH113" s="50"/>
      <c r="WI113" s="50"/>
      <c r="WJ113" s="50"/>
      <c r="WK113" s="50"/>
      <c r="WL113" s="50"/>
      <c r="WM113" s="50"/>
      <c r="WN113" s="50"/>
      <c r="WO113" s="50"/>
      <c r="WP113" s="50"/>
      <c r="WQ113" s="50"/>
      <c r="WR113" s="50"/>
      <c r="WS113" s="50"/>
      <c r="WT113" s="50"/>
      <c r="WU113" s="50"/>
      <c r="WV113" s="50"/>
      <c r="WW113" s="50"/>
      <c r="WX113" s="50"/>
      <c r="WY113" s="50"/>
      <c r="WZ113" s="50"/>
      <c r="XA113" s="50"/>
      <c r="XB113" s="50"/>
      <c r="XC113" s="50"/>
      <c r="XD113" s="50"/>
      <c r="XE113" s="50"/>
      <c r="XF113" s="50"/>
      <c r="XG113" s="50"/>
      <c r="XH113" s="50"/>
      <c r="XI113" s="50"/>
      <c r="XJ113" s="50"/>
      <c r="XK113" s="50"/>
      <c r="XL113" s="50"/>
      <c r="XM113" s="50"/>
      <c r="XN113" s="50"/>
      <c r="XO113" s="50"/>
      <c r="XP113" s="50"/>
      <c r="XQ113" s="50"/>
      <c r="XR113" s="50"/>
      <c r="XS113" s="50"/>
      <c r="XT113" s="50"/>
      <c r="XU113" s="50"/>
      <c r="XV113" s="50"/>
      <c r="XW113" s="50"/>
      <c r="XX113" s="50"/>
      <c r="XY113" s="50"/>
      <c r="XZ113" s="50"/>
      <c r="YA113" s="50"/>
      <c r="YB113" s="50"/>
      <c r="YC113" s="50"/>
      <c r="YD113" s="50"/>
      <c r="YE113" s="50"/>
      <c r="YF113" s="50"/>
      <c r="YG113" s="50"/>
      <c r="YH113" s="50"/>
      <c r="YI113" s="50"/>
      <c r="YJ113" s="50"/>
      <c r="YK113" s="50"/>
      <c r="YL113" s="50"/>
      <c r="YM113" s="50"/>
      <c r="YN113" s="50"/>
      <c r="YO113" s="50"/>
      <c r="YP113" s="50"/>
      <c r="YQ113" s="50"/>
      <c r="YR113" s="50"/>
    </row>
    <row r="114" spans="1:668" ht="15.75" x14ac:dyDescent="0.25">
      <c r="A114" s="31" t="s">
        <v>143</v>
      </c>
      <c r="B114" s="26" t="s">
        <v>145</v>
      </c>
      <c r="C114" s="57" t="s">
        <v>74</v>
      </c>
      <c r="D114" s="60">
        <v>44593</v>
      </c>
      <c r="E114" s="10" t="s">
        <v>114</v>
      </c>
      <c r="F114" s="161">
        <v>45000</v>
      </c>
      <c r="G114" s="181">
        <v>1291.5</v>
      </c>
      <c r="H114" s="181">
        <v>1148.33</v>
      </c>
      <c r="I114" s="181">
        <v>1368</v>
      </c>
      <c r="J114" s="181">
        <v>1375</v>
      </c>
      <c r="K114" s="181">
        <v>5182.83</v>
      </c>
      <c r="L114" s="191">
        <v>39817.17</v>
      </c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  <c r="IW114" s="50"/>
      <c r="IX114" s="50"/>
      <c r="IY114" s="50"/>
      <c r="IZ114" s="50"/>
      <c r="JA114" s="50"/>
      <c r="JB114" s="50"/>
      <c r="JC114" s="50"/>
      <c r="JD114" s="50"/>
      <c r="JE114" s="50"/>
      <c r="JF114" s="50"/>
      <c r="JG114" s="50"/>
      <c r="JH114" s="50"/>
      <c r="JI114" s="50"/>
      <c r="JJ114" s="50"/>
      <c r="JK114" s="50"/>
      <c r="JL114" s="50"/>
      <c r="JM114" s="50"/>
      <c r="JN114" s="50"/>
      <c r="JO114" s="50"/>
      <c r="JP114" s="50"/>
      <c r="JQ114" s="50"/>
      <c r="JR114" s="50"/>
      <c r="JS114" s="50"/>
      <c r="JT114" s="50"/>
      <c r="JU114" s="50"/>
      <c r="JV114" s="50"/>
      <c r="JW114" s="50"/>
      <c r="JX114" s="50"/>
      <c r="JY114" s="50"/>
      <c r="JZ114" s="50"/>
      <c r="KA114" s="50"/>
      <c r="KB114" s="50"/>
      <c r="KC114" s="50"/>
      <c r="KD114" s="50"/>
      <c r="KE114" s="50"/>
      <c r="KF114" s="50"/>
      <c r="KG114" s="50"/>
      <c r="KH114" s="50"/>
      <c r="KI114" s="50"/>
      <c r="KJ114" s="50"/>
      <c r="KK114" s="50"/>
      <c r="KL114" s="50"/>
      <c r="KM114" s="50"/>
      <c r="KN114" s="50"/>
      <c r="KO114" s="50"/>
      <c r="KP114" s="50"/>
      <c r="KQ114" s="50"/>
      <c r="KR114" s="50"/>
      <c r="KS114" s="50"/>
      <c r="KT114" s="50"/>
      <c r="KU114" s="50"/>
      <c r="KV114" s="50"/>
      <c r="KW114" s="50"/>
      <c r="KX114" s="50"/>
      <c r="KY114" s="50"/>
      <c r="KZ114" s="50"/>
      <c r="LA114" s="50"/>
      <c r="LB114" s="50"/>
      <c r="LC114" s="50"/>
      <c r="LD114" s="50"/>
      <c r="LE114" s="50"/>
      <c r="LF114" s="50"/>
      <c r="LG114" s="50"/>
      <c r="LH114" s="50"/>
      <c r="LI114" s="50"/>
      <c r="LJ114" s="50"/>
      <c r="LK114" s="50"/>
      <c r="LL114" s="50"/>
      <c r="LM114" s="50"/>
      <c r="LN114" s="50"/>
      <c r="LO114" s="50"/>
      <c r="LP114" s="50"/>
      <c r="LQ114" s="50"/>
      <c r="LR114" s="50"/>
      <c r="LS114" s="50"/>
      <c r="LT114" s="50"/>
      <c r="LU114" s="50"/>
      <c r="LV114" s="50"/>
      <c r="LW114" s="50"/>
      <c r="LX114" s="50"/>
      <c r="LY114" s="50"/>
      <c r="LZ114" s="50"/>
      <c r="MA114" s="50"/>
      <c r="MB114" s="50"/>
      <c r="MC114" s="50"/>
      <c r="MD114" s="50"/>
      <c r="ME114" s="50"/>
      <c r="MF114" s="50"/>
      <c r="MG114" s="50"/>
      <c r="MH114" s="50"/>
      <c r="MI114" s="50"/>
      <c r="MJ114" s="50"/>
      <c r="MK114" s="50"/>
      <c r="ML114" s="50"/>
      <c r="MM114" s="50"/>
      <c r="MN114" s="50"/>
      <c r="MO114" s="50"/>
      <c r="MP114" s="50"/>
      <c r="MQ114" s="50"/>
      <c r="MR114" s="50"/>
      <c r="MS114" s="50"/>
      <c r="MT114" s="50"/>
      <c r="MU114" s="50"/>
      <c r="MV114" s="50"/>
      <c r="MW114" s="50"/>
      <c r="MX114" s="50"/>
      <c r="MY114" s="50"/>
      <c r="MZ114" s="50"/>
      <c r="NA114" s="50"/>
      <c r="NB114" s="50"/>
      <c r="NC114" s="50"/>
      <c r="ND114" s="50"/>
      <c r="NE114" s="50"/>
      <c r="NF114" s="50"/>
      <c r="NG114" s="50"/>
      <c r="NH114" s="50"/>
      <c r="NI114" s="50"/>
      <c r="NJ114" s="50"/>
      <c r="NK114" s="50"/>
      <c r="NL114" s="50"/>
      <c r="NM114" s="50"/>
      <c r="NN114" s="50"/>
      <c r="NO114" s="50"/>
      <c r="NP114" s="50"/>
      <c r="NQ114" s="50"/>
      <c r="NR114" s="50"/>
      <c r="NS114" s="50"/>
      <c r="NT114" s="50"/>
      <c r="NU114" s="50"/>
      <c r="NV114" s="50"/>
      <c r="NW114" s="50"/>
      <c r="NX114" s="50"/>
      <c r="NY114" s="50"/>
      <c r="NZ114" s="50"/>
      <c r="OA114" s="50"/>
      <c r="OB114" s="50"/>
      <c r="OC114" s="50"/>
      <c r="OD114" s="50"/>
      <c r="OE114" s="50"/>
      <c r="OF114" s="50"/>
      <c r="OG114" s="50"/>
      <c r="OH114" s="50"/>
      <c r="OI114" s="50"/>
      <c r="OJ114" s="50"/>
      <c r="OK114" s="50"/>
      <c r="OL114" s="50"/>
      <c r="OM114" s="50"/>
      <c r="ON114" s="50"/>
      <c r="OO114" s="50"/>
      <c r="OP114" s="50"/>
      <c r="OQ114" s="50"/>
      <c r="OR114" s="50"/>
      <c r="OS114" s="50"/>
      <c r="OT114" s="50"/>
      <c r="OU114" s="50"/>
      <c r="OV114" s="50"/>
      <c r="OW114" s="50"/>
      <c r="OX114" s="50"/>
      <c r="OY114" s="50"/>
      <c r="OZ114" s="50"/>
      <c r="PA114" s="50"/>
      <c r="PB114" s="50"/>
      <c r="PC114" s="50"/>
      <c r="PD114" s="50"/>
      <c r="PE114" s="50"/>
      <c r="PF114" s="50"/>
      <c r="PG114" s="50"/>
      <c r="PH114" s="50"/>
      <c r="PI114" s="50"/>
      <c r="PJ114" s="50"/>
      <c r="PK114" s="50"/>
      <c r="PL114" s="50"/>
      <c r="PM114" s="50"/>
      <c r="PN114" s="50"/>
      <c r="PO114" s="50"/>
      <c r="PP114" s="50"/>
      <c r="PQ114" s="50"/>
      <c r="PR114" s="50"/>
      <c r="PS114" s="50"/>
      <c r="PT114" s="50"/>
      <c r="PU114" s="50"/>
      <c r="PV114" s="50"/>
      <c r="PW114" s="50"/>
      <c r="PX114" s="50"/>
      <c r="PY114" s="50"/>
      <c r="PZ114" s="50"/>
      <c r="QA114" s="50"/>
      <c r="QB114" s="50"/>
      <c r="QC114" s="50"/>
      <c r="QD114" s="50"/>
      <c r="QE114" s="50"/>
      <c r="QF114" s="50"/>
      <c r="QG114" s="50"/>
      <c r="QH114" s="50"/>
      <c r="QI114" s="50"/>
      <c r="QJ114" s="50"/>
      <c r="QK114" s="50"/>
      <c r="QL114" s="50"/>
      <c r="QM114" s="50"/>
      <c r="QN114" s="50"/>
      <c r="QO114" s="50"/>
      <c r="QP114" s="50"/>
      <c r="QQ114" s="50"/>
      <c r="QR114" s="50"/>
      <c r="QS114" s="50"/>
      <c r="QT114" s="50"/>
      <c r="QU114" s="50"/>
      <c r="QV114" s="50"/>
      <c r="QW114" s="50"/>
      <c r="QX114" s="50"/>
      <c r="QY114" s="50"/>
      <c r="QZ114" s="50"/>
      <c r="RA114" s="50"/>
      <c r="RB114" s="50"/>
      <c r="RC114" s="50"/>
      <c r="RD114" s="50"/>
      <c r="RE114" s="50"/>
      <c r="RF114" s="50"/>
      <c r="RG114" s="50"/>
      <c r="RH114" s="50"/>
      <c r="RI114" s="50"/>
      <c r="RJ114" s="50"/>
      <c r="RK114" s="50"/>
      <c r="RL114" s="50"/>
      <c r="RM114" s="50"/>
      <c r="RN114" s="50"/>
      <c r="RO114" s="50"/>
      <c r="RP114" s="50"/>
      <c r="RQ114" s="50"/>
      <c r="RR114" s="50"/>
      <c r="RS114" s="50"/>
      <c r="RT114" s="50"/>
      <c r="RU114" s="50"/>
      <c r="RV114" s="50"/>
      <c r="RW114" s="50"/>
      <c r="RX114" s="50"/>
      <c r="RY114" s="50"/>
      <c r="RZ114" s="50"/>
      <c r="SA114" s="50"/>
      <c r="SB114" s="50"/>
      <c r="SC114" s="50"/>
      <c r="SD114" s="50"/>
      <c r="SE114" s="50"/>
      <c r="SF114" s="50"/>
      <c r="SG114" s="50"/>
      <c r="SH114" s="50"/>
      <c r="SI114" s="50"/>
      <c r="SJ114" s="50"/>
      <c r="SK114" s="50"/>
      <c r="SL114" s="50"/>
      <c r="SM114" s="50"/>
      <c r="SN114" s="50"/>
      <c r="SO114" s="50"/>
      <c r="SP114" s="50"/>
      <c r="SQ114" s="50"/>
      <c r="SR114" s="50"/>
      <c r="SS114" s="50"/>
      <c r="ST114" s="50"/>
      <c r="SU114" s="50"/>
      <c r="SV114" s="50"/>
      <c r="SW114" s="50"/>
      <c r="SX114" s="50"/>
      <c r="SY114" s="50"/>
      <c r="SZ114" s="50"/>
      <c r="TA114" s="50"/>
      <c r="TB114" s="50"/>
      <c r="TC114" s="50"/>
      <c r="TD114" s="50"/>
      <c r="TE114" s="50"/>
      <c r="TF114" s="50"/>
      <c r="TG114" s="50"/>
      <c r="TH114" s="50"/>
      <c r="TI114" s="50"/>
      <c r="TJ114" s="50"/>
      <c r="TK114" s="50"/>
      <c r="TL114" s="50"/>
      <c r="TM114" s="50"/>
      <c r="TN114" s="50"/>
      <c r="TO114" s="50"/>
      <c r="TP114" s="50"/>
      <c r="TQ114" s="50"/>
      <c r="TR114" s="50"/>
      <c r="TS114" s="50"/>
      <c r="TT114" s="50"/>
      <c r="TU114" s="50"/>
      <c r="TV114" s="50"/>
      <c r="TW114" s="50"/>
      <c r="TX114" s="50"/>
      <c r="TY114" s="50"/>
      <c r="TZ114" s="50"/>
      <c r="UA114" s="50"/>
      <c r="UB114" s="50"/>
      <c r="UC114" s="50"/>
      <c r="UD114" s="50"/>
      <c r="UE114" s="50"/>
      <c r="UF114" s="50"/>
      <c r="UG114" s="50"/>
      <c r="UH114" s="50"/>
      <c r="UI114" s="50"/>
      <c r="UJ114" s="50"/>
      <c r="UK114" s="50"/>
      <c r="UL114" s="50"/>
      <c r="UM114" s="50"/>
      <c r="UN114" s="50"/>
      <c r="UO114" s="50"/>
      <c r="UP114" s="50"/>
      <c r="UQ114" s="50"/>
      <c r="UR114" s="50"/>
      <c r="US114" s="50"/>
      <c r="UT114" s="50"/>
      <c r="UU114" s="50"/>
      <c r="UV114" s="50"/>
      <c r="UW114" s="50"/>
      <c r="UX114" s="50"/>
      <c r="UY114" s="50"/>
      <c r="UZ114" s="50"/>
      <c r="VA114" s="50"/>
      <c r="VB114" s="50"/>
      <c r="VC114" s="50"/>
      <c r="VD114" s="50"/>
      <c r="VE114" s="50"/>
      <c r="VF114" s="50"/>
      <c r="VG114" s="50"/>
      <c r="VH114" s="50"/>
      <c r="VI114" s="50"/>
      <c r="VJ114" s="50"/>
      <c r="VK114" s="50"/>
      <c r="VL114" s="50"/>
      <c r="VM114" s="50"/>
      <c r="VN114" s="50"/>
      <c r="VO114" s="50"/>
      <c r="VP114" s="50"/>
      <c r="VQ114" s="50"/>
      <c r="VR114" s="50"/>
      <c r="VS114" s="50"/>
      <c r="VT114" s="50"/>
      <c r="VU114" s="50"/>
      <c r="VV114" s="50"/>
      <c r="VW114" s="50"/>
      <c r="VX114" s="50"/>
      <c r="VY114" s="50"/>
      <c r="VZ114" s="50"/>
      <c r="WA114" s="50"/>
      <c r="WB114" s="50"/>
      <c r="WC114" s="50"/>
      <c r="WD114" s="50"/>
      <c r="WE114" s="50"/>
      <c r="WF114" s="50"/>
      <c r="WG114" s="50"/>
      <c r="WH114" s="50"/>
      <c r="WI114" s="50"/>
      <c r="WJ114" s="50"/>
      <c r="WK114" s="50"/>
      <c r="WL114" s="50"/>
      <c r="WM114" s="50"/>
      <c r="WN114" s="50"/>
      <c r="WO114" s="50"/>
      <c r="WP114" s="50"/>
      <c r="WQ114" s="50"/>
      <c r="WR114" s="50"/>
      <c r="WS114" s="50"/>
      <c r="WT114" s="50"/>
      <c r="WU114" s="50"/>
      <c r="WV114" s="50"/>
      <c r="WW114" s="50"/>
      <c r="WX114" s="50"/>
      <c r="WY114" s="50"/>
      <c r="WZ114" s="50"/>
      <c r="XA114" s="50"/>
      <c r="XB114" s="50"/>
      <c r="XC114" s="50"/>
      <c r="XD114" s="50"/>
      <c r="XE114" s="50"/>
      <c r="XF114" s="50"/>
      <c r="XG114" s="50"/>
      <c r="XH114" s="50"/>
      <c r="XI114" s="50"/>
      <c r="XJ114" s="50"/>
      <c r="XK114" s="50"/>
      <c r="XL114" s="50"/>
      <c r="XM114" s="50"/>
      <c r="XN114" s="50"/>
      <c r="XO114" s="50"/>
      <c r="XP114" s="50"/>
      <c r="XQ114" s="50"/>
      <c r="XR114" s="50"/>
      <c r="XS114" s="50"/>
      <c r="XT114" s="50"/>
      <c r="XU114" s="50"/>
      <c r="XV114" s="50"/>
      <c r="XW114" s="50"/>
      <c r="XX114" s="50"/>
      <c r="XY114" s="50"/>
      <c r="XZ114" s="50"/>
      <c r="YA114" s="50"/>
      <c r="YB114" s="50"/>
      <c r="YC114" s="50"/>
      <c r="YD114" s="50"/>
      <c r="YE114" s="50"/>
      <c r="YF114" s="50"/>
      <c r="YG114" s="50"/>
      <c r="YH114" s="50"/>
      <c r="YI114" s="50"/>
      <c r="YJ114" s="50"/>
      <c r="YK114" s="50"/>
      <c r="YL114" s="50"/>
      <c r="YM114" s="50"/>
      <c r="YN114" s="50"/>
      <c r="YO114" s="50"/>
      <c r="YP114" s="50"/>
      <c r="YQ114" s="50"/>
      <c r="YR114" s="50"/>
    </row>
    <row r="115" spans="1:668" ht="15.75" x14ac:dyDescent="0.25">
      <c r="A115" s="31" t="s">
        <v>144</v>
      </c>
      <c r="B115" s="26" t="s">
        <v>145</v>
      </c>
      <c r="C115" s="57" t="s">
        <v>74</v>
      </c>
      <c r="D115" s="60">
        <v>44594</v>
      </c>
      <c r="E115" s="10" t="s">
        <v>114</v>
      </c>
      <c r="F115" s="161">
        <v>45000</v>
      </c>
      <c r="G115" s="181">
        <v>1291.5</v>
      </c>
      <c r="H115" s="181">
        <v>1148.33</v>
      </c>
      <c r="I115" s="181">
        <v>1368</v>
      </c>
      <c r="J115" s="181">
        <v>25</v>
      </c>
      <c r="K115" s="181">
        <v>3832.83</v>
      </c>
      <c r="L115" s="191">
        <v>41167.17</v>
      </c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  <c r="IV115" s="50"/>
      <c r="IW115" s="50"/>
      <c r="IX115" s="50"/>
      <c r="IY115" s="50"/>
      <c r="IZ115" s="50"/>
      <c r="JA115" s="50"/>
      <c r="JB115" s="50"/>
      <c r="JC115" s="50"/>
      <c r="JD115" s="50"/>
      <c r="JE115" s="50"/>
      <c r="JF115" s="50"/>
      <c r="JG115" s="50"/>
      <c r="JH115" s="50"/>
      <c r="JI115" s="50"/>
      <c r="JJ115" s="50"/>
      <c r="JK115" s="50"/>
      <c r="JL115" s="50"/>
      <c r="JM115" s="50"/>
      <c r="JN115" s="50"/>
      <c r="JO115" s="50"/>
      <c r="JP115" s="50"/>
      <c r="JQ115" s="50"/>
      <c r="JR115" s="50"/>
      <c r="JS115" s="50"/>
      <c r="JT115" s="50"/>
      <c r="JU115" s="50"/>
      <c r="JV115" s="50"/>
      <c r="JW115" s="50"/>
      <c r="JX115" s="50"/>
      <c r="JY115" s="50"/>
      <c r="JZ115" s="50"/>
      <c r="KA115" s="50"/>
      <c r="KB115" s="50"/>
      <c r="KC115" s="50"/>
      <c r="KD115" s="50"/>
      <c r="KE115" s="50"/>
      <c r="KF115" s="50"/>
      <c r="KG115" s="50"/>
      <c r="KH115" s="50"/>
      <c r="KI115" s="50"/>
      <c r="KJ115" s="50"/>
      <c r="KK115" s="50"/>
      <c r="KL115" s="50"/>
      <c r="KM115" s="50"/>
      <c r="KN115" s="50"/>
      <c r="KO115" s="50"/>
      <c r="KP115" s="50"/>
      <c r="KQ115" s="50"/>
      <c r="KR115" s="50"/>
      <c r="KS115" s="50"/>
      <c r="KT115" s="50"/>
      <c r="KU115" s="50"/>
      <c r="KV115" s="50"/>
      <c r="KW115" s="50"/>
      <c r="KX115" s="50"/>
      <c r="KY115" s="50"/>
      <c r="KZ115" s="50"/>
      <c r="LA115" s="50"/>
      <c r="LB115" s="50"/>
      <c r="LC115" s="50"/>
      <c r="LD115" s="50"/>
      <c r="LE115" s="50"/>
      <c r="LF115" s="50"/>
      <c r="LG115" s="50"/>
      <c r="LH115" s="50"/>
      <c r="LI115" s="50"/>
      <c r="LJ115" s="50"/>
      <c r="LK115" s="50"/>
      <c r="LL115" s="50"/>
      <c r="LM115" s="50"/>
      <c r="LN115" s="50"/>
      <c r="LO115" s="50"/>
      <c r="LP115" s="50"/>
      <c r="LQ115" s="50"/>
      <c r="LR115" s="50"/>
      <c r="LS115" s="50"/>
      <c r="LT115" s="50"/>
      <c r="LU115" s="50"/>
      <c r="LV115" s="50"/>
      <c r="LW115" s="50"/>
      <c r="LX115" s="50"/>
      <c r="LY115" s="50"/>
      <c r="LZ115" s="50"/>
      <c r="MA115" s="50"/>
      <c r="MB115" s="50"/>
      <c r="MC115" s="50"/>
      <c r="MD115" s="50"/>
      <c r="ME115" s="50"/>
      <c r="MF115" s="50"/>
      <c r="MG115" s="50"/>
      <c r="MH115" s="50"/>
      <c r="MI115" s="50"/>
      <c r="MJ115" s="50"/>
      <c r="MK115" s="50"/>
      <c r="ML115" s="50"/>
      <c r="MM115" s="50"/>
      <c r="MN115" s="50"/>
      <c r="MO115" s="50"/>
      <c r="MP115" s="50"/>
      <c r="MQ115" s="50"/>
      <c r="MR115" s="50"/>
      <c r="MS115" s="50"/>
      <c r="MT115" s="50"/>
      <c r="MU115" s="50"/>
      <c r="MV115" s="50"/>
      <c r="MW115" s="50"/>
      <c r="MX115" s="50"/>
      <c r="MY115" s="50"/>
      <c r="MZ115" s="50"/>
      <c r="NA115" s="50"/>
      <c r="NB115" s="50"/>
      <c r="NC115" s="50"/>
      <c r="ND115" s="50"/>
      <c r="NE115" s="50"/>
      <c r="NF115" s="50"/>
      <c r="NG115" s="50"/>
      <c r="NH115" s="50"/>
      <c r="NI115" s="50"/>
      <c r="NJ115" s="50"/>
      <c r="NK115" s="50"/>
      <c r="NL115" s="50"/>
      <c r="NM115" s="50"/>
      <c r="NN115" s="50"/>
      <c r="NO115" s="50"/>
      <c r="NP115" s="50"/>
      <c r="NQ115" s="50"/>
      <c r="NR115" s="50"/>
      <c r="NS115" s="50"/>
      <c r="NT115" s="50"/>
      <c r="NU115" s="50"/>
      <c r="NV115" s="50"/>
      <c r="NW115" s="50"/>
      <c r="NX115" s="50"/>
      <c r="NY115" s="50"/>
      <c r="NZ115" s="50"/>
      <c r="OA115" s="50"/>
      <c r="OB115" s="50"/>
      <c r="OC115" s="50"/>
      <c r="OD115" s="50"/>
      <c r="OE115" s="50"/>
      <c r="OF115" s="50"/>
      <c r="OG115" s="50"/>
      <c r="OH115" s="50"/>
      <c r="OI115" s="50"/>
      <c r="OJ115" s="50"/>
      <c r="OK115" s="50"/>
      <c r="OL115" s="50"/>
      <c r="OM115" s="50"/>
      <c r="ON115" s="50"/>
      <c r="OO115" s="50"/>
      <c r="OP115" s="50"/>
      <c r="OQ115" s="50"/>
      <c r="OR115" s="50"/>
      <c r="OS115" s="50"/>
      <c r="OT115" s="50"/>
      <c r="OU115" s="50"/>
      <c r="OV115" s="50"/>
      <c r="OW115" s="50"/>
      <c r="OX115" s="50"/>
      <c r="OY115" s="50"/>
      <c r="OZ115" s="50"/>
      <c r="PA115" s="50"/>
      <c r="PB115" s="50"/>
      <c r="PC115" s="50"/>
      <c r="PD115" s="50"/>
      <c r="PE115" s="50"/>
      <c r="PF115" s="50"/>
      <c r="PG115" s="50"/>
      <c r="PH115" s="50"/>
      <c r="PI115" s="50"/>
      <c r="PJ115" s="50"/>
      <c r="PK115" s="50"/>
      <c r="PL115" s="50"/>
      <c r="PM115" s="50"/>
      <c r="PN115" s="50"/>
      <c r="PO115" s="50"/>
      <c r="PP115" s="50"/>
      <c r="PQ115" s="50"/>
      <c r="PR115" s="50"/>
      <c r="PS115" s="50"/>
      <c r="PT115" s="50"/>
      <c r="PU115" s="50"/>
      <c r="PV115" s="50"/>
      <c r="PW115" s="50"/>
      <c r="PX115" s="50"/>
      <c r="PY115" s="50"/>
      <c r="PZ115" s="50"/>
      <c r="QA115" s="50"/>
      <c r="QB115" s="50"/>
      <c r="QC115" s="50"/>
      <c r="QD115" s="50"/>
      <c r="QE115" s="50"/>
      <c r="QF115" s="50"/>
      <c r="QG115" s="50"/>
      <c r="QH115" s="50"/>
      <c r="QI115" s="50"/>
      <c r="QJ115" s="50"/>
      <c r="QK115" s="50"/>
      <c r="QL115" s="50"/>
      <c r="QM115" s="50"/>
      <c r="QN115" s="50"/>
      <c r="QO115" s="50"/>
      <c r="QP115" s="50"/>
      <c r="QQ115" s="50"/>
      <c r="QR115" s="50"/>
      <c r="QS115" s="50"/>
      <c r="QT115" s="50"/>
      <c r="QU115" s="50"/>
      <c r="QV115" s="50"/>
      <c r="QW115" s="50"/>
      <c r="QX115" s="50"/>
      <c r="QY115" s="50"/>
      <c r="QZ115" s="50"/>
      <c r="RA115" s="50"/>
      <c r="RB115" s="50"/>
      <c r="RC115" s="50"/>
      <c r="RD115" s="50"/>
      <c r="RE115" s="50"/>
      <c r="RF115" s="50"/>
      <c r="RG115" s="50"/>
      <c r="RH115" s="50"/>
      <c r="RI115" s="50"/>
      <c r="RJ115" s="50"/>
      <c r="RK115" s="50"/>
      <c r="RL115" s="50"/>
      <c r="RM115" s="50"/>
      <c r="RN115" s="50"/>
      <c r="RO115" s="50"/>
      <c r="RP115" s="50"/>
      <c r="RQ115" s="50"/>
      <c r="RR115" s="50"/>
      <c r="RS115" s="50"/>
      <c r="RT115" s="50"/>
      <c r="RU115" s="50"/>
      <c r="RV115" s="50"/>
      <c r="RW115" s="50"/>
      <c r="RX115" s="50"/>
      <c r="RY115" s="50"/>
      <c r="RZ115" s="50"/>
      <c r="SA115" s="50"/>
      <c r="SB115" s="50"/>
      <c r="SC115" s="50"/>
      <c r="SD115" s="50"/>
      <c r="SE115" s="50"/>
      <c r="SF115" s="50"/>
      <c r="SG115" s="50"/>
      <c r="SH115" s="50"/>
      <c r="SI115" s="50"/>
      <c r="SJ115" s="50"/>
      <c r="SK115" s="50"/>
      <c r="SL115" s="50"/>
      <c r="SM115" s="50"/>
      <c r="SN115" s="50"/>
      <c r="SO115" s="50"/>
      <c r="SP115" s="50"/>
      <c r="SQ115" s="50"/>
      <c r="SR115" s="50"/>
      <c r="SS115" s="50"/>
      <c r="ST115" s="50"/>
      <c r="SU115" s="50"/>
      <c r="SV115" s="50"/>
      <c r="SW115" s="50"/>
      <c r="SX115" s="50"/>
      <c r="SY115" s="50"/>
      <c r="SZ115" s="50"/>
      <c r="TA115" s="50"/>
      <c r="TB115" s="50"/>
      <c r="TC115" s="50"/>
      <c r="TD115" s="50"/>
      <c r="TE115" s="50"/>
      <c r="TF115" s="50"/>
      <c r="TG115" s="50"/>
      <c r="TH115" s="50"/>
      <c r="TI115" s="50"/>
      <c r="TJ115" s="50"/>
      <c r="TK115" s="50"/>
      <c r="TL115" s="50"/>
      <c r="TM115" s="50"/>
      <c r="TN115" s="50"/>
      <c r="TO115" s="50"/>
      <c r="TP115" s="50"/>
      <c r="TQ115" s="50"/>
      <c r="TR115" s="50"/>
      <c r="TS115" s="50"/>
      <c r="TT115" s="50"/>
      <c r="TU115" s="50"/>
      <c r="TV115" s="50"/>
      <c r="TW115" s="50"/>
      <c r="TX115" s="50"/>
      <c r="TY115" s="50"/>
      <c r="TZ115" s="50"/>
      <c r="UA115" s="50"/>
      <c r="UB115" s="50"/>
      <c r="UC115" s="50"/>
      <c r="UD115" s="50"/>
      <c r="UE115" s="50"/>
      <c r="UF115" s="50"/>
      <c r="UG115" s="50"/>
      <c r="UH115" s="50"/>
      <c r="UI115" s="50"/>
      <c r="UJ115" s="50"/>
      <c r="UK115" s="50"/>
      <c r="UL115" s="50"/>
      <c r="UM115" s="50"/>
      <c r="UN115" s="50"/>
      <c r="UO115" s="50"/>
      <c r="UP115" s="50"/>
      <c r="UQ115" s="50"/>
      <c r="UR115" s="50"/>
      <c r="US115" s="50"/>
      <c r="UT115" s="50"/>
      <c r="UU115" s="50"/>
      <c r="UV115" s="50"/>
      <c r="UW115" s="50"/>
      <c r="UX115" s="50"/>
      <c r="UY115" s="50"/>
      <c r="UZ115" s="50"/>
      <c r="VA115" s="50"/>
      <c r="VB115" s="50"/>
      <c r="VC115" s="50"/>
      <c r="VD115" s="50"/>
      <c r="VE115" s="50"/>
      <c r="VF115" s="50"/>
      <c r="VG115" s="50"/>
      <c r="VH115" s="50"/>
      <c r="VI115" s="50"/>
      <c r="VJ115" s="50"/>
      <c r="VK115" s="50"/>
      <c r="VL115" s="50"/>
      <c r="VM115" s="50"/>
      <c r="VN115" s="50"/>
      <c r="VO115" s="50"/>
      <c r="VP115" s="50"/>
      <c r="VQ115" s="50"/>
      <c r="VR115" s="50"/>
      <c r="VS115" s="50"/>
      <c r="VT115" s="50"/>
      <c r="VU115" s="50"/>
      <c r="VV115" s="50"/>
      <c r="VW115" s="50"/>
      <c r="VX115" s="50"/>
      <c r="VY115" s="50"/>
      <c r="VZ115" s="50"/>
      <c r="WA115" s="50"/>
      <c r="WB115" s="50"/>
      <c r="WC115" s="50"/>
      <c r="WD115" s="50"/>
      <c r="WE115" s="50"/>
      <c r="WF115" s="50"/>
      <c r="WG115" s="50"/>
      <c r="WH115" s="50"/>
      <c r="WI115" s="50"/>
      <c r="WJ115" s="50"/>
      <c r="WK115" s="50"/>
      <c r="WL115" s="50"/>
      <c r="WM115" s="50"/>
      <c r="WN115" s="50"/>
      <c r="WO115" s="50"/>
      <c r="WP115" s="50"/>
      <c r="WQ115" s="50"/>
      <c r="WR115" s="50"/>
      <c r="WS115" s="50"/>
      <c r="WT115" s="50"/>
      <c r="WU115" s="50"/>
      <c r="WV115" s="50"/>
      <c r="WW115" s="50"/>
      <c r="WX115" s="50"/>
      <c r="WY115" s="50"/>
      <c r="WZ115" s="50"/>
      <c r="XA115" s="50"/>
      <c r="XB115" s="50"/>
      <c r="XC115" s="50"/>
      <c r="XD115" s="50"/>
      <c r="XE115" s="50"/>
      <c r="XF115" s="50"/>
      <c r="XG115" s="50"/>
      <c r="XH115" s="50"/>
      <c r="XI115" s="50"/>
      <c r="XJ115" s="50"/>
      <c r="XK115" s="50"/>
      <c r="XL115" s="50"/>
      <c r="XM115" s="50"/>
      <c r="XN115" s="50"/>
      <c r="XO115" s="50"/>
      <c r="XP115" s="50"/>
      <c r="XQ115" s="50"/>
      <c r="XR115" s="50"/>
      <c r="XS115" s="50"/>
      <c r="XT115" s="50"/>
      <c r="XU115" s="50"/>
      <c r="XV115" s="50"/>
      <c r="XW115" s="50"/>
      <c r="XX115" s="50"/>
      <c r="XY115" s="50"/>
      <c r="XZ115" s="50"/>
      <c r="YA115" s="50"/>
      <c r="YB115" s="50"/>
      <c r="YC115" s="50"/>
      <c r="YD115" s="50"/>
      <c r="YE115" s="50"/>
      <c r="YF115" s="50"/>
      <c r="YG115" s="50"/>
      <c r="YH115" s="50"/>
      <c r="YI115" s="50"/>
      <c r="YJ115" s="50"/>
      <c r="YK115" s="50"/>
      <c r="YL115" s="50"/>
      <c r="YM115" s="50"/>
      <c r="YN115" s="50"/>
      <c r="YO115" s="50"/>
      <c r="YP115" s="50"/>
      <c r="YQ115" s="50"/>
      <c r="YR115" s="50"/>
    </row>
    <row r="116" spans="1:668" s="47" customFormat="1" ht="15" customHeight="1" x14ac:dyDescent="0.25">
      <c r="A116" s="123" t="s">
        <v>14</v>
      </c>
      <c r="B116" s="97">
        <v>4</v>
      </c>
      <c r="C116" s="54"/>
      <c r="D116" s="56"/>
      <c r="E116" s="56"/>
      <c r="F116" s="162">
        <f>SUM(F112:F115)</f>
        <v>180000</v>
      </c>
      <c r="G116" s="162">
        <f>SUM(G112:G113)+G114+G115</f>
        <v>5166</v>
      </c>
      <c r="H116" s="162">
        <f>SUM(H112:H113)+H114+H115</f>
        <v>4593.32</v>
      </c>
      <c r="I116" s="162">
        <f>SUM(I112:I113)+I114+I115</f>
        <v>5472</v>
      </c>
      <c r="J116" s="162">
        <f>SUM(J112:J113)+J114+J115</f>
        <v>1450</v>
      </c>
      <c r="K116" s="162">
        <f>K112+K113+K114+K115</f>
        <v>16681.32</v>
      </c>
      <c r="L116" s="192">
        <f>SUM(L112:L115)</f>
        <v>163318.68</v>
      </c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IC116" s="77"/>
      <c r="ID116" s="77"/>
      <c r="IE116" s="77"/>
      <c r="IF116" s="77"/>
      <c r="IG116" s="77"/>
      <c r="IH116" s="77"/>
      <c r="II116" s="77"/>
      <c r="IJ116" s="77"/>
      <c r="IK116" s="77"/>
      <c r="IL116" s="77"/>
      <c r="IM116" s="77"/>
      <c r="IN116" s="77"/>
      <c r="IO116" s="77"/>
      <c r="IP116" s="77"/>
      <c r="IQ116" s="77"/>
      <c r="IR116" s="77"/>
      <c r="IS116" s="77"/>
      <c r="IT116" s="77"/>
      <c r="IU116" s="77"/>
      <c r="IV116" s="77"/>
      <c r="IW116" s="77"/>
      <c r="IX116" s="77"/>
      <c r="IY116" s="77"/>
      <c r="IZ116" s="77"/>
      <c r="JA116" s="77"/>
      <c r="JB116" s="77"/>
      <c r="JC116" s="77"/>
      <c r="JD116" s="77"/>
      <c r="JE116" s="77"/>
      <c r="JF116" s="77"/>
      <c r="JG116" s="77"/>
      <c r="JH116" s="77"/>
      <c r="JI116" s="77"/>
      <c r="JJ116" s="77"/>
      <c r="JK116" s="77"/>
      <c r="JL116" s="77"/>
      <c r="JM116" s="77"/>
      <c r="JN116" s="77"/>
      <c r="JO116" s="77"/>
      <c r="JP116" s="77"/>
      <c r="JQ116" s="77"/>
      <c r="JR116" s="77"/>
      <c r="JS116" s="77"/>
      <c r="JT116" s="77"/>
      <c r="JU116" s="77"/>
      <c r="JV116" s="77"/>
      <c r="JW116" s="77"/>
      <c r="JX116" s="77"/>
      <c r="JY116" s="77"/>
      <c r="JZ116" s="77"/>
      <c r="KA116" s="77"/>
      <c r="KB116" s="77"/>
      <c r="KC116" s="77"/>
      <c r="KD116" s="77"/>
      <c r="KE116" s="77"/>
      <c r="KF116" s="77"/>
      <c r="KG116" s="77"/>
      <c r="KH116" s="77"/>
      <c r="KI116" s="77"/>
      <c r="KJ116" s="77"/>
      <c r="KK116" s="77"/>
      <c r="KL116" s="77"/>
      <c r="KM116" s="77"/>
      <c r="KN116" s="77"/>
      <c r="KO116" s="77"/>
      <c r="KP116" s="77"/>
      <c r="KQ116" s="77"/>
      <c r="KR116" s="77"/>
      <c r="KS116" s="77"/>
      <c r="KT116" s="77"/>
      <c r="KU116" s="77"/>
      <c r="KV116" s="77"/>
      <c r="KW116" s="77"/>
      <c r="KX116" s="77"/>
      <c r="KY116" s="77"/>
      <c r="KZ116" s="77"/>
      <c r="LA116" s="77"/>
      <c r="LB116" s="77"/>
      <c r="LC116" s="77"/>
      <c r="LD116" s="77"/>
      <c r="LE116" s="77"/>
      <c r="LF116" s="77"/>
      <c r="LG116" s="77"/>
      <c r="LH116" s="77"/>
      <c r="LI116" s="77"/>
      <c r="LJ116" s="77"/>
      <c r="LK116" s="77"/>
      <c r="LL116" s="77"/>
      <c r="LM116" s="77"/>
      <c r="LN116" s="77"/>
      <c r="LO116" s="77"/>
      <c r="LP116" s="77"/>
      <c r="LQ116" s="77"/>
      <c r="LR116" s="77"/>
      <c r="LS116" s="77"/>
      <c r="LT116" s="77"/>
      <c r="LU116" s="77"/>
      <c r="LV116" s="77"/>
      <c r="LW116" s="77"/>
      <c r="LX116" s="77"/>
      <c r="LY116" s="77"/>
      <c r="LZ116" s="77"/>
      <c r="MA116" s="77"/>
      <c r="MB116" s="77"/>
      <c r="MC116" s="77"/>
      <c r="MD116" s="77"/>
      <c r="ME116" s="77"/>
      <c r="MF116" s="77"/>
      <c r="MG116" s="77"/>
      <c r="MH116" s="77"/>
      <c r="MI116" s="77"/>
      <c r="MJ116" s="77"/>
      <c r="MK116" s="77"/>
      <c r="ML116" s="77"/>
      <c r="MM116" s="77"/>
      <c r="MN116" s="77"/>
      <c r="MO116" s="77"/>
      <c r="MP116" s="77"/>
      <c r="MQ116" s="77"/>
      <c r="MR116" s="77"/>
      <c r="MS116" s="77"/>
      <c r="MT116" s="77"/>
      <c r="MU116" s="77"/>
      <c r="MV116" s="77"/>
      <c r="MW116" s="77"/>
      <c r="MX116" s="77"/>
      <c r="MY116" s="77"/>
      <c r="MZ116" s="77"/>
      <c r="NA116" s="77"/>
      <c r="NB116" s="77"/>
      <c r="NC116" s="77"/>
      <c r="ND116" s="77"/>
      <c r="NE116" s="77"/>
      <c r="NF116" s="77"/>
      <c r="NG116" s="77"/>
      <c r="NH116" s="77"/>
      <c r="NI116" s="77"/>
      <c r="NJ116" s="77"/>
      <c r="NK116" s="77"/>
      <c r="NL116" s="77"/>
      <c r="NM116" s="77"/>
      <c r="NN116" s="77"/>
      <c r="NO116" s="77"/>
      <c r="NP116" s="77"/>
      <c r="NQ116" s="77"/>
      <c r="NR116" s="77"/>
      <c r="NS116" s="77"/>
      <c r="NT116" s="77"/>
      <c r="NU116" s="77"/>
      <c r="NV116" s="77"/>
      <c r="NW116" s="77"/>
      <c r="NX116" s="77"/>
      <c r="NY116" s="77"/>
      <c r="NZ116" s="77"/>
      <c r="OA116" s="77"/>
      <c r="OB116" s="77"/>
      <c r="OC116" s="77"/>
      <c r="OD116" s="77"/>
      <c r="OE116" s="77"/>
      <c r="OF116" s="77"/>
      <c r="OG116" s="77"/>
      <c r="OH116" s="77"/>
      <c r="OI116" s="77"/>
      <c r="OJ116" s="77"/>
      <c r="OK116" s="77"/>
      <c r="OL116" s="77"/>
      <c r="OM116" s="77"/>
      <c r="ON116" s="77"/>
      <c r="OO116" s="77"/>
      <c r="OP116" s="77"/>
      <c r="OQ116" s="77"/>
      <c r="OR116" s="77"/>
      <c r="OS116" s="77"/>
      <c r="OT116" s="77"/>
      <c r="OU116" s="77"/>
      <c r="OV116" s="77"/>
      <c r="OW116" s="77"/>
      <c r="OX116" s="77"/>
      <c r="OY116" s="77"/>
      <c r="OZ116" s="77"/>
      <c r="PA116" s="77"/>
      <c r="PB116" s="77"/>
      <c r="PC116" s="77"/>
      <c r="PD116" s="77"/>
      <c r="PE116" s="77"/>
      <c r="PF116" s="77"/>
      <c r="PG116" s="77"/>
      <c r="PH116" s="77"/>
      <c r="PI116" s="77"/>
      <c r="PJ116" s="77"/>
      <c r="PK116" s="77"/>
      <c r="PL116" s="77"/>
      <c r="PM116" s="77"/>
      <c r="PN116" s="77"/>
      <c r="PO116" s="77"/>
      <c r="PP116" s="77"/>
      <c r="PQ116" s="77"/>
      <c r="PR116" s="77"/>
      <c r="PS116" s="77"/>
      <c r="PT116" s="77"/>
      <c r="PU116" s="77"/>
      <c r="PV116" s="77"/>
      <c r="PW116" s="77"/>
      <c r="PX116" s="77"/>
      <c r="PY116" s="77"/>
      <c r="PZ116" s="77"/>
      <c r="QA116" s="77"/>
      <c r="QB116" s="77"/>
      <c r="QC116" s="77"/>
      <c r="QD116" s="77"/>
      <c r="QE116" s="77"/>
      <c r="QF116" s="77"/>
      <c r="QG116" s="77"/>
      <c r="QH116" s="77"/>
      <c r="QI116" s="77"/>
      <c r="QJ116" s="77"/>
      <c r="QK116" s="77"/>
      <c r="QL116" s="77"/>
      <c r="QM116" s="77"/>
      <c r="QN116" s="77"/>
      <c r="QO116" s="77"/>
      <c r="QP116" s="77"/>
      <c r="QQ116" s="77"/>
      <c r="QR116" s="77"/>
      <c r="QS116" s="77"/>
      <c r="QT116" s="77"/>
      <c r="QU116" s="77"/>
      <c r="QV116" s="77"/>
      <c r="QW116" s="77"/>
      <c r="QX116" s="77"/>
      <c r="QY116" s="77"/>
      <c r="QZ116" s="77"/>
      <c r="RA116" s="77"/>
      <c r="RB116" s="77"/>
      <c r="RC116" s="77"/>
      <c r="RD116" s="77"/>
      <c r="RE116" s="77"/>
      <c r="RF116" s="77"/>
      <c r="RG116" s="77"/>
      <c r="RH116" s="77"/>
      <c r="RI116" s="77"/>
      <c r="RJ116" s="77"/>
      <c r="RK116" s="77"/>
      <c r="RL116" s="77"/>
      <c r="RM116" s="77"/>
      <c r="RN116" s="77"/>
      <c r="RO116" s="77"/>
      <c r="RP116" s="77"/>
      <c r="RQ116" s="77"/>
      <c r="RR116" s="77"/>
      <c r="RS116" s="77"/>
      <c r="RT116" s="77"/>
      <c r="RU116" s="77"/>
      <c r="RV116" s="77"/>
      <c r="RW116" s="77"/>
      <c r="RX116" s="77"/>
      <c r="RY116" s="77"/>
      <c r="RZ116" s="77"/>
      <c r="SA116" s="77"/>
      <c r="SB116" s="77"/>
      <c r="SC116" s="77"/>
      <c r="SD116" s="77"/>
      <c r="SE116" s="77"/>
      <c r="SF116" s="77"/>
      <c r="SG116" s="77"/>
      <c r="SH116" s="77"/>
      <c r="SI116" s="77"/>
      <c r="SJ116" s="77"/>
      <c r="SK116" s="77"/>
      <c r="SL116" s="77"/>
      <c r="SM116" s="77"/>
      <c r="SN116" s="77"/>
      <c r="SO116" s="77"/>
      <c r="SP116" s="77"/>
      <c r="SQ116" s="77"/>
      <c r="SR116" s="77"/>
      <c r="SS116" s="77"/>
      <c r="ST116" s="77"/>
      <c r="SU116" s="77"/>
      <c r="SV116" s="77"/>
      <c r="SW116" s="77"/>
      <c r="SX116" s="77"/>
      <c r="SY116" s="77"/>
      <c r="SZ116" s="77"/>
      <c r="TA116" s="77"/>
      <c r="TB116" s="77"/>
      <c r="TC116" s="77"/>
      <c r="TD116" s="77"/>
      <c r="TE116" s="77"/>
      <c r="TF116" s="77"/>
      <c r="TG116" s="77"/>
      <c r="TH116" s="77"/>
      <c r="TI116" s="77"/>
      <c r="TJ116" s="77"/>
      <c r="TK116" s="77"/>
      <c r="TL116" s="77"/>
      <c r="TM116" s="77"/>
      <c r="TN116" s="77"/>
      <c r="TO116" s="77"/>
      <c r="TP116" s="77"/>
      <c r="TQ116" s="77"/>
      <c r="TR116" s="77"/>
      <c r="TS116" s="77"/>
      <c r="TT116" s="77"/>
      <c r="TU116" s="77"/>
      <c r="TV116" s="77"/>
      <c r="TW116" s="77"/>
      <c r="TX116" s="77"/>
      <c r="TY116" s="77"/>
      <c r="TZ116" s="77"/>
      <c r="UA116" s="77"/>
      <c r="UB116" s="77"/>
      <c r="UC116" s="77"/>
      <c r="UD116" s="77"/>
      <c r="UE116" s="77"/>
      <c r="UF116" s="77"/>
      <c r="UG116" s="77"/>
      <c r="UH116" s="77"/>
      <c r="UI116" s="77"/>
      <c r="UJ116" s="77"/>
      <c r="UK116" s="77"/>
      <c r="UL116" s="77"/>
      <c r="UM116" s="77"/>
      <c r="UN116" s="77"/>
      <c r="UO116" s="77"/>
      <c r="UP116" s="77"/>
      <c r="UQ116" s="77"/>
      <c r="UR116" s="77"/>
      <c r="US116" s="77"/>
      <c r="UT116" s="77"/>
      <c r="UU116" s="77"/>
      <c r="UV116" s="77"/>
      <c r="UW116" s="77"/>
      <c r="UX116" s="77"/>
      <c r="UY116" s="77"/>
      <c r="UZ116" s="77"/>
      <c r="VA116" s="77"/>
      <c r="VB116" s="77"/>
      <c r="VC116" s="77"/>
      <c r="VD116" s="77"/>
      <c r="VE116" s="77"/>
      <c r="VF116" s="77"/>
      <c r="VG116" s="77"/>
      <c r="VH116" s="77"/>
      <c r="VI116" s="77"/>
      <c r="VJ116" s="77"/>
      <c r="VK116" s="77"/>
      <c r="VL116" s="77"/>
      <c r="VM116" s="77"/>
      <c r="VN116" s="77"/>
      <c r="VO116" s="77"/>
      <c r="VP116" s="77"/>
      <c r="VQ116" s="77"/>
      <c r="VR116" s="77"/>
      <c r="VS116" s="77"/>
      <c r="VT116" s="77"/>
      <c r="VU116" s="77"/>
      <c r="VV116" s="77"/>
      <c r="VW116" s="77"/>
      <c r="VX116" s="77"/>
      <c r="VY116" s="77"/>
      <c r="VZ116" s="77"/>
      <c r="WA116" s="77"/>
      <c r="WB116" s="77"/>
      <c r="WC116" s="77"/>
      <c r="WD116" s="77"/>
      <c r="WE116" s="77"/>
      <c r="WF116" s="77"/>
      <c r="WG116" s="77"/>
      <c r="WH116" s="77"/>
      <c r="WI116" s="77"/>
      <c r="WJ116" s="77"/>
      <c r="WK116" s="77"/>
      <c r="WL116" s="77"/>
      <c r="WM116" s="77"/>
      <c r="WN116" s="77"/>
      <c r="WO116" s="77"/>
      <c r="WP116" s="77"/>
      <c r="WQ116" s="77"/>
      <c r="WR116" s="77"/>
      <c r="WS116" s="77"/>
      <c r="WT116" s="77"/>
      <c r="WU116" s="77"/>
      <c r="WV116" s="77"/>
      <c r="WW116" s="77"/>
      <c r="WX116" s="77"/>
      <c r="WY116" s="77"/>
      <c r="WZ116" s="77"/>
      <c r="XA116" s="77"/>
      <c r="XB116" s="77"/>
      <c r="XC116" s="77"/>
      <c r="XD116" s="77"/>
      <c r="XE116" s="77"/>
      <c r="XF116" s="77"/>
      <c r="XG116" s="77"/>
      <c r="XH116" s="77"/>
      <c r="XI116" s="77"/>
      <c r="XJ116" s="77"/>
      <c r="XK116" s="77"/>
      <c r="XL116" s="77"/>
      <c r="XM116" s="77"/>
      <c r="XN116" s="77"/>
      <c r="XO116" s="77"/>
      <c r="XP116" s="77"/>
      <c r="XQ116" s="77"/>
      <c r="XR116" s="77"/>
      <c r="XS116" s="77"/>
      <c r="XT116" s="77"/>
      <c r="XU116" s="77"/>
      <c r="XV116" s="77"/>
      <c r="XW116" s="77"/>
      <c r="XX116" s="77"/>
      <c r="XY116" s="77"/>
      <c r="XZ116" s="77"/>
      <c r="YA116" s="77"/>
      <c r="YB116" s="77"/>
      <c r="YC116" s="77"/>
      <c r="YD116" s="77"/>
      <c r="YE116" s="77"/>
      <c r="YF116" s="77"/>
      <c r="YG116" s="77"/>
      <c r="YH116" s="77"/>
      <c r="YI116" s="77"/>
      <c r="YJ116" s="77"/>
      <c r="YK116" s="77"/>
      <c r="YL116" s="77"/>
      <c r="YM116" s="77"/>
      <c r="YN116" s="77"/>
      <c r="YO116" s="77"/>
      <c r="YP116" s="77"/>
      <c r="YQ116" s="77"/>
      <c r="YR116" s="77"/>
    </row>
    <row r="117" spans="1:668" s="47" customFormat="1" ht="12.75" customHeight="1" x14ac:dyDescent="0.25">
      <c r="A117" s="39"/>
      <c r="B117" s="106"/>
      <c r="C117" s="66"/>
      <c r="D117" s="67"/>
      <c r="E117" s="67"/>
      <c r="F117" s="147"/>
      <c r="G117" s="166"/>
      <c r="H117" s="147"/>
      <c r="I117" s="147"/>
      <c r="J117" s="147"/>
      <c r="K117" s="147"/>
      <c r="L117" s="166"/>
    </row>
    <row r="118" spans="1:668" s="47" customFormat="1" ht="12.75" customHeight="1" x14ac:dyDescent="0.25">
      <c r="A118" s="39" t="s">
        <v>123</v>
      </c>
      <c r="B118" s="106"/>
      <c r="C118" s="66"/>
      <c r="D118" s="67"/>
      <c r="E118" s="67"/>
      <c r="F118" s="147"/>
      <c r="G118" s="166"/>
      <c r="H118" s="147"/>
      <c r="I118" s="147"/>
      <c r="J118" s="147"/>
      <c r="K118" s="147"/>
      <c r="L118" s="166"/>
    </row>
    <row r="119" spans="1:668" s="44" customFormat="1" ht="18" customHeight="1" x14ac:dyDescent="0.25">
      <c r="A119" s="44" t="s">
        <v>124</v>
      </c>
      <c r="B119" s="65" t="s">
        <v>17</v>
      </c>
      <c r="C119" s="66" t="s">
        <v>74</v>
      </c>
      <c r="D119" s="67">
        <v>44562</v>
      </c>
      <c r="E119" s="67" t="s">
        <v>114</v>
      </c>
      <c r="F119" s="149">
        <v>40000</v>
      </c>
      <c r="G119" s="167">
        <v>1148</v>
      </c>
      <c r="H119" s="149">
        <v>442.65</v>
      </c>
      <c r="I119" s="149">
        <v>1216</v>
      </c>
      <c r="J119" s="149">
        <v>7025</v>
      </c>
      <c r="K119" s="149">
        <v>9831.65</v>
      </c>
      <c r="L119" s="167">
        <v>30168.35</v>
      </c>
    </row>
    <row r="120" spans="1:668" s="44" customFormat="1" ht="14.25" customHeight="1" x14ac:dyDescent="0.25">
      <c r="A120" s="44" t="s">
        <v>148</v>
      </c>
      <c r="B120" s="65" t="s">
        <v>116</v>
      </c>
      <c r="C120" s="66" t="s">
        <v>73</v>
      </c>
      <c r="D120" s="67">
        <v>44593</v>
      </c>
      <c r="E120" s="67" t="s">
        <v>114</v>
      </c>
      <c r="F120" s="149">
        <v>40000</v>
      </c>
      <c r="G120" s="167">
        <v>1148</v>
      </c>
      <c r="H120" s="149">
        <v>442.65</v>
      </c>
      <c r="I120" s="149">
        <v>1216</v>
      </c>
      <c r="J120" s="149">
        <v>25</v>
      </c>
      <c r="K120" s="149">
        <v>2831.65</v>
      </c>
      <c r="L120" s="167">
        <v>37168.35</v>
      </c>
    </row>
    <row r="121" spans="1:668" s="44" customFormat="1" ht="14.25" customHeight="1" x14ac:dyDescent="0.25">
      <c r="A121" s="44" t="s">
        <v>200</v>
      </c>
      <c r="B121" s="65" t="s">
        <v>133</v>
      </c>
      <c r="C121" s="66" t="s">
        <v>74</v>
      </c>
      <c r="D121" s="67">
        <v>44652</v>
      </c>
      <c r="E121" s="67" t="s">
        <v>114</v>
      </c>
      <c r="F121" s="149">
        <v>70000</v>
      </c>
      <c r="G121" s="167">
        <v>2009</v>
      </c>
      <c r="H121" s="149">
        <v>5368.48</v>
      </c>
      <c r="I121" s="149">
        <v>2128</v>
      </c>
      <c r="J121" s="149">
        <v>25</v>
      </c>
      <c r="K121" s="149">
        <v>9530.48</v>
      </c>
      <c r="L121" s="167">
        <v>60469.52</v>
      </c>
    </row>
    <row r="122" spans="1:668" s="68" customFormat="1" ht="18.75" customHeight="1" x14ac:dyDescent="0.25">
      <c r="A122" s="68" t="s">
        <v>110</v>
      </c>
      <c r="B122" s="95">
        <v>3</v>
      </c>
      <c r="C122" s="109"/>
      <c r="D122" s="110"/>
      <c r="E122" s="110"/>
      <c r="F122" s="152">
        <f>SUM(F119:F120)+F121</f>
        <v>150000</v>
      </c>
      <c r="G122" s="159">
        <f>SUM(G119:G120)+G121</f>
        <v>4305</v>
      </c>
      <c r="H122" s="152">
        <f>SUM(H119:H120)+H121</f>
        <v>6253.78</v>
      </c>
      <c r="I122" s="152">
        <f>SUM(I119:I120)+I121</f>
        <v>4560</v>
      </c>
      <c r="J122" s="152">
        <f>SUM(J119:J121)</f>
        <v>7075</v>
      </c>
      <c r="K122" s="152">
        <f>SUM(K119:K121)</f>
        <v>22193.78</v>
      </c>
      <c r="L122" s="152">
        <f>SUM(L119:L121)</f>
        <v>127806.22</v>
      </c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</row>
    <row r="123" spans="1:668" s="39" customFormat="1" ht="12.75" customHeight="1" x14ac:dyDescent="0.25">
      <c r="B123" s="106"/>
      <c r="C123" s="107"/>
      <c r="D123" s="108"/>
      <c r="E123" s="108"/>
      <c r="F123" s="147"/>
      <c r="G123" s="166"/>
      <c r="H123" s="147"/>
      <c r="I123" s="147"/>
      <c r="J123" s="147"/>
      <c r="K123" s="147"/>
      <c r="L123" s="166"/>
    </row>
    <row r="124" spans="1:668" s="51" customFormat="1" ht="18" customHeight="1" x14ac:dyDescent="0.25">
      <c r="A124" s="63" t="s">
        <v>173</v>
      </c>
      <c r="B124" s="85"/>
      <c r="C124" s="86"/>
      <c r="D124" s="86"/>
      <c r="E124" s="86"/>
      <c r="F124" s="160"/>
      <c r="G124" s="180"/>
      <c r="H124" s="180"/>
      <c r="I124" s="180"/>
      <c r="J124" s="180"/>
      <c r="K124" s="180"/>
      <c r="L124" s="180"/>
      <c r="M124" s="45"/>
      <c r="N124" s="45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50"/>
      <c r="AS124" s="50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  <c r="IV124" s="50"/>
      <c r="IW124" s="50"/>
      <c r="IX124" s="50"/>
      <c r="IY124" s="50"/>
      <c r="IZ124" s="50"/>
      <c r="JA124" s="50"/>
      <c r="JB124" s="50"/>
      <c r="JC124" s="50"/>
      <c r="JD124" s="50"/>
      <c r="JE124" s="50"/>
      <c r="JF124" s="50"/>
      <c r="JG124" s="50"/>
      <c r="JH124" s="50"/>
      <c r="JI124" s="50"/>
      <c r="JJ124" s="50"/>
      <c r="JK124" s="50"/>
      <c r="JL124" s="50"/>
      <c r="JM124" s="50"/>
      <c r="JN124" s="50"/>
      <c r="JO124" s="50"/>
      <c r="JP124" s="50"/>
      <c r="JQ124" s="50"/>
      <c r="JR124" s="50"/>
      <c r="JS124" s="50"/>
      <c r="JT124" s="50"/>
      <c r="JU124" s="50"/>
      <c r="JV124" s="50"/>
      <c r="JW124" s="50"/>
      <c r="JX124" s="50"/>
      <c r="JY124" s="50"/>
      <c r="JZ124" s="50"/>
      <c r="KA124" s="50"/>
      <c r="KB124" s="50"/>
      <c r="KC124" s="50"/>
      <c r="KD124" s="50"/>
      <c r="KE124" s="50"/>
      <c r="KF124" s="50"/>
      <c r="KG124" s="50"/>
      <c r="KH124" s="50"/>
      <c r="KI124" s="50"/>
      <c r="KJ124" s="50"/>
      <c r="KK124" s="50"/>
      <c r="KL124" s="50"/>
      <c r="KM124" s="50"/>
      <c r="KN124" s="50"/>
      <c r="KO124" s="50"/>
      <c r="KP124" s="50"/>
      <c r="KQ124" s="50"/>
      <c r="KR124" s="50"/>
      <c r="KS124" s="50"/>
      <c r="KT124" s="50"/>
      <c r="KU124" s="50"/>
      <c r="KV124" s="50"/>
      <c r="KW124" s="50"/>
      <c r="KX124" s="50"/>
      <c r="KY124" s="50"/>
      <c r="KZ124" s="50"/>
      <c r="LA124" s="50"/>
      <c r="LB124" s="50"/>
      <c r="LC124" s="50"/>
      <c r="LD124" s="50"/>
      <c r="LE124" s="50"/>
      <c r="LF124" s="50"/>
      <c r="LG124" s="50"/>
      <c r="LH124" s="50"/>
      <c r="LI124" s="50"/>
      <c r="LJ124" s="50"/>
      <c r="LK124" s="50"/>
      <c r="LL124" s="50"/>
      <c r="LM124" s="50"/>
      <c r="LN124" s="50"/>
      <c r="LO124" s="50"/>
      <c r="LP124" s="50"/>
      <c r="LQ124" s="50"/>
      <c r="LR124" s="50"/>
      <c r="LS124" s="50"/>
      <c r="LT124" s="50"/>
      <c r="LU124" s="50"/>
      <c r="LV124" s="50"/>
      <c r="LW124" s="50"/>
      <c r="LX124" s="50"/>
      <c r="LY124" s="50"/>
      <c r="LZ124" s="50"/>
      <c r="MA124" s="50"/>
      <c r="MB124" s="50"/>
      <c r="MC124" s="50"/>
      <c r="MD124" s="50"/>
      <c r="ME124" s="50"/>
      <c r="MF124" s="50"/>
      <c r="MG124" s="50"/>
      <c r="MH124" s="50"/>
      <c r="MI124" s="50"/>
      <c r="MJ124" s="50"/>
      <c r="MK124" s="50"/>
      <c r="ML124" s="50"/>
      <c r="MM124" s="50"/>
      <c r="MN124" s="50"/>
      <c r="MO124" s="50"/>
      <c r="MP124" s="50"/>
      <c r="MQ124" s="50"/>
      <c r="MR124" s="50"/>
      <c r="MS124" s="50"/>
      <c r="MT124" s="50"/>
      <c r="MU124" s="50"/>
      <c r="MV124" s="50"/>
      <c r="MW124" s="50"/>
      <c r="MX124" s="50"/>
      <c r="MY124" s="50"/>
      <c r="MZ124" s="50"/>
      <c r="NA124" s="50"/>
      <c r="NB124" s="50"/>
      <c r="NC124" s="50"/>
      <c r="ND124" s="50"/>
      <c r="NE124" s="50"/>
      <c r="NF124" s="50"/>
      <c r="NG124" s="50"/>
      <c r="NH124" s="50"/>
      <c r="NI124" s="50"/>
      <c r="NJ124" s="50"/>
      <c r="NK124" s="50"/>
      <c r="NL124" s="50"/>
      <c r="NM124" s="50"/>
      <c r="NN124" s="50"/>
      <c r="NO124" s="50"/>
      <c r="NP124" s="50"/>
      <c r="NQ124" s="50"/>
      <c r="NR124" s="50"/>
      <c r="NS124" s="50"/>
      <c r="NT124" s="50"/>
      <c r="NU124" s="50"/>
      <c r="NV124" s="50"/>
      <c r="NW124" s="50"/>
      <c r="NX124" s="50"/>
      <c r="NY124" s="50"/>
      <c r="NZ124" s="50"/>
      <c r="OA124" s="50"/>
      <c r="OB124" s="50"/>
      <c r="OC124" s="50"/>
      <c r="OD124" s="50"/>
      <c r="OE124" s="50"/>
      <c r="OF124" s="50"/>
      <c r="OG124" s="50"/>
      <c r="OH124" s="50"/>
      <c r="OI124" s="50"/>
      <c r="OJ124" s="50"/>
      <c r="OK124" s="50"/>
      <c r="OL124" s="50"/>
      <c r="OM124" s="50"/>
      <c r="ON124" s="50"/>
      <c r="OO124" s="50"/>
      <c r="OP124" s="50"/>
      <c r="OQ124" s="50"/>
      <c r="OR124" s="50"/>
      <c r="OS124" s="50"/>
      <c r="OT124" s="50"/>
      <c r="OU124" s="50"/>
      <c r="OV124" s="50"/>
      <c r="OW124" s="50"/>
      <c r="OX124" s="50"/>
      <c r="OY124" s="50"/>
      <c r="OZ124" s="50"/>
      <c r="PA124" s="50"/>
      <c r="PB124" s="50"/>
      <c r="PC124" s="50"/>
      <c r="PD124" s="50"/>
      <c r="PE124" s="50"/>
      <c r="PF124" s="50"/>
      <c r="PG124" s="50"/>
      <c r="PH124" s="50"/>
      <c r="PI124" s="50"/>
      <c r="PJ124" s="50"/>
      <c r="PK124" s="50"/>
      <c r="PL124" s="50"/>
      <c r="PM124" s="50"/>
      <c r="PN124" s="50"/>
      <c r="PO124" s="50"/>
      <c r="PP124" s="50"/>
      <c r="PQ124" s="50"/>
      <c r="PR124" s="50"/>
      <c r="PS124" s="50"/>
      <c r="PT124" s="50"/>
      <c r="PU124" s="50"/>
      <c r="PV124" s="50"/>
      <c r="PW124" s="50"/>
      <c r="PX124" s="50"/>
      <c r="PY124" s="50"/>
      <c r="PZ124" s="50"/>
      <c r="QA124" s="50"/>
      <c r="QB124" s="50"/>
      <c r="QC124" s="50"/>
      <c r="QD124" s="50"/>
      <c r="QE124" s="50"/>
      <c r="QF124" s="50"/>
      <c r="QG124" s="50"/>
      <c r="QH124" s="50"/>
      <c r="QI124" s="50"/>
      <c r="QJ124" s="50"/>
      <c r="QK124" s="50"/>
      <c r="QL124" s="50"/>
      <c r="QM124" s="50"/>
      <c r="QN124" s="50"/>
      <c r="QO124" s="50"/>
      <c r="QP124" s="50"/>
      <c r="QQ124" s="50"/>
      <c r="QR124" s="50"/>
      <c r="QS124" s="50"/>
      <c r="QT124" s="50"/>
      <c r="QU124" s="50"/>
      <c r="QV124" s="50"/>
      <c r="QW124" s="50"/>
      <c r="QX124" s="50"/>
      <c r="QY124" s="50"/>
      <c r="QZ124" s="50"/>
      <c r="RA124" s="50"/>
      <c r="RB124" s="50"/>
      <c r="RC124" s="50"/>
      <c r="RD124" s="50"/>
      <c r="RE124" s="50"/>
      <c r="RF124" s="50"/>
      <c r="RG124" s="50"/>
      <c r="RH124" s="50"/>
      <c r="RI124" s="50"/>
      <c r="RJ124" s="50"/>
      <c r="RK124" s="50"/>
      <c r="RL124" s="50"/>
      <c r="RM124" s="50"/>
      <c r="RN124" s="50"/>
      <c r="RO124" s="50"/>
      <c r="RP124" s="50"/>
      <c r="RQ124" s="50"/>
      <c r="RR124" s="50"/>
      <c r="RS124" s="50"/>
      <c r="RT124" s="50"/>
      <c r="RU124" s="50"/>
      <c r="RV124" s="50"/>
      <c r="RW124" s="50"/>
      <c r="RX124" s="50"/>
      <c r="RY124" s="50"/>
      <c r="RZ124" s="50"/>
      <c r="SA124" s="50"/>
      <c r="SB124" s="50"/>
      <c r="SC124" s="50"/>
      <c r="SD124" s="50"/>
      <c r="SE124" s="50"/>
      <c r="SF124" s="50"/>
      <c r="SG124" s="50"/>
      <c r="SH124" s="50"/>
      <c r="SI124" s="50"/>
      <c r="SJ124" s="50"/>
      <c r="SK124" s="50"/>
      <c r="SL124" s="50"/>
      <c r="SM124" s="50"/>
      <c r="SN124" s="50"/>
      <c r="SO124" s="50"/>
      <c r="SP124" s="50"/>
      <c r="SQ124" s="50"/>
      <c r="SR124" s="50"/>
      <c r="SS124" s="50"/>
      <c r="ST124" s="50"/>
      <c r="SU124" s="50"/>
      <c r="SV124" s="50"/>
      <c r="SW124" s="50"/>
      <c r="SX124" s="50"/>
      <c r="SY124" s="50"/>
      <c r="SZ124" s="50"/>
      <c r="TA124" s="50"/>
      <c r="TB124" s="50"/>
      <c r="TC124" s="50"/>
      <c r="TD124" s="50"/>
      <c r="TE124" s="50"/>
      <c r="TF124" s="50"/>
      <c r="TG124" s="50"/>
      <c r="TH124" s="50"/>
      <c r="TI124" s="50"/>
      <c r="TJ124" s="50"/>
      <c r="TK124" s="50"/>
      <c r="TL124" s="50"/>
      <c r="TM124" s="50"/>
      <c r="TN124" s="50"/>
      <c r="TO124" s="50"/>
      <c r="TP124" s="50"/>
      <c r="TQ124" s="50"/>
      <c r="TR124" s="50"/>
      <c r="TS124" s="50"/>
      <c r="TT124" s="50"/>
      <c r="TU124" s="50"/>
      <c r="TV124" s="50"/>
      <c r="TW124" s="50"/>
      <c r="TX124" s="50"/>
      <c r="TY124" s="50"/>
      <c r="TZ124" s="50"/>
      <c r="UA124" s="50"/>
      <c r="UB124" s="50"/>
      <c r="UC124" s="50"/>
      <c r="UD124" s="50"/>
      <c r="UE124" s="50"/>
      <c r="UF124" s="50"/>
      <c r="UG124" s="50"/>
      <c r="UH124" s="50"/>
      <c r="UI124" s="50"/>
      <c r="UJ124" s="50"/>
      <c r="UK124" s="50"/>
      <c r="UL124" s="50"/>
      <c r="UM124" s="50"/>
      <c r="UN124" s="50"/>
      <c r="UO124" s="50"/>
      <c r="UP124" s="50"/>
      <c r="UQ124" s="50"/>
      <c r="UR124" s="50"/>
      <c r="US124" s="50"/>
      <c r="UT124" s="50"/>
      <c r="UU124" s="50"/>
      <c r="UV124" s="50"/>
      <c r="UW124" s="50"/>
      <c r="UX124" s="50"/>
      <c r="UY124" s="50"/>
      <c r="UZ124" s="50"/>
      <c r="VA124" s="50"/>
      <c r="VB124" s="50"/>
      <c r="VC124" s="50"/>
      <c r="VD124" s="50"/>
      <c r="VE124" s="50"/>
      <c r="VF124" s="50"/>
      <c r="VG124" s="50"/>
      <c r="VH124" s="50"/>
      <c r="VI124" s="50"/>
      <c r="VJ124" s="50"/>
      <c r="VK124" s="50"/>
      <c r="VL124" s="50"/>
      <c r="VM124" s="50"/>
      <c r="VN124" s="50"/>
      <c r="VO124" s="50"/>
      <c r="VP124" s="50"/>
      <c r="VQ124" s="50"/>
      <c r="VR124" s="50"/>
      <c r="VS124" s="50"/>
      <c r="VT124" s="50"/>
      <c r="VU124" s="50"/>
      <c r="VV124" s="50"/>
      <c r="VW124" s="50"/>
      <c r="VX124" s="50"/>
      <c r="VY124" s="50"/>
      <c r="VZ124" s="50"/>
      <c r="WA124" s="50"/>
      <c r="WB124" s="50"/>
      <c r="WC124" s="50"/>
      <c r="WD124" s="50"/>
      <c r="WE124" s="50"/>
      <c r="WF124" s="50"/>
      <c r="WG124" s="50"/>
      <c r="WH124" s="50"/>
      <c r="WI124" s="50"/>
      <c r="WJ124" s="50"/>
      <c r="WK124" s="50"/>
      <c r="WL124" s="50"/>
      <c r="WM124" s="50"/>
      <c r="WN124" s="50"/>
      <c r="WO124" s="50"/>
      <c r="WP124" s="50"/>
      <c r="WQ124" s="50"/>
      <c r="WR124" s="50"/>
      <c r="WS124" s="50"/>
      <c r="WT124" s="50"/>
      <c r="WU124" s="50"/>
      <c r="WV124" s="50"/>
      <c r="WW124" s="50"/>
      <c r="WX124" s="50"/>
      <c r="WY124" s="50"/>
      <c r="WZ124" s="50"/>
      <c r="XA124" s="50"/>
      <c r="XB124" s="50"/>
      <c r="XC124" s="50"/>
      <c r="XD124" s="50"/>
      <c r="XE124" s="50"/>
      <c r="XF124" s="50"/>
      <c r="XG124" s="50"/>
      <c r="XH124" s="50"/>
      <c r="XI124" s="50"/>
      <c r="XJ124" s="50"/>
      <c r="XK124" s="50"/>
      <c r="XL124" s="50"/>
      <c r="XM124" s="50"/>
      <c r="XN124" s="50"/>
      <c r="XO124" s="50"/>
      <c r="XP124" s="50"/>
      <c r="XQ124" s="50"/>
      <c r="XR124" s="50"/>
      <c r="XS124" s="50"/>
      <c r="XT124" s="50"/>
      <c r="XU124" s="50"/>
      <c r="XV124" s="50"/>
      <c r="XW124" s="50"/>
      <c r="XX124" s="50"/>
      <c r="XY124" s="50"/>
      <c r="XZ124" s="50"/>
      <c r="YA124" s="50"/>
      <c r="YB124" s="50"/>
      <c r="YC124" s="50"/>
      <c r="YD124" s="50"/>
      <c r="YE124" s="50"/>
      <c r="YF124" s="50"/>
      <c r="YG124" s="50"/>
      <c r="YH124" s="50"/>
      <c r="YI124" s="50"/>
      <c r="YJ124" s="50"/>
      <c r="YK124" s="50"/>
      <c r="YL124" s="50"/>
      <c r="YM124" s="50"/>
      <c r="YN124" s="50"/>
      <c r="YO124" s="50"/>
      <c r="YP124" s="50"/>
      <c r="YQ124" s="50"/>
      <c r="YR124" s="50"/>
    </row>
    <row r="125" spans="1:668" ht="18" customHeight="1" x14ac:dyDescent="0.25">
      <c r="A125" s="31" t="s">
        <v>174</v>
      </c>
      <c r="B125" s="26" t="s">
        <v>175</v>
      </c>
      <c r="C125" s="57" t="s">
        <v>74</v>
      </c>
      <c r="D125" s="60">
        <v>44564</v>
      </c>
      <c r="E125" s="10" t="s">
        <v>114</v>
      </c>
      <c r="F125" s="161">
        <v>66000</v>
      </c>
      <c r="G125" s="181">
        <v>1894.2</v>
      </c>
      <c r="H125" s="181">
        <v>4345.7299999999996</v>
      </c>
      <c r="I125" s="181">
        <f>F125*0.0304</f>
        <v>2006.4</v>
      </c>
      <c r="J125" s="181">
        <v>1375.12</v>
      </c>
      <c r="K125" s="181">
        <v>9621.4500000000007</v>
      </c>
      <c r="L125" s="191">
        <v>56378.55</v>
      </c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50"/>
      <c r="AS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  <c r="IV125" s="50"/>
      <c r="IW125" s="50"/>
      <c r="IX125" s="50"/>
      <c r="IY125" s="50"/>
      <c r="IZ125" s="50"/>
      <c r="JA125" s="50"/>
      <c r="JB125" s="50"/>
      <c r="JC125" s="50"/>
      <c r="JD125" s="50"/>
      <c r="JE125" s="50"/>
      <c r="JF125" s="50"/>
      <c r="JG125" s="50"/>
      <c r="JH125" s="50"/>
      <c r="JI125" s="50"/>
      <c r="JJ125" s="50"/>
      <c r="JK125" s="50"/>
      <c r="JL125" s="50"/>
      <c r="JM125" s="50"/>
      <c r="JN125" s="50"/>
      <c r="JO125" s="50"/>
      <c r="JP125" s="50"/>
      <c r="JQ125" s="50"/>
      <c r="JR125" s="50"/>
      <c r="JS125" s="50"/>
      <c r="JT125" s="50"/>
      <c r="JU125" s="50"/>
      <c r="JV125" s="50"/>
      <c r="JW125" s="50"/>
      <c r="JX125" s="50"/>
      <c r="JY125" s="50"/>
      <c r="JZ125" s="50"/>
      <c r="KA125" s="50"/>
      <c r="KB125" s="50"/>
      <c r="KC125" s="50"/>
      <c r="KD125" s="50"/>
      <c r="KE125" s="50"/>
      <c r="KF125" s="50"/>
      <c r="KG125" s="50"/>
      <c r="KH125" s="50"/>
      <c r="KI125" s="50"/>
      <c r="KJ125" s="50"/>
      <c r="KK125" s="50"/>
      <c r="KL125" s="50"/>
      <c r="KM125" s="50"/>
      <c r="KN125" s="50"/>
      <c r="KO125" s="50"/>
      <c r="KP125" s="50"/>
      <c r="KQ125" s="50"/>
      <c r="KR125" s="50"/>
      <c r="KS125" s="50"/>
      <c r="KT125" s="50"/>
      <c r="KU125" s="50"/>
      <c r="KV125" s="50"/>
      <c r="KW125" s="50"/>
      <c r="KX125" s="50"/>
      <c r="KY125" s="50"/>
      <c r="KZ125" s="50"/>
      <c r="LA125" s="50"/>
      <c r="LB125" s="50"/>
      <c r="LC125" s="50"/>
      <c r="LD125" s="50"/>
      <c r="LE125" s="50"/>
      <c r="LF125" s="50"/>
      <c r="LG125" s="50"/>
      <c r="LH125" s="50"/>
      <c r="LI125" s="50"/>
      <c r="LJ125" s="50"/>
      <c r="LK125" s="50"/>
      <c r="LL125" s="50"/>
      <c r="LM125" s="50"/>
      <c r="LN125" s="50"/>
      <c r="LO125" s="50"/>
      <c r="LP125" s="50"/>
      <c r="LQ125" s="50"/>
      <c r="LR125" s="50"/>
      <c r="LS125" s="50"/>
      <c r="LT125" s="50"/>
      <c r="LU125" s="50"/>
      <c r="LV125" s="50"/>
      <c r="LW125" s="50"/>
      <c r="LX125" s="50"/>
      <c r="LY125" s="50"/>
      <c r="LZ125" s="50"/>
      <c r="MA125" s="50"/>
      <c r="MB125" s="50"/>
      <c r="MC125" s="50"/>
      <c r="MD125" s="50"/>
      <c r="ME125" s="50"/>
      <c r="MF125" s="50"/>
      <c r="MG125" s="50"/>
      <c r="MH125" s="50"/>
      <c r="MI125" s="50"/>
      <c r="MJ125" s="50"/>
      <c r="MK125" s="50"/>
      <c r="ML125" s="50"/>
      <c r="MM125" s="50"/>
      <c r="MN125" s="50"/>
      <c r="MO125" s="50"/>
      <c r="MP125" s="50"/>
      <c r="MQ125" s="50"/>
      <c r="MR125" s="50"/>
      <c r="MS125" s="50"/>
      <c r="MT125" s="50"/>
      <c r="MU125" s="50"/>
      <c r="MV125" s="50"/>
      <c r="MW125" s="50"/>
      <c r="MX125" s="50"/>
      <c r="MY125" s="50"/>
      <c r="MZ125" s="50"/>
      <c r="NA125" s="50"/>
      <c r="NB125" s="50"/>
      <c r="NC125" s="50"/>
      <c r="ND125" s="50"/>
      <c r="NE125" s="50"/>
      <c r="NF125" s="50"/>
      <c r="NG125" s="50"/>
      <c r="NH125" s="50"/>
      <c r="NI125" s="50"/>
      <c r="NJ125" s="50"/>
      <c r="NK125" s="50"/>
      <c r="NL125" s="50"/>
      <c r="NM125" s="50"/>
      <c r="NN125" s="50"/>
      <c r="NO125" s="50"/>
      <c r="NP125" s="50"/>
      <c r="NQ125" s="50"/>
      <c r="NR125" s="50"/>
      <c r="NS125" s="50"/>
      <c r="NT125" s="50"/>
      <c r="NU125" s="50"/>
      <c r="NV125" s="50"/>
      <c r="NW125" s="50"/>
      <c r="NX125" s="50"/>
      <c r="NY125" s="50"/>
      <c r="NZ125" s="50"/>
      <c r="OA125" s="50"/>
      <c r="OB125" s="50"/>
      <c r="OC125" s="50"/>
      <c r="OD125" s="50"/>
      <c r="OE125" s="50"/>
      <c r="OF125" s="50"/>
      <c r="OG125" s="50"/>
      <c r="OH125" s="50"/>
      <c r="OI125" s="50"/>
      <c r="OJ125" s="50"/>
      <c r="OK125" s="50"/>
      <c r="OL125" s="50"/>
      <c r="OM125" s="50"/>
      <c r="ON125" s="50"/>
      <c r="OO125" s="50"/>
      <c r="OP125" s="50"/>
      <c r="OQ125" s="50"/>
      <c r="OR125" s="50"/>
      <c r="OS125" s="50"/>
      <c r="OT125" s="50"/>
      <c r="OU125" s="50"/>
      <c r="OV125" s="50"/>
      <c r="OW125" s="50"/>
      <c r="OX125" s="50"/>
      <c r="OY125" s="50"/>
      <c r="OZ125" s="50"/>
      <c r="PA125" s="50"/>
      <c r="PB125" s="50"/>
      <c r="PC125" s="50"/>
      <c r="PD125" s="50"/>
      <c r="PE125" s="50"/>
      <c r="PF125" s="50"/>
      <c r="PG125" s="50"/>
      <c r="PH125" s="50"/>
      <c r="PI125" s="50"/>
      <c r="PJ125" s="50"/>
      <c r="PK125" s="50"/>
      <c r="PL125" s="50"/>
      <c r="PM125" s="50"/>
      <c r="PN125" s="50"/>
      <c r="PO125" s="50"/>
      <c r="PP125" s="50"/>
      <c r="PQ125" s="50"/>
      <c r="PR125" s="50"/>
      <c r="PS125" s="50"/>
      <c r="PT125" s="50"/>
      <c r="PU125" s="50"/>
      <c r="PV125" s="50"/>
      <c r="PW125" s="50"/>
      <c r="PX125" s="50"/>
      <c r="PY125" s="50"/>
      <c r="PZ125" s="50"/>
      <c r="QA125" s="50"/>
      <c r="QB125" s="50"/>
      <c r="QC125" s="50"/>
      <c r="QD125" s="50"/>
      <c r="QE125" s="50"/>
      <c r="QF125" s="50"/>
      <c r="QG125" s="50"/>
      <c r="QH125" s="50"/>
      <c r="QI125" s="50"/>
      <c r="QJ125" s="50"/>
      <c r="QK125" s="50"/>
      <c r="QL125" s="50"/>
      <c r="QM125" s="50"/>
      <c r="QN125" s="50"/>
      <c r="QO125" s="50"/>
      <c r="QP125" s="50"/>
      <c r="QQ125" s="50"/>
      <c r="QR125" s="50"/>
      <c r="QS125" s="50"/>
      <c r="QT125" s="50"/>
      <c r="QU125" s="50"/>
      <c r="QV125" s="50"/>
      <c r="QW125" s="50"/>
      <c r="QX125" s="50"/>
      <c r="QY125" s="50"/>
      <c r="QZ125" s="50"/>
      <c r="RA125" s="50"/>
      <c r="RB125" s="50"/>
      <c r="RC125" s="50"/>
      <c r="RD125" s="50"/>
      <c r="RE125" s="50"/>
      <c r="RF125" s="50"/>
      <c r="RG125" s="50"/>
      <c r="RH125" s="50"/>
      <c r="RI125" s="50"/>
      <c r="RJ125" s="50"/>
      <c r="RK125" s="50"/>
      <c r="RL125" s="50"/>
      <c r="RM125" s="50"/>
      <c r="RN125" s="50"/>
      <c r="RO125" s="50"/>
      <c r="RP125" s="50"/>
      <c r="RQ125" s="50"/>
      <c r="RR125" s="50"/>
      <c r="RS125" s="50"/>
      <c r="RT125" s="50"/>
      <c r="RU125" s="50"/>
      <c r="RV125" s="50"/>
      <c r="RW125" s="50"/>
      <c r="RX125" s="50"/>
      <c r="RY125" s="50"/>
      <c r="RZ125" s="50"/>
      <c r="SA125" s="50"/>
      <c r="SB125" s="50"/>
      <c r="SC125" s="50"/>
      <c r="SD125" s="50"/>
      <c r="SE125" s="50"/>
      <c r="SF125" s="50"/>
      <c r="SG125" s="50"/>
      <c r="SH125" s="50"/>
      <c r="SI125" s="50"/>
      <c r="SJ125" s="50"/>
      <c r="SK125" s="50"/>
      <c r="SL125" s="50"/>
      <c r="SM125" s="50"/>
      <c r="SN125" s="50"/>
      <c r="SO125" s="50"/>
      <c r="SP125" s="50"/>
      <c r="SQ125" s="50"/>
      <c r="SR125" s="50"/>
      <c r="SS125" s="50"/>
      <c r="ST125" s="50"/>
      <c r="SU125" s="50"/>
      <c r="SV125" s="50"/>
      <c r="SW125" s="50"/>
      <c r="SX125" s="50"/>
      <c r="SY125" s="50"/>
      <c r="SZ125" s="50"/>
      <c r="TA125" s="50"/>
      <c r="TB125" s="50"/>
      <c r="TC125" s="50"/>
      <c r="TD125" s="50"/>
      <c r="TE125" s="50"/>
      <c r="TF125" s="50"/>
      <c r="TG125" s="50"/>
      <c r="TH125" s="50"/>
      <c r="TI125" s="50"/>
      <c r="TJ125" s="50"/>
      <c r="TK125" s="50"/>
      <c r="TL125" s="50"/>
      <c r="TM125" s="50"/>
      <c r="TN125" s="50"/>
      <c r="TO125" s="50"/>
      <c r="TP125" s="50"/>
      <c r="TQ125" s="50"/>
      <c r="TR125" s="50"/>
      <c r="TS125" s="50"/>
      <c r="TT125" s="50"/>
      <c r="TU125" s="50"/>
      <c r="TV125" s="50"/>
      <c r="TW125" s="50"/>
      <c r="TX125" s="50"/>
      <c r="TY125" s="50"/>
      <c r="TZ125" s="50"/>
      <c r="UA125" s="50"/>
      <c r="UB125" s="50"/>
      <c r="UC125" s="50"/>
      <c r="UD125" s="50"/>
      <c r="UE125" s="50"/>
      <c r="UF125" s="50"/>
      <c r="UG125" s="50"/>
      <c r="UH125" s="50"/>
      <c r="UI125" s="50"/>
      <c r="UJ125" s="50"/>
      <c r="UK125" s="50"/>
      <c r="UL125" s="50"/>
      <c r="UM125" s="50"/>
      <c r="UN125" s="50"/>
      <c r="UO125" s="50"/>
      <c r="UP125" s="50"/>
      <c r="UQ125" s="50"/>
      <c r="UR125" s="50"/>
      <c r="US125" s="50"/>
      <c r="UT125" s="50"/>
      <c r="UU125" s="50"/>
      <c r="UV125" s="50"/>
      <c r="UW125" s="50"/>
      <c r="UX125" s="50"/>
      <c r="UY125" s="50"/>
      <c r="UZ125" s="50"/>
      <c r="VA125" s="50"/>
      <c r="VB125" s="50"/>
      <c r="VC125" s="50"/>
      <c r="VD125" s="50"/>
      <c r="VE125" s="50"/>
      <c r="VF125" s="50"/>
      <c r="VG125" s="50"/>
      <c r="VH125" s="50"/>
      <c r="VI125" s="50"/>
      <c r="VJ125" s="50"/>
      <c r="VK125" s="50"/>
      <c r="VL125" s="50"/>
      <c r="VM125" s="50"/>
      <c r="VN125" s="50"/>
      <c r="VO125" s="50"/>
      <c r="VP125" s="50"/>
      <c r="VQ125" s="50"/>
      <c r="VR125" s="50"/>
      <c r="VS125" s="50"/>
      <c r="VT125" s="50"/>
      <c r="VU125" s="50"/>
      <c r="VV125" s="50"/>
      <c r="VW125" s="50"/>
      <c r="VX125" s="50"/>
      <c r="VY125" s="50"/>
      <c r="VZ125" s="50"/>
      <c r="WA125" s="50"/>
      <c r="WB125" s="50"/>
      <c r="WC125" s="50"/>
      <c r="WD125" s="50"/>
      <c r="WE125" s="50"/>
      <c r="WF125" s="50"/>
      <c r="WG125" s="50"/>
      <c r="WH125" s="50"/>
      <c r="WI125" s="50"/>
      <c r="WJ125" s="50"/>
      <c r="WK125" s="50"/>
      <c r="WL125" s="50"/>
      <c r="WM125" s="50"/>
      <c r="WN125" s="50"/>
      <c r="WO125" s="50"/>
      <c r="WP125" s="50"/>
      <c r="WQ125" s="50"/>
      <c r="WR125" s="50"/>
      <c r="WS125" s="50"/>
      <c r="WT125" s="50"/>
      <c r="WU125" s="50"/>
      <c r="WV125" s="50"/>
      <c r="WW125" s="50"/>
      <c r="WX125" s="50"/>
      <c r="WY125" s="50"/>
      <c r="WZ125" s="50"/>
      <c r="XA125" s="50"/>
      <c r="XB125" s="50"/>
      <c r="XC125" s="50"/>
      <c r="XD125" s="50"/>
      <c r="XE125" s="50"/>
      <c r="XF125" s="50"/>
      <c r="XG125" s="50"/>
      <c r="XH125" s="50"/>
      <c r="XI125" s="50"/>
      <c r="XJ125" s="50"/>
      <c r="XK125" s="50"/>
      <c r="XL125" s="50"/>
      <c r="XM125" s="50"/>
      <c r="XN125" s="50"/>
      <c r="XO125" s="50"/>
      <c r="XP125" s="50"/>
      <c r="XQ125" s="50"/>
      <c r="XR125" s="50"/>
      <c r="XS125" s="50"/>
      <c r="XT125" s="50"/>
      <c r="XU125" s="50"/>
      <c r="XV125" s="50"/>
      <c r="XW125" s="50"/>
      <c r="XX125" s="50"/>
      <c r="XY125" s="50"/>
      <c r="XZ125" s="50"/>
      <c r="YA125" s="50"/>
      <c r="YB125" s="50"/>
      <c r="YC125" s="50"/>
      <c r="YD125" s="50"/>
      <c r="YE125" s="50"/>
      <c r="YF125" s="50"/>
      <c r="YG125" s="50"/>
      <c r="YH125" s="50"/>
      <c r="YI125" s="50"/>
      <c r="YJ125" s="50"/>
      <c r="YK125" s="50"/>
      <c r="YL125" s="50"/>
      <c r="YM125" s="50"/>
      <c r="YN125" s="50"/>
      <c r="YO125" s="50"/>
      <c r="YP125" s="50"/>
      <c r="YQ125" s="50"/>
      <c r="YR125" s="50"/>
    </row>
    <row r="126" spans="1:668" ht="15.75" x14ac:dyDescent="0.25">
      <c r="A126" s="31" t="s">
        <v>176</v>
      </c>
      <c r="B126" s="26" t="s">
        <v>175</v>
      </c>
      <c r="C126" s="57" t="s">
        <v>74</v>
      </c>
      <c r="D126" s="60">
        <v>44440</v>
      </c>
      <c r="E126" s="10" t="s">
        <v>114</v>
      </c>
      <c r="F126" s="161">
        <v>60000</v>
      </c>
      <c r="G126" s="181">
        <f>F126*0.0287</f>
        <v>1722</v>
      </c>
      <c r="H126" s="181">
        <v>3486.68</v>
      </c>
      <c r="I126" s="181">
        <f>F126*0.0304</f>
        <v>1824</v>
      </c>
      <c r="J126" s="181">
        <v>25</v>
      </c>
      <c r="K126" s="181">
        <v>7057.68</v>
      </c>
      <c r="L126" s="191">
        <v>52942.32</v>
      </c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  <c r="IV126" s="50"/>
      <c r="IW126" s="50"/>
      <c r="IX126" s="50"/>
      <c r="IY126" s="50"/>
      <c r="IZ126" s="50"/>
      <c r="JA126" s="50"/>
      <c r="JB126" s="50"/>
      <c r="JC126" s="50"/>
      <c r="JD126" s="50"/>
      <c r="JE126" s="50"/>
      <c r="JF126" s="50"/>
      <c r="JG126" s="50"/>
      <c r="JH126" s="50"/>
      <c r="JI126" s="50"/>
      <c r="JJ126" s="50"/>
      <c r="JK126" s="50"/>
      <c r="JL126" s="50"/>
      <c r="JM126" s="50"/>
      <c r="JN126" s="50"/>
      <c r="JO126" s="50"/>
      <c r="JP126" s="50"/>
      <c r="JQ126" s="50"/>
      <c r="JR126" s="50"/>
      <c r="JS126" s="50"/>
      <c r="JT126" s="50"/>
      <c r="JU126" s="50"/>
      <c r="JV126" s="50"/>
      <c r="JW126" s="50"/>
      <c r="JX126" s="50"/>
      <c r="JY126" s="50"/>
      <c r="JZ126" s="50"/>
      <c r="KA126" s="50"/>
      <c r="KB126" s="50"/>
      <c r="KC126" s="50"/>
      <c r="KD126" s="50"/>
      <c r="KE126" s="50"/>
      <c r="KF126" s="50"/>
      <c r="KG126" s="50"/>
      <c r="KH126" s="50"/>
      <c r="KI126" s="50"/>
      <c r="KJ126" s="50"/>
      <c r="KK126" s="50"/>
      <c r="KL126" s="50"/>
      <c r="KM126" s="50"/>
      <c r="KN126" s="50"/>
      <c r="KO126" s="50"/>
      <c r="KP126" s="50"/>
      <c r="KQ126" s="50"/>
      <c r="KR126" s="50"/>
      <c r="KS126" s="50"/>
      <c r="KT126" s="50"/>
      <c r="KU126" s="50"/>
      <c r="KV126" s="50"/>
      <c r="KW126" s="50"/>
      <c r="KX126" s="50"/>
      <c r="KY126" s="50"/>
      <c r="KZ126" s="50"/>
      <c r="LA126" s="50"/>
      <c r="LB126" s="50"/>
      <c r="LC126" s="50"/>
      <c r="LD126" s="50"/>
      <c r="LE126" s="50"/>
      <c r="LF126" s="50"/>
      <c r="LG126" s="50"/>
      <c r="LH126" s="50"/>
      <c r="LI126" s="50"/>
      <c r="LJ126" s="50"/>
      <c r="LK126" s="50"/>
      <c r="LL126" s="50"/>
      <c r="LM126" s="50"/>
      <c r="LN126" s="50"/>
      <c r="LO126" s="50"/>
      <c r="LP126" s="50"/>
      <c r="LQ126" s="50"/>
      <c r="LR126" s="50"/>
      <c r="LS126" s="50"/>
      <c r="LT126" s="50"/>
      <c r="LU126" s="50"/>
      <c r="LV126" s="50"/>
      <c r="LW126" s="50"/>
      <c r="LX126" s="50"/>
      <c r="LY126" s="50"/>
      <c r="LZ126" s="50"/>
      <c r="MA126" s="50"/>
      <c r="MB126" s="50"/>
      <c r="MC126" s="50"/>
      <c r="MD126" s="50"/>
      <c r="ME126" s="50"/>
      <c r="MF126" s="50"/>
      <c r="MG126" s="50"/>
      <c r="MH126" s="50"/>
      <c r="MI126" s="50"/>
      <c r="MJ126" s="50"/>
      <c r="MK126" s="50"/>
      <c r="ML126" s="50"/>
      <c r="MM126" s="50"/>
      <c r="MN126" s="50"/>
      <c r="MO126" s="50"/>
      <c r="MP126" s="50"/>
      <c r="MQ126" s="50"/>
      <c r="MR126" s="50"/>
      <c r="MS126" s="50"/>
      <c r="MT126" s="50"/>
      <c r="MU126" s="50"/>
      <c r="MV126" s="50"/>
      <c r="MW126" s="50"/>
      <c r="MX126" s="50"/>
      <c r="MY126" s="50"/>
      <c r="MZ126" s="50"/>
      <c r="NA126" s="50"/>
      <c r="NB126" s="50"/>
      <c r="NC126" s="50"/>
      <c r="ND126" s="50"/>
      <c r="NE126" s="50"/>
      <c r="NF126" s="50"/>
      <c r="NG126" s="50"/>
      <c r="NH126" s="50"/>
      <c r="NI126" s="50"/>
      <c r="NJ126" s="50"/>
      <c r="NK126" s="50"/>
      <c r="NL126" s="50"/>
      <c r="NM126" s="50"/>
      <c r="NN126" s="50"/>
      <c r="NO126" s="50"/>
      <c r="NP126" s="50"/>
      <c r="NQ126" s="50"/>
      <c r="NR126" s="50"/>
      <c r="NS126" s="50"/>
      <c r="NT126" s="50"/>
      <c r="NU126" s="50"/>
      <c r="NV126" s="50"/>
      <c r="NW126" s="50"/>
      <c r="NX126" s="50"/>
      <c r="NY126" s="50"/>
      <c r="NZ126" s="50"/>
      <c r="OA126" s="50"/>
      <c r="OB126" s="50"/>
      <c r="OC126" s="50"/>
      <c r="OD126" s="50"/>
      <c r="OE126" s="50"/>
      <c r="OF126" s="50"/>
      <c r="OG126" s="50"/>
      <c r="OH126" s="50"/>
      <c r="OI126" s="50"/>
      <c r="OJ126" s="50"/>
      <c r="OK126" s="50"/>
      <c r="OL126" s="50"/>
      <c r="OM126" s="50"/>
      <c r="ON126" s="50"/>
      <c r="OO126" s="50"/>
      <c r="OP126" s="50"/>
      <c r="OQ126" s="50"/>
      <c r="OR126" s="50"/>
      <c r="OS126" s="50"/>
      <c r="OT126" s="50"/>
      <c r="OU126" s="50"/>
      <c r="OV126" s="50"/>
      <c r="OW126" s="50"/>
      <c r="OX126" s="50"/>
      <c r="OY126" s="50"/>
      <c r="OZ126" s="50"/>
      <c r="PA126" s="50"/>
      <c r="PB126" s="50"/>
      <c r="PC126" s="50"/>
      <c r="PD126" s="50"/>
      <c r="PE126" s="50"/>
      <c r="PF126" s="50"/>
      <c r="PG126" s="50"/>
      <c r="PH126" s="50"/>
      <c r="PI126" s="50"/>
      <c r="PJ126" s="50"/>
      <c r="PK126" s="50"/>
      <c r="PL126" s="50"/>
      <c r="PM126" s="50"/>
      <c r="PN126" s="50"/>
      <c r="PO126" s="50"/>
      <c r="PP126" s="50"/>
      <c r="PQ126" s="50"/>
      <c r="PR126" s="50"/>
      <c r="PS126" s="50"/>
      <c r="PT126" s="50"/>
      <c r="PU126" s="50"/>
      <c r="PV126" s="50"/>
      <c r="PW126" s="50"/>
      <c r="PX126" s="50"/>
      <c r="PY126" s="50"/>
      <c r="PZ126" s="50"/>
      <c r="QA126" s="50"/>
      <c r="QB126" s="50"/>
      <c r="QC126" s="50"/>
      <c r="QD126" s="50"/>
      <c r="QE126" s="50"/>
      <c r="QF126" s="50"/>
      <c r="QG126" s="50"/>
      <c r="QH126" s="50"/>
      <c r="QI126" s="50"/>
      <c r="QJ126" s="50"/>
      <c r="QK126" s="50"/>
      <c r="QL126" s="50"/>
      <c r="QM126" s="50"/>
      <c r="QN126" s="50"/>
      <c r="QO126" s="50"/>
      <c r="QP126" s="50"/>
      <c r="QQ126" s="50"/>
      <c r="QR126" s="50"/>
      <c r="QS126" s="50"/>
      <c r="QT126" s="50"/>
      <c r="QU126" s="50"/>
      <c r="QV126" s="50"/>
      <c r="QW126" s="50"/>
      <c r="QX126" s="50"/>
      <c r="QY126" s="50"/>
      <c r="QZ126" s="50"/>
      <c r="RA126" s="50"/>
      <c r="RB126" s="50"/>
      <c r="RC126" s="50"/>
      <c r="RD126" s="50"/>
      <c r="RE126" s="50"/>
      <c r="RF126" s="50"/>
      <c r="RG126" s="50"/>
      <c r="RH126" s="50"/>
      <c r="RI126" s="50"/>
      <c r="RJ126" s="50"/>
      <c r="RK126" s="50"/>
      <c r="RL126" s="50"/>
      <c r="RM126" s="50"/>
      <c r="RN126" s="50"/>
      <c r="RO126" s="50"/>
      <c r="RP126" s="50"/>
      <c r="RQ126" s="50"/>
      <c r="RR126" s="50"/>
      <c r="RS126" s="50"/>
      <c r="RT126" s="50"/>
      <c r="RU126" s="50"/>
      <c r="RV126" s="50"/>
      <c r="RW126" s="50"/>
      <c r="RX126" s="50"/>
      <c r="RY126" s="50"/>
      <c r="RZ126" s="50"/>
      <c r="SA126" s="50"/>
      <c r="SB126" s="50"/>
      <c r="SC126" s="50"/>
      <c r="SD126" s="50"/>
      <c r="SE126" s="50"/>
      <c r="SF126" s="50"/>
      <c r="SG126" s="50"/>
      <c r="SH126" s="50"/>
      <c r="SI126" s="50"/>
      <c r="SJ126" s="50"/>
      <c r="SK126" s="50"/>
      <c r="SL126" s="50"/>
      <c r="SM126" s="50"/>
      <c r="SN126" s="50"/>
      <c r="SO126" s="50"/>
      <c r="SP126" s="50"/>
      <c r="SQ126" s="50"/>
      <c r="SR126" s="50"/>
      <c r="SS126" s="50"/>
      <c r="ST126" s="50"/>
      <c r="SU126" s="50"/>
      <c r="SV126" s="50"/>
      <c r="SW126" s="50"/>
      <c r="SX126" s="50"/>
      <c r="SY126" s="50"/>
      <c r="SZ126" s="50"/>
      <c r="TA126" s="50"/>
      <c r="TB126" s="50"/>
      <c r="TC126" s="50"/>
      <c r="TD126" s="50"/>
      <c r="TE126" s="50"/>
      <c r="TF126" s="50"/>
      <c r="TG126" s="50"/>
      <c r="TH126" s="50"/>
      <c r="TI126" s="50"/>
      <c r="TJ126" s="50"/>
      <c r="TK126" s="50"/>
      <c r="TL126" s="50"/>
      <c r="TM126" s="50"/>
      <c r="TN126" s="50"/>
      <c r="TO126" s="50"/>
      <c r="TP126" s="50"/>
      <c r="TQ126" s="50"/>
      <c r="TR126" s="50"/>
      <c r="TS126" s="50"/>
      <c r="TT126" s="50"/>
      <c r="TU126" s="50"/>
      <c r="TV126" s="50"/>
      <c r="TW126" s="50"/>
      <c r="TX126" s="50"/>
      <c r="TY126" s="50"/>
      <c r="TZ126" s="50"/>
      <c r="UA126" s="50"/>
      <c r="UB126" s="50"/>
      <c r="UC126" s="50"/>
      <c r="UD126" s="50"/>
      <c r="UE126" s="50"/>
      <c r="UF126" s="50"/>
      <c r="UG126" s="50"/>
      <c r="UH126" s="50"/>
      <c r="UI126" s="50"/>
      <c r="UJ126" s="50"/>
      <c r="UK126" s="50"/>
      <c r="UL126" s="50"/>
      <c r="UM126" s="50"/>
      <c r="UN126" s="50"/>
      <c r="UO126" s="50"/>
      <c r="UP126" s="50"/>
      <c r="UQ126" s="50"/>
      <c r="UR126" s="50"/>
      <c r="US126" s="50"/>
      <c r="UT126" s="50"/>
      <c r="UU126" s="50"/>
      <c r="UV126" s="50"/>
      <c r="UW126" s="50"/>
      <c r="UX126" s="50"/>
      <c r="UY126" s="50"/>
      <c r="UZ126" s="50"/>
      <c r="VA126" s="50"/>
      <c r="VB126" s="50"/>
      <c r="VC126" s="50"/>
      <c r="VD126" s="50"/>
      <c r="VE126" s="50"/>
      <c r="VF126" s="50"/>
      <c r="VG126" s="50"/>
      <c r="VH126" s="50"/>
      <c r="VI126" s="50"/>
      <c r="VJ126" s="50"/>
      <c r="VK126" s="50"/>
      <c r="VL126" s="50"/>
      <c r="VM126" s="50"/>
      <c r="VN126" s="50"/>
      <c r="VO126" s="50"/>
      <c r="VP126" s="50"/>
      <c r="VQ126" s="50"/>
      <c r="VR126" s="50"/>
      <c r="VS126" s="50"/>
      <c r="VT126" s="50"/>
      <c r="VU126" s="50"/>
      <c r="VV126" s="50"/>
      <c r="VW126" s="50"/>
      <c r="VX126" s="50"/>
      <c r="VY126" s="50"/>
      <c r="VZ126" s="50"/>
      <c r="WA126" s="50"/>
      <c r="WB126" s="50"/>
      <c r="WC126" s="50"/>
      <c r="WD126" s="50"/>
      <c r="WE126" s="50"/>
      <c r="WF126" s="50"/>
      <c r="WG126" s="50"/>
      <c r="WH126" s="50"/>
      <c r="WI126" s="50"/>
      <c r="WJ126" s="50"/>
      <c r="WK126" s="50"/>
      <c r="WL126" s="50"/>
      <c r="WM126" s="50"/>
      <c r="WN126" s="50"/>
      <c r="WO126" s="50"/>
      <c r="WP126" s="50"/>
      <c r="WQ126" s="50"/>
      <c r="WR126" s="50"/>
      <c r="WS126" s="50"/>
      <c r="WT126" s="50"/>
      <c r="WU126" s="50"/>
      <c r="WV126" s="50"/>
      <c r="WW126" s="50"/>
      <c r="WX126" s="50"/>
      <c r="WY126" s="50"/>
      <c r="WZ126" s="50"/>
      <c r="XA126" s="50"/>
      <c r="XB126" s="50"/>
      <c r="XC126" s="50"/>
      <c r="XD126" s="50"/>
      <c r="XE126" s="50"/>
      <c r="XF126" s="50"/>
      <c r="XG126" s="50"/>
      <c r="XH126" s="50"/>
      <c r="XI126" s="50"/>
      <c r="XJ126" s="50"/>
      <c r="XK126" s="50"/>
      <c r="XL126" s="50"/>
      <c r="XM126" s="50"/>
      <c r="XN126" s="50"/>
      <c r="XO126" s="50"/>
      <c r="XP126" s="50"/>
      <c r="XQ126" s="50"/>
      <c r="XR126" s="50"/>
      <c r="XS126" s="50"/>
      <c r="XT126" s="50"/>
      <c r="XU126" s="50"/>
      <c r="XV126" s="50"/>
      <c r="XW126" s="50"/>
      <c r="XX126" s="50"/>
      <c r="XY126" s="50"/>
      <c r="XZ126" s="50"/>
      <c r="YA126" s="50"/>
      <c r="YB126" s="50"/>
      <c r="YC126" s="50"/>
      <c r="YD126" s="50"/>
      <c r="YE126" s="50"/>
      <c r="YF126" s="50"/>
      <c r="YG126" s="50"/>
      <c r="YH126" s="50"/>
      <c r="YI126" s="50"/>
      <c r="YJ126" s="50"/>
      <c r="YK126" s="50"/>
      <c r="YL126" s="50"/>
      <c r="YM126" s="50"/>
      <c r="YN126" s="50"/>
      <c r="YO126" s="50"/>
      <c r="YP126" s="50"/>
      <c r="YQ126" s="50"/>
      <c r="YR126" s="50"/>
    </row>
    <row r="127" spans="1:668" ht="15.75" x14ac:dyDescent="0.25">
      <c r="A127" s="31" t="s">
        <v>178</v>
      </c>
      <c r="B127" s="26" t="s">
        <v>175</v>
      </c>
      <c r="C127" s="57" t="s">
        <v>74</v>
      </c>
      <c r="D127" s="60">
        <v>44593</v>
      </c>
      <c r="E127" s="10" t="s">
        <v>114</v>
      </c>
      <c r="F127" s="161">
        <v>60000</v>
      </c>
      <c r="G127" s="181">
        <v>1722</v>
      </c>
      <c r="H127" s="181">
        <v>3486.68</v>
      </c>
      <c r="I127" s="181">
        <v>1824</v>
      </c>
      <c r="J127" s="181">
        <v>25</v>
      </c>
      <c r="K127" s="181">
        <v>7057.68</v>
      </c>
      <c r="L127" s="191">
        <v>52942.32</v>
      </c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  <c r="IV127" s="50"/>
      <c r="IW127" s="50"/>
      <c r="IX127" s="50"/>
      <c r="IY127" s="50"/>
      <c r="IZ127" s="50"/>
      <c r="JA127" s="50"/>
      <c r="JB127" s="50"/>
      <c r="JC127" s="50"/>
      <c r="JD127" s="50"/>
      <c r="JE127" s="50"/>
      <c r="JF127" s="50"/>
      <c r="JG127" s="50"/>
      <c r="JH127" s="50"/>
      <c r="JI127" s="50"/>
      <c r="JJ127" s="50"/>
      <c r="JK127" s="50"/>
      <c r="JL127" s="50"/>
      <c r="JM127" s="50"/>
      <c r="JN127" s="50"/>
      <c r="JO127" s="50"/>
      <c r="JP127" s="50"/>
      <c r="JQ127" s="50"/>
      <c r="JR127" s="50"/>
      <c r="JS127" s="50"/>
      <c r="JT127" s="50"/>
      <c r="JU127" s="50"/>
      <c r="JV127" s="50"/>
      <c r="JW127" s="50"/>
      <c r="JX127" s="50"/>
      <c r="JY127" s="50"/>
      <c r="JZ127" s="50"/>
      <c r="KA127" s="50"/>
      <c r="KB127" s="50"/>
      <c r="KC127" s="50"/>
      <c r="KD127" s="50"/>
      <c r="KE127" s="50"/>
      <c r="KF127" s="50"/>
      <c r="KG127" s="50"/>
      <c r="KH127" s="50"/>
      <c r="KI127" s="50"/>
      <c r="KJ127" s="50"/>
      <c r="KK127" s="50"/>
      <c r="KL127" s="50"/>
      <c r="KM127" s="50"/>
      <c r="KN127" s="50"/>
      <c r="KO127" s="50"/>
      <c r="KP127" s="50"/>
      <c r="KQ127" s="50"/>
      <c r="KR127" s="50"/>
      <c r="KS127" s="50"/>
      <c r="KT127" s="50"/>
      <c r="KU127" s="50"/>
      <c r="KV127" s="50"/>
      <c r="KW127" s="50"/>
      <c r="KX127" s="50"/>
      <c r="KY127" s="50"/>
      <c r="KZ127" s="50"/>
      <c r="LA127" s="50"/>
      <c r="LB127" s="50"/>
      <c r="LC127" s="50"/>
      <c r="LD127" s="50"/>
      <c r="LE127" s="50"/>
      <c r="LF127" s="50"/>
      <c r="LG127" s="50"/>
      <c r="LH127" s="50"/>
      <c r="LI127" s="50"/>
      <c r="LJ127" s="50"/>
      <c r="LK127" s="50"/>
      <c r="LL127" s="50"/>
      <c r="LM127" s="50"/>
      <c r="LN127" s="50"/>
      <c r="LO127" s="50"/>
      <c r="LP127" s="50"/>
      <c r="LQ127" s="50"/>
      <c r="LR127" s="50"/>
      <c r="LS127" s="50"/>
      <c r="LT127" s="50"/>
      <c r="LU127" s="50"/>
      <c r="LV127" s="50"/>
      <c r="LW127" s="50"/>
      <c r="LX127" s="50"/>
      <c r="LY127" s="50"/>
      <c r="LZ127" s="50"/>
      <c r="MA127" s="50"/>
      <c r="MB127" s="50"/>
      <c r="MC127" s="50"/>
      <c r="MD127" s="50"/>
      <c r="ME127" s="50"/>
      <c r="MF127" s="50"/>
      <c r="MG127" s="50"/>
      <c r="MH127" s="50"/>
      <c r="MI127" s="50"/>
      <c r="MJ127" s="50"/>
      <c r="MK127" s="50"/>
      <c r="ML127" s="50"/>
      <c r="MM127" s="50"/>
      <c r="MN127" s="50"/>
      <c r="MO127" s="50"/>
      <c r="MP127" s="50"/>
      <c r="MQ127" s="50"/>
      <c r="MR127" s="50"/>
      <c r="MS127" s="50"/>
      <c r="MT127" s="50"/>
      <c r="MU127" s="50"/>
      <c r="MV127" s="50"/>
      <c r="MW127" s="50"/>
      <c r="MX127" s="50"/>
      <c r="MY127" s="50"/>
      <c r="MZ127" s="50"/>
      <c r="NA127" s="50"/>
      <c r="NB127" s="50"/>
      <c r="NC127" s="50"/>
      <c r="ND127" s="50"/>
      <c r="NE127" s="50"/>
      <c r="NF127" s="50"/>
      <c r="NG127" s="50"/>
      <c r="NH127" s="50"/>
      <c r="NI127" s="50"/>
      <c r="NJ127" s="50"/>
      <c r="NK127" s="50"/>
      <c r="NL127" s="50"/>
      <c r="NM127" s="50"/>
      <c r="NN127" s="50"/>
      <c r="NO127" s="50"/>
      <c r="NP127" s="50"/>
      <c r="NQ127" s="50"/>
      <c r="NR127" s="50"/>
      <c r="NS127" s="50"/>
      <c r="NT127" s="50"/>
      <c r="NU127" s="50"/>
      <c r="NV127" s="50"/>
      <c r="NW127" s="50"/>
      <c r="NX127" s="50"/>
      <c r="NY127" s="50"/>
      <c r="NZ127" s="50"/>
      <c r="OA127" s="50"/>
      <c r="OB127" s="50"/>
      <c r="OC127" s="50"/>
      <c r="OD127" s="50"/>
      <c r="OE127" s="50"/>
      <c r="OF127" s="50"/>
      <c r="OG127" s="50"/>
      <c r="OH127" s="50"/>
      <c r="OI127" s="50"/>
      <c r="OJ127" s="50"/>
      <c r="OK127" s="50"/>
      <c r="OL127" s="50"/>
      <c r="OM127" s="50"/>
      <c r="ON127" s="50"/>
      <c r="OO127" s="50"/>
      <c r="OP127" s="50"/>
      <c r="OQ127" s="50"/>
      <c r="OR127" s="50"/>
      <c r="OS127" s="50"/>
      <c r="OT127" s="50"/>
      <c r="OU127" s="50"/>
      <c r="OV127" s="50"/>
      <c r="OW127" s="50"/>
      <c r="OX127" s="50"/>
      <c r="OY127" s="50"/>
      <c r="OZ127" s="50"/>
      <c r="PA127" s="50"/>
      <c r="PB127" s="50"/>
      <c r="PC127" s="50"/>
      <c r="PD127" s="50"/>
      <c r="PE127" s="50"/>
      <c r="PF127" s="50"/>
      <c r="PG127" s="50"/>
      <c r="PH127" s="50"/>
      <c r="PI127" s="50"/>
      <c r="PJ127" s="50"/>
      <c r="PK127" s="50"/>
      <c r="PL127" s="50"/>
      <c r="PM127" s="50"/>
      <c r="PN127" s="50"/>
      <c r="PO127" s="50"/>
      <c r="PP127" s="50"/>
      <c r="PQ127" s="50"/>
      <c r="PR127" s="50"/>
      <c r="PS127" s="50"/>
      <c r="PT127" s="50"/>
      <c r="PU127" s="50"/>
      <c r="PV127" s="50"/>
      <c r="PW127" s="50"/>
      <c r="PX127" s="50"/>
      <c r="PY127" s="50"/>
      <c r="PZ127" s="50"/>
      <c r="QA127" s="50"/>
      <c r="QB127" s="50"/>
      <c r="QC127" s="50"/>
      <c r="QD127" s="50"/>
      <c r="QE127" s="50"/>
      <c r="QF127" s="50"/>
      <c r="QG127" s="50"/>
      <c r="QH127" s="50"/>
      <c r="QI127" s="50"/>
      <c r="QJ127" s="50"/>
      <c r="QK127" s="50"/>
      <c r="QL127" s="50"/>
      <c r="QM127" s="50"/>
      <c r="QN127" s="50"/>
      <c r="QO127" s="50"/>
      <c r="QP127" s="50"/>
      <c r="QQ127" s="50"/>
      <c r="QR127" s="50"/>
      <c r="QS127" s="50"/>
      <c r="QT127" s="50"/>
      <c r="QU127" s="50"/>
      <c r="QV127" s="50"/>
      <c r="QW127" s="50"/>
      <c r="QX127" s="50"/>
      <c r="QY127" s="50"/>
      <c r="QZ127" s="50"/>
      <c r="RA127" s="50"/>
      <c r="RB127" s="50"/>
      <c r="RC127" s="50"/>
      <c r="RD127" s="50"/>
      <c r="RE127" s="50"/>
      <c r="RF127" s="50"/>
      <c r="RG127" s="50"/>
      <c r="RH127" s="50"/>
      <c r="RI127" s="50"/>
      <c r="RJ127" s="50"/>
      <c r="RK127" s="50"/>
      <c r="RL127" s="50"/>
      <c r="RM127" s="50"/>
      <c r="RN127" s="50"/>
      <c r="RO127" s="50"/>
      <c r="RP127" s="50"/>
      <c r="RQ127" s="50"/>
      <c r="RR127" s="50"/>
      <c r="RS127" s="50"/>
      <c r="RT127" s="50"/>
      <c r="RU127" s="50"/>
      <c r="RV127" s="50"/>
      <c r="RW127" s="50"/>
      <c r="RX127" s="50"/>
      <c r="RY127" s="50"/>
      <c r="RZ127" s="50"/>
      <c r="SA127" s="50"/>
      <c r="SB127" s="50"/>
      <c r="SC127" s="50"/>
      <c r="SD127" s="50"/>
      <c r="SE127" s="50"/>
      <c r="SF127" s="50"/>
      <c r="SG127" s="50"/>
      <c r="SH127" s="50"/>
      <c r="SI127" s="50"/>
      <c r="SJ127" s="50"/>
      <c r="SK127" s="50"/>
      <c r="SL127" s="50"/>
      <c r="SM127" s="50"/>
      <c r="SN127" s="50"/>
      <c r="SO127" s="50"/>
      <c r="SP127" s="50"/>
      <c r="SQ127" s="50"/>
      <c r="SR127" s="50"/>
      <c r="SS127" s="50"/>
      <c r="ST127" s="50"/>
      <c r="SU127" s="50"/>
      <c r="SV127" s="50"/>
      <c r="SW127" s="50"/>
      <c r="SX127" s="50"/>
      <c r="SY127" s="50"/>
      <c r="SZ127" s="50"/>
      <c r="TA127" s="50"/>
      <c r="TB127" s="50"/>
      <c r="TC127" s="50"/>
      <c r="TD127" s="50"/>
      <c r="TE127" s="50"/>
      <c r="TF127" s="50"/>
      <c r="TG127" s="50"/>
      <c r="TH127" s="50"/>
      <c r="TI127" s="50"/>
      <c r="TJ127" s="50"/>
      <c r="TK127" s="50"/>
      <c r="TL127" s="50"/>
      <c r="TM127" s="50"/>
      <c r="TN127" s="50"/>
      <c r="TO127" s="50"/>
      <c r="TP127" s="50"/>
      <c r="TQ127" s="50"/>
      <c r="TR127" s="50"/>
      <c r="TS127" s="50"/>
      <c r="TT127" s="50"/>
      <c r="TU127" s="50"/>
      <c r="TV127" s="50"/>
      <c r="TW127" s="50"/>
      <c r="TX127" s="50"/>
      <c r="TY127" s="50"/>
      <c r="TZ127" s="50"/>
      <c r="UA127" s="50"/>
      <c r="UB127" s="50"/>
      <c r="UC127" s="50"/>
      <c r="UD127" s="50"/>
      <c r="UE127" s="50"/>
      <c r="UF127" s="50"/>
      <c r="UG127" s="50"/>
      <c r="UH127" s="50"/>
      <c r="UI127" s="50"/>
      <c r="UJ127" s="50"/>
      <c r="UK127" s="50"/>
      <c r="UL127" s="50"/>
      <c r="UM127" s="50"/>
      <c r="UN127" s="50"/>
      <c r="UO127" s="50"/>
      <c r="UP127" s="50"/>
      <c r="UQ127" s="50"/>
      <c r="UR127" s="50"/>
      <c r="US127" s="50"/>
      <c r="UT127" s="50"/>
      <c r="UU127" s="50"/>
      <c r="UV127" s="50"/>
      <c r="UW127" s="50"/>
      <c r="UX127" s="50"/>
      <c r="UY127" s="50"/>
      <c r="UZ127" s="50"/>
      <c r="VA127" s="50"/>
      <c r="VB127" s="50"/>
      <c r="VC127" s="50"/>
      <c r="VD127" s="50"/>
      <c r="VE127" s="50"/>
      <c r="VF127" s="50"/>
      <c r="VG127" s="50"/>
      <c r="VH127" s="50"/>
      <c r="VI127" s="50"/>
      <c r="VJ127" s="50"/>
      <c r="VK127" s="50"/>
      <c r="VL127" s="50"/>
      <c r="VM127" s="50"/>
      <c r="VN127" s="50"/>
      <c r="VO127" s="50"/>
      <c r="VP127" s="50"/>
      <c r="VQ127" s="50"/>
      <c r="VR127" s="50"/>
      <c r="VS127" s="50"/>
      <c r="VT127" s="50"/>
      <c r="VU127" s="50"/>
      <c r="VV127" s="50"/>
      <c r="VW127" s="50"/>
      <c r="VX127" s="50"/>
      <c r="VY127" s="50"/>
      <c r="VZ127" s="50"/>
      <c r="WA127" s="50"/>
      <c r="WB127" s="50"/>
      <c r="WC127" s="50"/>
      <c r="WD127" s="50"/>
      <c r="WE127" s="50"/>
      <c r="WF127" s="50"/>
      <c r="WG127" s="50"/>
      <c r="WH127" s="50"/>
      <c r="WI127" s="50"/>
      <c r="WJ127" s="50"/>
      <c r="WK127" s="50"/>
      <c r="WL127" s="50"/>
      <c r="WM127" s="50"/>
      <c r="WN127" s="50"/>
      <c r="WO127" s="50"/>
      <c r="WP127" s="50"/>
      <c r="WQ127" s="50"/>
      <c r="WR127" s="50"/>
      <c r="WS127" s="50"/>
      <c r="WT127" s="50"/>
      <c r="WU127" s="50"/>
      <c r="WV127" s="50"/>
      <c r="WW127" s="50"/>
      <c r="WX127" s="50"/>
      <c r="WY127" s="50"/>
      <c r="WZ127" s="50"/>
      <c r="XA127" s="50"/>
      <c r="XB127" s="50"/>
      <c r="XC127" s="50"/>
      <c r="XD127" s="50"/>
      <c r="XE127" s="50"/>
      <c r="XF127" s="50"/>
      <c r="XG127" s="50"/>
      <c r="XH127" s="50"/>
      <c r="XI127" s="50"/>
      <c r="XJ127" s="50"/>
      <c r="XK127" s="50"/>
      <c r="XL127" s="50"/>
      <c r="XM127" s="50"/>
      <c r="XN127" s="50"/>
      <c r="XO127" s="50"/>
      <c r="XP127" s="50"/>
      <c r="XQ127" s="50"/>
      <c r="XR127" s="50"/>
      <c r="XS127" s="50"/>
      <c r="XT127" s="50"/>
      <c r="XU127" s="50"/>
      <c r="XV127" s="50"/>
      <c r="XW127" s="50"/>
      <c r="XX127" s="50"/>
      <c r="XY127" s="50"/>
      <c r="XZ127" s="50"/>
      <c r="YA127" s="50"/>
      <c r="YB127" s="50"/>
      <c r="YC127" s="50"/>
      <c r="YD127" s="50"/>
      <c r="YE127" s="50"/>
      <c r="YF127" s="50"/>
      <c r="YG127" s="50"/>
      <c r="YH127" s="50"/>
      <c r="YI127" s="50"/>
      <c r="YJ127" s="50"/>
      <c r="YK127" s="50"/>
      <c r="YL127" s="50"/>
      <c r="YM127" s="50"/>
      <c r="YN127" s="50"/>
      <c r="YO127" s="50"/>
      <c r="YP127" s="50"/>
      <c r="YQ127" s="50"/>
      <c r="YR127" s="50"/>
    </row>
    <row r="128" spans="1:668" ht="15.75" x14ac:dyDescent="0.25">
      <c r="A128" s="31" t="s">
        <v>179</v>
      </c>
      <c r="B128" s="26" t="s">
        <v>177</v>
      </c>
      <c r="C128" s="57" t="s">
        <v>74</v>
      </c>
      <c r="D128" s="60">
        <v>44594</v>
      </c>
      <c r="E128" s="10" t="s">
        <v>114</v>
      </c>
      <c r="F128" s="161">
        <v>60000</v>
      </c>
      <c r="G128" s="181">
        <v>1722</v>
      </c>
      <c r="H128" s="181">
        <v>3486.68</v>
      </c>
      <c r="I128" s="181">
        <v>1824</v>
      </c>
      <c r="J128" s="181">
        <v>25</v>
      </c>
      <c r="K128" s="181">
        <v>7057.68</v>
      </c>
      <c r="L128" s="191">
        <v>52942.32</v>
      </c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  <c r="IV128" s="50"/>
      <c r="IW128" s="50"/>
      <c r="IX128" s="50"/>
      <c r="IY128" s="50"/>
      <c r="IZ128" s="50"/>
      <c r="JA128" s="50"/>
      <c r="JB128" s="50"/>
      <c r="JC128" s="50"/>
      <c r="JD128" s="50"/>
      <c r="JE128" s="50"/>
      <c r="JF128" s="50"/>
      <c r="JG128" s="50"/>
      <c r="JH128" s="50"/>
      <c r="JI128" s="50"/>
      <c r="JJ128" s="50"/>
      <c r="JK128" s="50"/>
      <c r="JL128" s="50"/>
      <c r="JM128" s="50"/>
      <c r="JN128" s="50"/>
      <c r="JO128" s="50"/>
      <c r="JP128" s="50"/>
      <c r="JQ128" s="50"/>
      <c r="JR128" s="50"/>
      <c r="JS128" s="50"/>
      <c r="JT128" s="50"/>
      <c r="JU128" s="50"/>
      <c r="JV128" s="50"/>
      <c r="JW128" s="50"/>
      <c r="JX128" s="50"/>
      <c r="JY128" s="50"/>
      <c r="JZ128" s="50"/>
      <c r="KA128" s="50"/>
      <c r="KB128" s="50"/>
      <c r="KC128" s="50"/>
      <c r="KD128" s="50"/>
      <c r="KE128" s="50"/>
      <c r="KF128" s="50"/>
      <c r="KG128" s="50"/>
      <c r="KH128" s="50"/>
      <c r="KI128" s="50"/>
      <c r="KJ128" s="50"/>
      <c r="KK128" s="50"/>
      <c r="KL128" s="50"/>
      <c r="KM128" s="50"/>
      <c r="KN128" s="50"/>
      <c r="KO128" s="50"/>
      <c r="KP128" s="50"/>
      <c r="KQ128" s="50"/>
      <c r="KR128" s="50"/>
      <c r="KS128" s="50"/>
      <c r="KT128" s="50"/>
      <c r="KU128" s="50"/>
      <c r="KV128" s="50"/>
      <c r="KW128" s="50"/>
      <c r="KX128" s="50"/>
      <c r="KY128" s="50"/>
      <c r="KZ128" s="50"/>
      <c r="LA128" s="50"/>
      <c r="LB128" s="50"/>
      <c r="LC128" s="50"/>
      <c r="LD128" s="50"/>
      <c r="LE128" s="50"/>
      <c r="LF128" s="50"/>
      <c r="LG128" s="50"/>
      <c r="LH128" s="50"/>
      <c r="LI128" s="50"/>
      <c r="LJ128" s="50"/>
      <c r="LK128" s="50"/>
      <c r="LL128" s="50"/>
      <c r="LM128" s="50"/>
      <c r="LN128" s="50"/>
      <c r="LO128" s="50"/>
      <c r="LP128" s="50"/>
      <c r="LQ128" s="50"/>
      <c r="LR128" s="50"/>
      <c r="LS128" s="50"/>
      <c r="LT128" s="50"/>
      <c r="LU128" s="50"/>
      <c r="LV128" s="50"/>
      <c r="LW128" s="50"/>
      <c r="LX128" s="50"/>
      <c r="LY128" s="50"/>
      <c r="LZ128" s="50"/>
      <c r="MA128" s="50"/>
      <c r="MB128" s="50"/>
      <c r="MC128" s="50"/>
      <c r="MD128" s="50"/>
      <c r="ME128" s="50"/>
      <c r="MF128" s="50"/>
      <c r="MG128" s="50"/>
      <c r="MH128" s="50"/>
      <c r="MI128" s="50"/>
      <c r="MJ128" s="50"/>
      <c r="MK128" s="50"/>
      <c r="ML128" s="50"/>
      <c r="MM128" s="50"/>
      <c r="MN128" s="50"/>
      <c r="MO128" s="50"/>
      <c r="MP128" s="50"/>
      <c r="MQ128" s="50"/>
      <c r="MR128" s="50"/>
      <c r="MS128" s="50"/>
      <c r="MT128" s="50"/>
      <c r="MU128" s="50"/>
      <c r="MV128" s="50"/>
      <c r="MW128" s="50"/>
      <c r="MX128" s="50"/>
      <c r="MY128" s="50"/>
      <c r="MZ128" s="50"/>
      <c r="NA128" s="50"/>
      <c r="NB128" s="50"/>
      <c r="NC128" s="50"/>
      <c r="ND128" s="50"/>
      <c r="NE128" s="50"/>
      <c r="NF128" s="50"/>
      <c r="NG128" s="50"/>
      <c r="NH128" s="50"/>
      <c r="NI128" s="50"/>
      <c r="NJ128" s="50"/>
      <c r="NK128" s="50"/>
      <c r="NL128" s="50"/>
      <c r="NM128" s="50"/>
      <c r="NN128" s="50"/>
      <c r="NO128" s="50"/>
      <c r="NP128" s="50"/>
      <c r="NQ128" s="50"/>
      <c r="NR128" s="50"/>
      <c r="NS128" s="50"/>
      <c r="NT128" s="50"/>
      <c r="NU128" s="50"/>
      <c r="NV128" s="50"/>
      <c r="NW128" s="50"/>
      <c r="NX128" s="50"/>
      <c r="NY128" s="50"/>
      <c r="NZ128" s="50"/>
      <c r="OA128" s="50"/>
      <c r="OB128" s="50"/>
      <c r="OC128" s="50"/>
      <c r="OD128" s="50"/>
      <c r="OE128" s="50"/>
      <c r="OF128" s="50"/>
      <c r="OG128" s="50"/>
      <c r="OH128" s="50"/>
      <c r="OI128" s="50"/>
      <c r="OJ128" s="50"/>
      <c r="OK128" s="50"/>
      <c r="OL128" s="50"/>
      <c r="OM128" s="50"/>
      <c r="ON128" s="50"/>
      <c r="OO128" s="50"/>
      <c r="OP128" s="50"/>
      <c r="OQ128" s="50"/>
      <c r="OR128" s="50"/>
      <c r="OS128" s="50"/>
      <c r="OT128" s="50"/>
      <c r="OU128" s="50"/>
      <c r="OV128" s="50"/>
      <c r="OW128" s="50"/>
      <c r="OX128" s="50"/>
      <c r="OY128" s="50"/>
      <c r="OZ128" s="50"/>
      <c r="PA128" s="50"/>
      <c r="PB128" s="50"/>
      <c r="PC128" s="50"/>
      <c r="PD128" s="50"/>
      <c r="PE128" s="50"/>
      <c r="PF128" s="50"/>
      <c r="PG128" s="50"/>
      <c r="PH128" s="50"/>
      <c r="PI128" s="50"/>
      <c r="PJ128" s="50"/>
      <c r="PK128" s="50"/>
      <c r="PL128" s="50"/>
      <c r="PM128" s="50"/>
      <c r="PN128" s="50"/>
      <c r="PO128" s="50"/>
      <c r="PP128" s="50"/>
      <c r="PQ128" s="50"/>
      <c r="PR128" s="50"/>
      <c r="PS128" s="50"/>
      <c r="PT128" s="50"/>
      <c r="PU128" s="50"/>
      <c r="PV128" s="50"/>
      <c r="PW128" s="50"/>
      <c r="PX128" s="50"/>
      <c r="PY128" s="50"/>
      <c r="PZ128" s="50"/>
      <c r="QA128" s="50"/>
      <c r="QB128" s="50"/>
      <c r="QC128" s="50"/>
      <c r="QD128" s="50"/>
      <c r="QE128" s="50"/>
      <c r="QF128" s="50"/>
      <c r="QG128" s="50"/>
      <c r="QH128" s="50"/>
      <c r="QI128" s="50"/>
      <c r="QJ128" s="50"/>
      <c r="QK128" s="50"/>
      <c r="QL128" s="50"/>
      <c r="QM128" s="50"/>
      <c r="QN128" s="50"/>
      <c r="QO128" s="50"/>
      <c r="QP128" s="50"/>
      <c r="QQ128" s="50"/>
      <c r="QR128" s="50"/>
      <c r="QS128" s="50"/>
      <c r="QT128" s="50"/>
      <c r="QU128" s="50"/>
      <c r="QV128" s="50"/>
      <c r="QW128" s="50"/>
      <c r="QX128" s="50"/>
      <c r="QY128" s="50"/>
      <c r="QZ128" s="50"/>
      <c r="RA128" s="50"/>
      <c r="RB128" s="50"/>
      <c r="RC128" s="50"/>
      <c r="RD128" s="50"/>
      <c r="RE128" s="50"/>
      <c r="RF128" s="50"/>
      <c r="RG128" s="50"/>
      <c r="RH128" s="50"/>
      <c r="RI128" s="50"/>
      <c r="RJ128" s="50"/>
      <c r="RK128" s="50"/>
      <c r="RL128" s="50"/>
      <c r="RM128" s="50"/>
      <c r="RN128" s="50"/>
      <c r="RO128" s="50"/>
      <c r="RP128" s="50"/>
      <c r="RQ128" s="50"/>
      <c r="RR128" s="50"/>
      <c r="RS128" s="50"/>
      <c r="RT128" s="50"/>
      <c r="RU128" s="50"/>
      <c r="RV128" s="50"/>
      <c r="RW128" s="50"/>
      <c r="RX128" s="50"/>
      <c r="RY128" s="50"/>
      <c r="RZ128" s="50"/>
      <c r="SA128" s="50"/>
      <c r="SB128" s="50"/>
      <c r="SC128" s="50"/>
      <c r="SD128" s="50"/>
      <c r="SE128" s="50"/>
      <c r="SF128" s="50"/>
      <c r="SG128" s="50"/>
      <c r="SH128" s="50"/>
      <c r="SI128" s="50"/>
      <c r="SJ128" s="50"/>
      <c r="SK128" s="50"/>
      <c r="SL128" s="50"/>
      <c r="SM128" s="50"/>
      <c r="SN128" s="50"/>
      <c r="SO128" s="50"/>
      <c r="SP128" s="50"/>
      <c r="SQ128" s="50"/>
      <c r="SR128" s="50"/>
      <c r="SS128" s="50"/>
      <c r="ST128" s="50"/>
      <c r="SU128" s="50"/>
      <c r="SV128" s="50"/>
      <c r="SW128" s="50"/>
      <c r="SX128" s="50"/>
      <c r="SY128" s="50"/>
      <c r="SZ128" s="50"/>
      <c r="TA128" s="50"/>
      <c r="TB128" s="50"/>
      <c r="TC128" s="50"/>
      <c r="TD128" s="50"/>
      <c r="TE128" s="50"/>
      <c r="TF128" s="50"/>
      <c r="TG128" s="50"/>
      <c r="TH128" s="50"/>
      <c r="TI128" s="50"/>
      <c r="TJ128" s="50"/>
      <c r="TK128" s="50"/>
      <c r="TL128" s="50"/>
      <c r="TM128" s="50"/>
      <c r="TN128" s="50"/>
      <c r="TO128" s="50"/>
      <c r="TP128" s="50"/>
      <c r="TQ128" s="50"/>
      <c r="TR128" s="50"/>
      <c r="TS128" s="50"/>
      <c r="TT128" s="50"/>
      <c r="TU128" s="50"/>
      <c r="TV128" s="50"/>
      <c r="TW128" s="50"/>
      <c r="TX128" s="50"/>
      <c r="TY128" s="50"/>
      <c r="TZ128" s="50"/>
      <c r="UA128" s="50"/>
      <c r="UB128" s="50"/>
      <c r="UC128" s="50"/>
      <c r="UD128" s="50"/>
      <c r="UE128" s="50"/>
      <c r="UF128" s="50"/>
      <c r="UG128" s="50"/>
      <c r="UH128" s="50"/>
      <c r="UI128" s="50"/>
      <c r="UJ128" s="50"/>
      <c r="UK128" s="50"/>
      <c r="UL128" s="50"/>
      <c r="UM128" s="50"/>
      <c r="UN128" s="50"/>
      <c r="UO128" s="50"/>
      <c r="UP128" s="50"/>
      <c r="UQ128" s="50"/>
      <c r="UR128" s="50"/>
      <c r="US128" s="50"/>
      <c r="UT128" s="50"/>
      <c r="UU128" s="50"/>
      <c r="UV128" s="50"/>
      <c r="UW128" s="50"/>
      <c r="UX128" s="50"/>
      <c r="UY128" s="50"/>
      <c r="UZ128" s="50"/>
      <c r="VA128" s="50"/>
      <c r="VB128" s="50"/>
      <c r="VC128" s="50"/>
      <c r="VD128" s="50"/>
      <c r="VE128" s="50"/>
      <c r="VF128" s="50"/>
      <c r="VG128" s="50"/>
      <c r="VH128" s="50"/>
      <c r="VI128" s="50"/>
      <c r="VJ128" s="50"/>
      <c r="VK128" s="50"/>
      <c r="VL128" s="50"/>
      <c r="VM128" s="50"/>
      <c r="VN128" s="50"/>
      <c r="VO128" s="50"/>
      <c r="VP128" s="50"/>
      <c r="VQ128" s="50"/>
      <c r="VR128" s="50"/>
      <c r="VS128" s="50"/>
      <c r="VT128" s="50"/>
      <c r="VU128" s="50"/>
      <c r="VV128" s="50"/>
      <c r="VW128" s="50"/>
      <c r="VX128" s="50"/>
      <c r="VY128" s="50"/>
      <c r="VZ128" s="50"/>
      <c r="WA128" s="50"/>
      <c r="WB128" s="50"/>
      <c r="WC128" s="50"/>
      <c r="WD128" s="50"/>
      <c r="WE128" s="50"/>
      <c r="WF128" s="50"/>
      <c r="WG128" s="50"/>
      <c r="WH128" s="50"/>
      <c r="WI128" s="50"/>
      <c r="WJ128" s="50"/>
      <c r="WK128" s="50"/>
      <c r="WL128" s="50"/>
      <c r="WM128" s="50"/>
      <c r="WN128" s="50"/>
      <c r="WO128" s="50"/>
      <c r="WP128" s="50"/>
      <c r="WQ128" s="50"/>
      <c r="WR128" s="50"/>
      <c r="WS128" s="50"/>
      <c r="WT128" s="50"/>
      <c r="WU128" s="50"/>
      <c r="WV128" s="50"/>
      <c r="WW128" s="50"/>
      <c r="WX128" s="50"/>
      <c r="WY128" s="50"/>
      <c r="WZ128" s="50"/>
      <c r="XA128" s="50"/>
      <c r="XB128" s="50"/>
      <c r="XC128" s="50"/>
      <c r="XD128" s="50"/>
      <c r="XE128" s="50"/>
      <c r="XF128" s="50"/>
      <c r="XG128" s="50"/>
      <c r="XH128" s="50"/>
      <c r="XI128" s="50"/>
      <c r="XJ128" s="50"/>
      <c r="XK128" s="50"/>
      <c r="XL128" s="50"/>
      <c r="XM128" s="50"/>
      <c r="XN128" s="50"/>
      <c r="XO128" s="50"/>
      <c r="XP128" s="50"/>
      <c r="XQ128" s="50"/>
      <c r="XR128" s="50"/>
      <c r="XS128" s="50"/>
      <c r="XT128" s="50"/>
      <c r="XU128" s="50"/>
      <c r="XV128" s="50"/>
      <c r="XW128" s="50"/>
      <c r="XX128" s="50"/>
      <c r="XY128" s="50"/>
      <c r="XZ128" s="50"/>
      <c r="YA128" s="50"/>
      <c r="YB128" s="50"/>
      <c r="YC128" s="50"/>
      <c r="YD128" s="50"/>
      <c r="YE128" s="50"/>
      <c r="YF128" s="50"/>
      <c r="YG128" s="50"/>
      <c r="YH128" s="50"/>
      <c r="YI128" s="50"/>
      <c r="YJ128" s="50"/>
      <c r="YK128" s="50"/>
      <c r="YL128" s="50"/>
      <c r="YM128" s="50"/>
      <c r="YN128" s="50"/>
      <c r="YO128" s="50"/>
      <c r="YP128" s="50"/>
      <c r="YQ128" s="50"/>
      <c r="YR128" s="50"/>
    </row>
    <row r="129" spans="1:668" s="47" customFormat="1" ht="15" customHeight="1" x14ac:dyDescent="0.25">
      <c r="A129" s="123" t="s">
        <v>14</v>
      </c>
      <c r="B129" s="97">
        <v>4</v>
      </c>
      <c r="C129" s="54"/>
      <c r="D129" s="56"/>
      <c r="E129" s="56"/>
      <c r="F129" s="162">
        <f>SUM(F125:F128)</f>
        <v>246000</v>
      </c>
      <c r="G129" s="162">
        <f>SUM(G125:G126)+G127+G128</f>
        <v>7060.2</v>
      </c>
      <c r="H129" s="162">
        <f>SUM(H125:H126)+H127+H128</f>
        <v>14805.77</v>
      </c>
      <c r="I129" s="162">
        <f>SUM(I125:I126)+I127+I128</f>
        <v>7478.4</v>
      </c>
      <c r="J129" s="162">
        <f>SUM(J125:J126)+J127+J128</f>
        <v>1450.12</v>
      </c>
      <c r="K129" s="162">
        <f>K125+K126+K127+K128</f>
        <v>30794.49</v>
      </c>
      <c r="L129" s="192">
        <f>SUM(L125:L128)</f>
        <v>215205.51</v>
      </c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IC129" s="77"/>
      <c r="ID129" s="77"/>
      <c r="IE129" s="77"/>
      <c r="IF129" s="77"/>
      <c r="IG129" s="77"/>
      <c r="IH129" s="77"/>
      <c r="II129" s="77"/>
      <c r="IJ129" s="77"/>
      <c r="IK129" s="77"/>
      <c r="IL129" s="77"/>
      <c r="IM129" s="77"/>
      <c r="IN129" s="77"/>
      <c r="IO129" s="77"/>
      <c r="IP129" s="77"/>
      <c r="IQ129" s="77"/>
      <c r="IR129" s="77"/>
      <c r="IS129" s="77"/>
      <c r="IT129" s="77"/>
      <c r="IU129" s="77"/>
      <c r="IV129" s="77"/>
      <c r="IW129" s="77"/>
      <c r="IX129" s="77"/>
      <c r="IY129" s="77"/>
      <c r="IZ129" s="77"/>
      <c r="JA129" s="77"/>
      <c r="JB129" s="77"/>
      <c r="JC129" s="77"/>
      <c r="JD129" s="77"/>
      <c r="JE129" s="77"/>
      <c r="JF129" s="77"/>
      <c r="JG129" s="77"/>
      <c r="JH129" s="77"/>
      <c r="JI129" s="77"/>
      <c r="JJ129" s="77"/>
      <c r="JK129" s="77"/>
      <c r="JL129" s="77"/>
      <c r="JM129" s="77"/>
      <c r="JN129" s="77"/>
      <c r="JO129" s="77"/>
      <c r="JP129" s="77"/>
      <c r="JQ129" s="77"/>
      <c r="JR129" s="77"/>
      <c r="JS129" s="77"/>
      <c r="JT129" s="77"/>
      <c r="JU129" s="77"/>
      <c r="JV129" s="77"/>
      <c r="JW129" s="77"/>
      <c r="JX129" s="77"/>
      <c r="JY129" s="77"/>
      <c r="JZ129" s="77"/>
      <c r="KA129" s="77"/>
      <c r="KB129" s="77"/>
      <c r="KC129" s="77"/>
      <c r="KD129" s="77"/>
      <c r="KE129" s="77"/>
      <c r="KF129" s="77"/>
      <c r="KG129" s="77"/>
      <c r="KH129" s="77"/>
      <c r="KI129" s="77"/>
      <c r="KJ129" s="77"/>
      <c r="KK129" s="77"/>
      <c r="KL129" s="77"/>
      <c r="KM129" s="77"/>
      <c r="KN129" s="77"/>
      <c r="KO129" s="77"/>
      <c r="KP129" s="77"/>
      <c r="KQ129" s="77"/>
      <c r="KR129" s="77"/>
      <c r="KS129" s="77"/>
      <c r="KT129" s="77"/>
      <c r="KU129" s="77"/>
      <c r="KV129" s="77"/>
      <c r="KW129" s="77"/>
      <c r="KX129" s="77"/>
      <c r="KY129" s="77"/>
      <c r="KZ129" s="77"/>
      <c r="LA129" s="77"/>
      <c r="LB129" s="77"/>
      <c r="LC129" s="77"/>
      <c r="LD129" s="77"/>
      <c r="LE129" s="77"/>
      <c r="LF129" s="77"/>
      <c r="LG129" s="77"/>
      <c r="LH129" s="77"/>
      <c r="LI129" s="77"/>
      <c r="LJ129" s="77"/>
      <c r="LK129" s="77"/>
      <c r="LL129" s="77"/>
      <c r="LM129" s="77"/>
      <c r="LN129" s="77"/>
      <c r="LO129" s="77"/>
      <c r="LP129" s="77"/>
      <c r="LQ129" s="77"/>
      <c r="LR129" s="77"/>
      <c r="LS129" s="77"/>
      <c r="LT129" s="77"/>
      <c r="LU129" s="77"/>
      <c r="LV129" s="77"/>
      <c r="LW129" s="77"/>
      <c r="LX129" s="77"/>
      <c r="LY129" s="77"/>
      <c r="LZ129" s="77"/>
      <c r="MA129" s="77"/>
      <c r="MB129" s="77"/>
      <c r="MC129" s="77"/>
      <c r="MD129" s="77"/>
      <c r="ME129" s="77"/>
      <c r="MF129" s="77"/>
      <c r="MG129" s="77"/>
      <c r="MH129" s="77"/>
      <c r="MI129" s="77"/>
      <c r="MJ129" s="77"/>
      <c r="MK129" s="77"/>
      <c r="ML129" s="77"/>
      <c r="MM129" s="77"/>
      <c r="MN129" s="77"/>
      <c r="MO129" s="77"/>
      <c r="MP129" s="77"/>
      <c r="MQ129" s="77"/>
      <c r="MR129" s="77"/>
      <c r="MS129" s="77"/>
      <c r="MT129" s="77"/>
      <c r="MU129" s="77"/>
      <c r="MV129" s="77"/>
      <c r="MW129" s="77"/>
      <c r="MX129" s="77"/>
      <c r="MY129" s="77"/>
      <c r="MZ129" s="77"/>
      <c r="NA129" s="77"/>
      <c r="NB129" s="77"/>
      <c r="NC129" s="77"/>
      <c r="ND129" s="77"/>
      <c r="NE129" s="77"/>
      <c r="NF129" s="77"/>
      <c r="NG129" s="77"/>
      <c r="NH129" s="77"/>
      <c r="NI129" s="77"/>
      <c r="NJ129" s="77"/>
      <c r="NK129" s="77"/>
      <c r="NL129" s="77"/>
      <c r="NM129" s="77"/>
      <c r="NN129" s="77"/>
      <c r="NO129" s="77"/>
      <c r="NP129" s="77"/>
      <c r="NQ129" s="77"/>
      <c r="NR129" s="77"/>
      <c r="NS129" s="77"/>
      <c r="NT129" s="77"/>
      <c r="NU129" s="77"/>
      <c r="NV129" s="77"/>
      <c r="NW129" s="77"/>
      <c r="NX129" s="77"/>
      <c r="NY129" s="77"/>
      <c r="NZ129" s="77"/>
      <c r="OA129" s="77"/>
      <c r="OB129" s="77"/>
      <c r="OC129" s="77"/>
      <c r="OD129" s="77"/>
      <c r="OE129" s="77"/>
      <c r="OF129" s="77"/>
      <c r="OG129" s="77"/>
      <c r="OH129" s="77"/>
      <c r="OI129" s="77"/>
      <c r="OJ129" s="77"/>
      <c r="OK129" s="77"/>
      <c r="OL129" s="77"/>
      <c r="OM129" s="77"/>
      <c r="ON129" s="77"/>
      <c r="OO129" s="77"/>
      <c r="OP129" s="77"/>
      <c r="OQ129" s="77"/>
      <c r="OR129" s="77"/>
      <c r="OS129" s="77"/>
      <c r="OT129" s="77"/>
      <c r="OU129" s="77"/>
      <c r="OV129" s="77"/>
      <c r="OW129" s="77"/>
      <c r="OX129" s="77"/>
      <c r="OY129" s="77"/>
      <c r="OZ129" s="77"/>
      <c r="PA129" s="77"/>
      <c r="PB129" s="77"/>
      <c r="PC129" s="77"/>
      <c r="PD129" s="77"/>
      <c r="PE129" s="77"/>
      <c r="PF129" s="77"/>
      <c r="PG129" s="77"/>
      <c r="PH129" s="77"/>
      <c r="PI129" s="77"/>
      <c r="PJ129" s="77"/>
      <c r="PK129" s="77"/>
      <c r="PL129" s="77"/>
      <c r="PM129" s="77"/>
      <c r="PN129" s="77"/>
      <c r="PO129" s="77"/>
      <c r="PP129" s="77"/>
      <c r="PQ129" s="77"/>
      <c r="PR129" s="77"/>
      <c r="PS129" s="77"/>
      <c r="PT129" s="77"/>
      <c r="PU129" s="77"/>
      <c r="PV129" s="77"/>
      <c r="PW129" s="77"/>
      <c r="PX129" s="77"/>
      <c r="PY129" s="77"/>
      <c r="PZ129" s="77"/>
      <c r="QA129" s="77"/>
      <c r="QB129" s="77"/>
      <c r="QC129" s="77"/>
      <c r="QD129" s="77"/>
      <c r="QE129" s="77"/>
      <c r="QF129" s="77"/>
      <c r="QG129" s="77"/>
      <c r="QH129" s="77"/>
      <c r="QI129" s="77"/>
      <c r="QJ129" s="77"/>
      <c r="QK129" s="77"/>
      <c r="QL129" s="77"/>
      <c r="QM129" s="77"/>
      <c r="QN129" s="77"/>
      <c r="QO129" s="77"/>
      <c r="QP129" s="77"/>
      <c r="QQ129" s="77"/>
      <c r="QR129" s="77"/>
      <c r="QS129" s="77"/>
      <c r="QT129" s="77"/>
      <c r="QU129" s="77"/>
      <c r="QV129" s="77"/>
      <c r="QW129" s="77"/>
      <c r="QX129" s="77"/>
      <c r="QY129" s="77"/>
      <c r="QZ129" s="77"/>
      <c r="RA129" s="77"/>
      <c r="RB129" s="77"/>
      <c r="RC129" s="77"/>
      <c r="RD129" s="77"/>
      <c r="RE129" s="77"/>
      <c r="RF129" s="77"/>
      <c r="RG129" s="77"/>
      <c r="RH129" s="77"/>
      <c r="RI129" s="77"/>
      <c r="RJ129" s="77"/>
      <c r="RK129" s="77"/>
      <c r="RL129" s="77"/>
      <c r="RM129" s="77"/>
      <c r="RN129" s="77"/>
      <c r="RO129" s="77"/>
      <c r="RP129" s="77"/>
      <c r="RQ129" s="77"/>
      <c r="RR129" s="77"/>
      <c r="RS129" s="77"/>
      <c r="RT129" s="77"/>
      <c r="RU129" s="77"/>
      <c r="RV129" s="77"/>
      <c r="RW129" s="77"/>
      <c r="RX129" s="77"/>
      <c r="RY129" s="77"/>
      <c r="RZ129" s="77"/>
      <c r="SA129" s="77"/>
      <c r="SB129" s="77"/>
      <c r="SC129" s="77"/>
      <c r="SD129" s="77"/>
      <c r="SE129" s="77"/>
      <c r="SF129" s="77"/>
      <c r="SG129" s="77"/>
      <c r="SH129" s="77"/>
      <c r="SI129" s="77"/>
      <c r="SJ129" s="77"/>
      <c r="SK129" s="77"/>
      <c r="SL129" s="77"/>
      <c r="SM129" s="77"/>
      <c r="SN129" s="77"/>
      <c r="SO129" s="77"/>
      <c r="SP129" s="77"/>
      <c r="SQ129" s="77"/>
      <c r="SR129" s="77"/>
      <c r="SS129" s="77"/>
      <c r="ST129" s="77"/>
      <c r="SU129" s="77"/>
      <c r="SV129" s="77"/>
      <c r="SW129" s="77"/>
      <c r="SX129" s="77"/>
      <c r="SY129" s="77"/>
      <c r="SZ129" s="77"/>
      <c r="TA129" s="77"/>
      <c r="TB129" s="77"/>
      <c r="TC129" s="77"/>
      <c r="TD129" s="77"/>
      <c r="TE129" s="77"/>
      <c r="TF129" s="77"/>
      <c r="TG129" s="77"/>
      <c r="TH129" s="77"/>
      <c r="TI129" s="77"/>
      <c r="TJ129" s="77"/>
      <c r="TK129" s="77"/>
      <c r="TL129" s="77"/>
      <c r="TM129" s="77"/>
      <c r="TN129" s="77"/>
      <c r="TO129" s="77"/>
      <c r="TP129" s="77"/>
      <c r="TQ129" s="77"/>
      <c r="TR129" s="77"/>
      <c r="TS129" s="77"/>
      <c r="TT129" s="77"/>
      <c r="TU129" s="77"/>
      <c r="TV129" s="77"/>
      <c r="TW129" s="77"/>
      <c r="TX129" s="77"/>
      <c r="TY129" s="77"/>
      <c r="TZ129" s="77"/>
      <c r="UA129" s="77"/>
      <c r="UB129" s="77"/>
      <c r="UC129" s="77"/>
      <c r="UD129" s="77"/>
      <c r="UE129" s="77"/>
      <c r="UF129" s="77"/>
      <c r="UG129" s="77"/>
      <c r="UH129" s="77"/>
      <c r="UI129" s="77"/>
      <c r="UJ129" s="77"/>
      <c r="UK129" s="77"/>
      <c r="UL129" s="77"/>
      <c r="UM129" s="77"/>
      <c r="UN129" s="77"/>
      <c r="UO129" s="77"/>
      <c r="UP129" s="77"/>
      <c r="UQ129" s="77"/>
      <c r="UR129" s="77"/>
      <c r="US129" s="77"/>
      <c r="UT129" s="77"/>
      <c r="UU129" s="77"/>
      <c r="UV129" s="77"/>
      <c r="UW129" s="77"/>
      <c r="UX129" s="77"/>
      <c r="UY129" s="77"/>
      <c r="UZ129" s="77"/>
      <c r="VA129" s="77"/>
      <c r="VB129" s="77"/>
      <c r="VC129" s="77"/>
      <c r="VD129" s="77"/>
      <c r="VE129" s="77"/>
      <c r="VF129" s="77"/>
      <c r="VG129" s="77"/>
      <c r="VH129" s="77"/>
      <c r="VI129" s="77"/>
      <c r="VJ129" s="77"/>
      <c r="VK129" s="77"/>
      <c r="VL129" s="77"/>
      <c r="VM129" s="77"/>
      <c r="VN129" s="77"/>
      <c r="VO129" s="77"/>
      <c r="VP129" s="77"/>
      <c r="VQ129" s="77"/>
      <c r="VR129" s="77"/>
      <c r="VS129" s="77"/>
      <c r="VT129" s="77"/>
      <c r="VU129" s="77"/>
      <c r="VV129" s="77"/>
      <c r="VW129" s="77"/>
      <c r="VX129" s="77"/>
      <c r="VY129" s="77"/>
      <c r="VZ129" s="77"/>
      <c r="WA129" s="77"/>
      <c r="WB129" s="77"/>
      <c r="WC129" s="77"/>
      <c r="WD129" s="77"/>
      <c r="WE129" s="77"/>
      <c r="WF129" s="77"/>
      <c r="WG129" s="77"/>
      <c r="WH129" s="77"/>
      <c r="WI129" s="77"/>
      <c r="WJ129" s="77"/>
      <c r="WK129" s="77"/>
      <c r="WL129" s="77"/>
      <c r="WM129" s="77"/>
      <c r="WN129" s="77"/>
      <c r="WO129" s="77"/>
      <c r="WP129" s="77"/>
      <c r="WQ129" s="77"/>
      <c r="WR129" s="77"/>
      <c r="WS129" s="77"/>
      <c r="WT129" s="77"/>
      <c r="WU129" s="77"/>
      <c r="WV129" s="77"/>
      <c r="WW129" s="77"/>
      <c r="WX129" s="77"/>
      <c r="WY129" s="77"/>
      <c r="WZ129" s="77"/>
      <c r="XA129" s="77"/>
      <c r="XB129" s="77"/>
      <c r="XC129" s="77"/>
      <c r="XD129" s="77"/>
      <c r="XE129" s="77"/>
      <c r="XF129" s="77"/>
      <c r="XG129" s="77"/>
      <c r="XH129" s="77"/>
      <c r="XI129" s="77"/>
      <c r="XJ129" s="77"/>
      <c r="XK129" s="77"/>
      <c r="XL129" s="77"/>
      <c r="XM129" s="77"/>
      <c r="XN129" s="77"/>
      <c r="XO129" s="77"/>
      <c r="XP129" s="77"/>
      <c r="XQ129" s="77"/>
      <c r="XR129" s="77"/>
      <c r="XS129" s="77"/>
      <c r="XT129" s="77"/>
      <c r="XU129" s="77"/>
      <c r="XV129" s="77"/>
      <c r="XW129" s="77"/>
      <c r="XX129" s="77"/>
      <c r="XY129" s="77"/>
      <c r="XZ129" s="77"/>
      <c r="YA129" s="77"/>
      <c r="YB129" s="77"/>
      <c r="YC129" s="77"/>
      <c r="YD129" s="77"/>
      <c r="YE129" s="77"/>
      <c r="YF129" s="77"/>
      <c r="YG129" s="77"/>
      <c r="YH129" s="77"/>
      <c r="YI129" s="77"/>
      <c r="YJ129" s="77"/>
      <c r="YK129" s="77"/>
      <c r="YL129" s="77"/>
      <c r="YM129" s="77"/>
      <c r="YN129" s="77"/>
      <c r="YO129" s="77"/>
      <c r="YP129" s="77"/>
      <c r="YQ129" s="77"/>
      <c r="YR129" s="77"/>
    </row>
    <row r="130" spans="1:668" s="39" customFormat="1" ht="12.75" customHeight="1" x14ac:dyDescent="0.25">
      <c r="B130" s="106"/>
      <c r="C130" s="107"/>
      <c r="D130" s="108"/>
      <c r="E130" s="108"/>
      <c r="F130" s="147"/>
      <c r="G130" s="166"/>
      <c r="H130" s="147"/>
      <c r="I130" s="147"/>
      <c r="J130" s="147"/>
      <c r="K130" s="147"/>
      <c r="L130" s="166"/>
    </row>
    <row r="131" spans="1:668" s="47" customFormat="1" ht="12.75" customHeight="1" x14ac:dyDescent="0.25">
      <c r="A131" s="39" t="s">
        <v>107</v>
      </c>
      <c r="B131" s="65"/>
      <c r="C131" s="66"/>
      <c r="D131" s="67"/>
      <c r="E131" s="10"/>
      <c r="F131" s="149"/>
      <c r="G131" s="167"/>
      <c r="H131" s="149"/>
      <c r="I131" s="149"/>
      <c r="J131" s="149"/>
      <c r="K131" s="149"/>
      <c r="L131" s="167"/>
    </row>
    <row r="132" spans="1:668" s="47" customFormat="1" ht="12.75" customHeight="1" x14ac:dyDescent="0.25">
      <c r="A132" s="44" t="s">
        <v>109</v>
      </c>
      <c r="B132" s="65" t="s">
        <v>108</v>
      </c>
      <c r="C132" s="66" t="s">
        <v>73</v>
      </c>
      <c r="D132" s="67">
        <v>44470</v>
      </c>
      <c r="E132" s="10" t="s">
        <v>114</v>
      </c>
      <c r="F132" s="149">
        <v>44000</v>
      </c>
      <c r="G132" s="167">
        <v>1262.8</v>
      </c>
      <c r="H132" s="149">
        <v>1007.19</v>
      </c>
      <c r="I132" s="149">
        <v>1337.6</v>
      </c>
      <c r="J132" s="149">
        <v>25</v>
      </c>
      <c r="K132" s="149">
        <v>3632.59</v>
      </c>
      <c r="L132" s="167">
        <v>40367.410000000003</v>
      </c>
    </row>
    <row r="133" spans="1:668" s="51" customFormat="1" ht="12.75" customHeight="1" x14ac:dyDescent="0.25">
      <c r="A133" s="68" t="s">
        <v>110</v>
      </c>
      <c r="B133" s="95">
        <v>1</v>
      </c>
      <c r="C133" s="69"/>
      <c r="D133" s="70"/>
      <c r="E133" s="70"/>
      <c r="F133" s="152">
        <f>F132</f>
        <v>44000</v>
      </c>
      <c r="G133" s="159">
        <v>1262.8</v>
      </c>
      <c r="H133" s="152">
        <v>1007.19</v>
      </c>
      <c r="I133" s="152">
        <v>1337.6</v>
      </c>
      <c r="J133" s="152">
        <f>J132</f>
        <v>25</v>
      </c>
      <c r="K133" s="152">
        <v>3632.59</v>
      </c>
      <c r="L133" s="159">
        <f>L132</f>
        <v>40367.410000000003</v>
      </c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</row>
    <row r="134" spans="1:668" ht="18" customHeight="1" x14ac:dyDescent="0.25">
      <c r="B134" s="13"/>
      <c r="C134" s="11"/>
      <c r="D134" s="39"/>
      <c r="E134" s="39"/>
      <c r="F134" s="142"/>
      <c r="G134" s="172"/>
      <c r="H134" s="142"/>
      <c r="I134" s="142"/>
      <c r="J134" s="142"/>
      <c r="K134" s="142"/>
      <c r="L134" s="142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</row>
    <row r="135" spans="1:668" x14ac:dyDescent="0.25">
      <c r="A135" s="37" t="s">
        <v>29</v>
      </c>
      <c r="B135" s="3"/>
      <c r="C135" s="42"/>
      <c r="D135" s="38"/>
      <c r="E135" s="38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  <c r="XP135" s="3"/>
      <c r="XQ135" s="3"/>
      <c r="XR135" s="3"/>
      <c r="XS135" s="3"/>
      <c r="XT135" s="3"/>
      <c r="XU135" s="3"/>
      <c r="XV135" s="3"/>
      <c r="XW135" s="3"/>
      <c r="XX135" s="3"/>
      <c r="XY135" s="3"/>
      <c r="XZ135" s="3"/>
      <c r="YA135" s="3"/>
      <c r="YB135" s="3"/>
      <c r="YC135" s="3"/>
      <c r="YD135" s="3"/>
      <c r="YE135" s="3"/>
      <c r="YF135" s="3"/>
      <c r="YG135" s="3"/>
      <c r="YH135" s="3"/>
      <c r="YI135" s="3"/>
      <c r="YJ135" s="3"/>
      <c r="YK135" s="3"/>
      <c r="YL135" s="3"/>
      <c r="YM135" s="3"/>
      <c r="YN135" s="3"/>
      <c r="YO135" s="3"/>
      <c r="YP135" s="3"/>
      <c r="YQ135" s="3"/>
      <c r="YR135" s="3"/>
    </row>
    <row r="136" spans="1:668" ht="18" customHeight="1" x14ac:dyDescent="0.25">
      <c r="A136" s="4" t="s">
        <v>44</v>
      </c>
      <c r="B136" s="5" t="s">
        <v>45</v>
      </c>
      <c r="C136" s="6" t="s">
        <v>73</v>
      </c>
      <c r="D136" s="10">
        <v>44276</v>
      </c>
      <c r="E136" s="10" t="s">
        <v>114</v>
      </c>
      <c r="F136" s="132">
        <v>85000</v>
      </c>
      <c r="G136" s="176">
        <f>F136*0.0287</f>
        <v>2439.5</v>
      </c>
      <c r="H136" s="183">
        <v>7609.16</v>
      </c>
      <c r="I136" s="183">
        <v>2584</v>
      </c>
      <c r="J136" s="183">
        <v>3045</v>
      </c>
      <c r="K136" s="183">
        <v>15677.66</v>
      </c>
      <c r="L136" s="176">
        <f>F136-K136</f>
        <v>69322.34</v>
      </c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  <c r="MI136" s="3"/>
      <c r="MJ136" s="3"/>
      <c r="MK136" s="3"/>
      <c r="ML136" s="3"/>
      <c r="MM136" s="3"/>
      <c r="MN136" s="3"/>
      <c r="MO136" s="3"/>
      <c r="MP136" s="3"/>
      <c r="MQ136" s="3"/>
      <c r="MR136" s="3"/>
      <c r="MS136" s="3"/>
      <c r="MT136" s="3"/>
      <c r="MU136" s="3"/>
      <c r="MV136" s="3"/>
      <c r="MW136" s="3"/>
      <c r="MX136" s="3"/>
      <c r="MY136" s="3"/>
      <c r="MZ136" s="3"/>
      <c r="NA136" s="3"/>
      <c r="NB136" s="3"/>
      <c r="NC136" s="3"/>
      <c r="ND136" s="3"/>
      <c r="NE136" s="3"/>
      <c r="NF136" s="3"/>
      <c r="NG136" s="3"/>
      <c r="NH136" s="3"/>
      <c r="NI136" s="3"/>
      <c r="NJ136" s="3"/>
      <c r="NK136" s="3"/>
      <c r="NL136" s="3"/>
      <c r="NM136" s="3"/>
      <c r="NN136" s="3"/>
      <c r="NO136" s="3"/>
      <c r="NP136" s="3"/>
      <c r="NQ136" s="3"/>
      <c r="NR136" s="3"/>
      <c r="NS136" s="3"/>
      <c r="NT136" s="3"/>
      <c r="NU136" s="3"/>
      <c r="NV136" s="3"/>
      <c r="NW136" s="3"/>
      <c r="NX136" s="3"/>
      <c r="NY136" s="3"/>
      <c r="NZ136" s="3"/>
      <c r="OA136" s="3"/>
      <c r="OB136" s="3"/>
      <c r="OC136" s="3"/>
      <c r="OD136" s="3"/>
      <c r="OE136" s="3"/>
      <c r="OF136" s="3"/>
      <c r="OG136" s="3"/>
      <c r="OH136" s="3"/>
      <c r="OI136" s="3"/>
      <c r="OJ136" s="3"/>
      <c r="OK136" s="3"/>
      <c r="OL136" s="3"/>
      <c r="OM136" s="3"/>
      <c r="ON136" s="3"/>
      <c r="OO136" s="3"/>
      <c r="OP136" s="3"/>
      <c r="OQ136" s="3"/>
      <c r="OR136" s="3"/>
      <c r="OS136" s="3"/>
      <c r="OT136" s="3"/>
      <c r="OU136" s="3"/>
      <c r="OV136" s="3"/>
      <c r="OW136" s="3"/>
      <c r="OX136" s="3"/>
      <c r="OY136" s="3"/>
      <c r="OZ136" s="3"/>
      <c r="PA136" s="3"/>
      <c r="PB136" s="3"/>
      <c r="PC136" s="3"/>
      <c r="PD136" s="3"/>
      <c r="PE136" s="3"/>
      <c r="PF136" s="3"/>
      <c r="PG136" s="3"/>
      <c r="PH136" s="3"/>
      <c r="PI136" s="3"/>
      <c r="PJ136" s="3"/>
      <c r="PK136" s="3"/>
      <c r="PL136" s="3"/>
      <c r="PM136" s="3"/>
      <c r="PN136" s="3"/>
      <c r="PO136" s="3"/>
      <c r="PP136" s="3"/>
      <c r="PQ136" s="3"/>
      <c r="PR136" s="3"/>
      <c r="PS136" s="3"/>
      <c r="PT136" s="3"/>
      <c r="PU136" s="3"/>
      <c r="PV136" s="3"/>
      <c r="PW136" s="3"/>
      <c r="PX136" s="3"/>
      <c r="PY136" s="3"/>
      <c r="PZ136" s="3"/>
      <c r="QA136" s="3"/>
      <c r="QB136" s="3"/>
      <c r="QC136" s="3"/>
      <c r="QD136" s="3"/>
      <c r="QE136" s="3"/>
      <c r="QF136" s="3"/>
      <c r="QG136" s="3"/>
      <c r="QH136" s="3"/>
      <c r="QI136" s="3"/>
      <c r="QJ136" s="3"/>
      <c r="QK136" s="3"/>
      <c r="QL136" s="3"/>
      <c r="QM136" s="3"/>
      <c r="QN136" s="3"/>
      <c r="QO136" s="3"/>
      <c r="QP136" s="3"/>
      <c r="QQ136" s="3"/>
      <c r="QR136" s="3"/>
      <c r="QS136" s="3"/>
      <c r="QT136" s="3"/>
      <c r="QU136" s="3"/>
      <c r="QV136" s="3"/>
      <c r="QW136" s="3"/>
      <c r="QX136" s="3"/>
      <c r="QY136" s="3"/>
      <c r="QZ136" s="3"/>
      <c r="RA136" s="3"/>
      <c r="RB136" s="3"/>
      <c r="RC136" s="3"/>
      <c r="RD136" s="3"/>
      <c r="RE136" s="3"/>
      <c r="RF136" s="3"/>
      <c r="RG136" s="3"/>
      <c r="RH136" s="3"/>
      <c r="RI136" s="3"/>
      <c r="RJ136" s="3"/>
      <c r="RK136" s="3"/>
      <c r="RL136" s="3"/>
      <c r="RM136" s="3"/>
      <c r="RN136" s="3"/>
      <c r="RO136" s="3"/>
      <c r="RP136" s="3"/>
      <c r="RQ136" s="3"/>
      <c r="RR136" s="3"/>
      <c r="RS136" s="3"/>
      <c r="RT136" s="3"/>
      <c r="RU136" s="3"/>
      <c r="RV136" s="3"/>
      <c r="RW136" s="3"/>
      <c r="RX136" s="3"/>
      <c r="RY136" s="3"/>
      <c r="RZ136" s="3"/>
      <c r="SA136" s="3"/>
      <c r="SB136" s="3"/>
      <c r="SC136" s="3"/>
      <c r="SD136" s="3"/>
      <c r="SE136" s="3"/>
      <c r="SF136" s="3"/>
      <c r="SG136" s="3"/>
      <c r="SH136" s="3"/>
      <c r="SI136" s="3"/>
      <c r="SJ136" s="3"/>
      <c r="SK136" s="3"/>
      <c r="SL136" s="3"/>
      <c r="SM136" s="3"/>
      <c r="SN136" s="3"/>
      <c r="SO136" s="3"/>
      <c r="SP136" s="3"/>
      <c r="SQ136" s="3"/>
      <c r="SR136" s="3"/>
      <c r="SS136" s="3"/>
      <c r="ST136" s="3"/>
      <c r="SU136" s="3"/>
      <c r="SV136" s="3"/>
      <c r="SW136" s="3"/>
      <c r="SX136" s="3"/>
      <c r="SY136" s="3"/>
      <c r="SZ136" s="3"/>
      <c r="TA136" s="3"/>
      <c r="TB136" s="3"/>
      <c r="TC136" s="3"/>
      <c r="TD136" s="3"/>
      <c r="TE136" s="3"/>
      <c r="TF136" s="3"/>
      <c r="TG136" s="3"/>
      <c r="TH136" s="3"/>
      <c r="TI136" s="3"/>
      <c r="TJ136" s="3"/>
      <c r="TK136" s="3"/>
      <c r="TL136" s="3"/>
      <c r="TM136" s="3"/>
      <c r="TN136" s="3"/>
      <c r="TO136" s="3"/>
      <c r="TP136" s="3"/>
      <c r="TQ136" s="3"/>
      <c r="TR136" s="3"/>
      <c r="TS136" s="3"/>
      <c r="TT136" s="3"/>
      <c r="TU136" s="3"/>
      <c r="TV136" s="3"/>
      <c r="TW136" s="3"/>
      <c r="TX136" s="3"/>
      <c r="TY136" s="3"/>
      <c r="TZ136" s="3"/>
      <c r="UA136" s="3"/>
      <c r="UB136" s="3"/>
      <c r="UC136" s="3"/>
      <c r="UD136" s="3"/>
      <c r="UE136" s="3"/>
      <c r="UF136" s="3"/>
      <c r="UG136" s="3"/>
      <c r="UH136" s="3"/>
      <c r="UI136" s="3"/>
      <c r="UJ136" s="3"/>
      <c r="UK136" s="3"/>
      <c r="UL136" s="3"/>
      <c r="UM136" s="3"/>
      <c r="UN136" s="3"/>
      <c r="UO136" s="3"/>
      <c r="UP136" s="3"/>
      <c r="UQ136" s="3"/>
      <c r="UR136" s="3"/>
      <c r="US136" s="3"/>
      <c r="UT136" s="3"/>
      <c r="UU136" s="3"/>
      <c r="UV136" s="3"/>
      <c r="UW136" s="3"/>
      <c r="UX136" s="3"/>
      <c r="UY136" s="3"/>
      <c r="UZ136" s="3"/>
      <c r="VA136" s="3"/>
      <c r="VB136" s="3"/>
      <c r="VC136" s="3"/>
      <c r="VD136" s="3"/>
      <c r="VE136" s="3"/>
      <c r="VF136" s="3"/>
      <c r="VG136" s="3"/>
      <c r="VH136" s="3"/>
      <c r="VI136" s="3"/>
      <c r="VJ136" s="3"/>
      <c r="VK136" s="3"/>
      <c r="VL136" s="3"/>
      <c r="VM136" s="3"/>
      <c r="VN136" s="3"/>
      <c r="VO136" s="3"/>
      <c r="VP136" s="3"/>
      <c r="VQ136" s="3"/>
      <c r="VR136" s="3"/>
      <c r="VS136" s="3"/>
      <c r="VT136" s="3"/>
      <c r="VU136" s="3"/>
      <c r="VV136" s="3"/>
      <c r="VW136" s="3"/>
      <c r="VX136" s="3"/>
      <c r="VY136" s="3"/>
      <c r="VZ136" s="3"/>
      <c r="WA136" s="3"/>
      <c r="WB136" s="3"/>
      <c r="WC136" s="3"/>
      <c r="WD136" s="3"/>
      <c r="WE136" s="3"/>
      <c r="WF136" s="3"/>
      <c r="WG136" s="3"/>
      <c r="WH136" s="3"/>
      <c r="WI136" s="3"/>
      <c r="WJ136" s="3"/>
      <c r="WK136" s="3"/>
      <c r="WL136" s="3"/>
      <c r="WM136" s="3"/>
      <c r="WN136" s="3"/>
      <c r="WO136" s="3"/>
      <c r="WP136" s="3"/>
      <c r="WQ136" s="3"/>
      <c r="WR136" s="3"/>
      <c r="WS136" s="3"/>
      <c r="WT136" s="3"/>
      <c r="WU136" s="3"/>
      <c r="WV136" s="3"/>
      <c r="WW136" s="3"/>
      <c r="WX136" s="3"/>
      <c r="WY136" s="3"/>
      <c r="WZ136" s="3"/>
      <c r="XA136" s="3"/>
      <c r="XB136" s="3"/>
      <c r="XC136" s="3"/>
      <c r="XD136" s="3"/>
      <c r="XE136" s="3"/>
      <c r="XF136" s="3"/>
      <c r="XG136" s="3"/>
      <c r="XH136" s="3"/>
      <c r="XI136" s="3"/>
      <c r="XJ136" s="3"/>
      <c r="XK136" s="3"/>
      <c r="XL136" s="3"/>
      <c r="XM136" s="3"/>
      <c r="XN136" s="3"/>
      <c r="XO136" s="3"/>
      <c r="XP136" s="3"/>
      <c r="XQ136" s="3"/>
      <c r="XR136" s="3"/>
      <c r="XS136" s="3"/>
      <c r="XT136" s="3"/>
      <c r="XU136" s="3"/>
      <c r="XV136" s="3"/>
      <c r="XW136" s="3"/>
      <c r="XX136" s="3"/>
      <c r="XY136" s="3"/>
      <c r="XZ136" s="3"/>
      <c r="YA136" s="3"/>
      <c r="YB136" s="3"/>
      <c r="YC136" s="3"/>
      <c r="YD136" s="3"/>
      <c r="YE136" s="3"/>
      <c r="YF136" s="3"/>
      <c r="YG136" s="3"/>
      <c r="YH136" s="3"/>
      <c r="YI136" s="3"/>
      <c r="YJ136" s="3"/>
      <c r="YK136" s="3"/>
      <c r="YL136" s="3"/>
      <c r="YM136" s="3"/>
      <c r="YN136" s="3"/>
      <c r="YO136" s="3"/>
      <c r="YP136" s="3"/>
      <c r="YQ136" s="3"/>
      <c r="YR136" s="3"/>
    </row>
    <row r="137" spans="1:668" ht="18" customHeight="1" x14ac:dyDescent="0.25">
      <c r="A137" s="4" t="s">
        <v>30</v>
      </c>
      <c r="B137" s="5" t="s">
        <v>31</v>
      </c>
      <c r="C137" s="6" t="s">
        <v>73</v>
      </c>
      <c r="D137" s="10">
        <v>43839</v>
      </c>
      <c r="E137" s="10" t="s">
        <v>114</v>
      </c>
      <c r="F137" s="132">
        <v>165000</v>
      </c>
      <c r="G137" s="176">
        <f>F137*0.0287</f>
        <v>4735.5</v>
      </c>
      <c r="H137" s="183">
        <v>27413.040000000001</v>
      </c>
      <c r="I137" s="183">
        <v>4943.8</v>
      </c>
      <c r="J137" s="183">
        <v>5675</v>
      </c>
      <c r="K137" s="183">
        <v>42767.34</v>
      </c>
      <c r="L137" s="176">
        <v>122232.66</v>
      </c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</row>
    <row r="138" spans="1:668" ht="18" customHeight="1" x14ac:dyDescent="0.25">
      <c r="A138" s="4" t="s">
        <v>146</v>
      </c>
      <c r="B138" s="5" t="s">
        <v>147</v>
      </c>
      <c r="C138" s="6" t="s">
        <v>74</v>
      </c>
      <c r="D138" s="10">
        <v>44593</v>
      </c>
      <c r="E138" s="10" t="s">
        <v>114</v>
      </c>
      <c r="F138" s="132">
        <v>40000</v>
      </c>
      <c r="G138" s="176">
        <v>1148</v>
      </c>
      <c r="H138" s="183">
        <v>442.65</v>
      </c>
      <c r="I138" s="183">
        <f t="shared" ref="I138" si="18">F138*0.0304</f>
        <v>1216</v>
      </c>
      <c r="J138" s="183">
        <v>1085</v>
      </c>
      <c r="K138" s="183">
        <v>3891.65</v>
      </c>
      <c r="L138" s="176">
        <v>36108.35</v>
      </c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</row>
    <row r="139" spans="1:668" ht="19.5" customHeight="1" x14ac:dyDescent="0.25">
      <c r="A139" s="41" t="s">
        <v>14</v>
      </c>
      <c r="B139" s="12">
        <v>3</v>
      </c>
      <c r="C139" s="7"/>
      <c r="D139" s="41"/>
      <c r="E139" s="41"/>
      <c r="F139" s="148">
        <f>SUM(F136:F138)</f>
        <v>290000</v>
      </c>
      <c r="G139" s="163">
        <f t="shared" ref="G139:L139" si="19">SUM(G136:G138)</f>
        <v>8323</v>
      </c>
      <c r="H139" s="148">
        <f t="shared" si="19"/>
        <v>35464.85</v>
      </c>
      <c r="I139" s="148">
        <f t="shared" si="19"/>
        <v>8743.7999999999993</v>
      </c>
      <c r="J139" s="148">
        <f t="shared" si="19"/>
        <v>9805</v>
      </c>
      <c r="K139" s="148">
        <f t="shared" si="19"/>
        <v>62336.65</v>
      </c>
      <c r="L139" s="163">
        <f t="shared" si="19"/>
        <v>227663.35</v>
      </c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</row>
    <row r="141" spans="1:668" ht="15.75" x14ac:dyDescent="0.25">
      <c r="A141" s="37" t="s">
        <v>68</v>
      </c>
      <c r="B141" s="3"/>
      <c r="C141" s="42"/>
      <c r="D141" s="38"/>
      <c r="E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3"/>
      <c r="AS141" s="3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</row>
    <row r="142" spans="1:668" ht="15.75" x14ac:dyDescent="0.25">
      <c r="A142" s="35" t="s">
        <v>77</v>
      </c>
      <c r="B142" s="5" t="s">
        <v>16</v>
      </c>
      <c r="C142" s="6" t="s">
        <v>73</v>
      </c>
      <c r="D142" s="10">
        <v>44270</v>
      </c>
      <c r="E142" s="10" t="s">
        <v>114</v>
      </c>
      <c r="F142" s="132">
        <v>43000</v>
      </c>
      <c r="G142" s="176">
        <v>1234.0999999999999</v>
      </c>
      <c r="H142" s="183">
        <v>0</v>
      </c>
      <c r="I142" s="183">
        <v>1307.2</v>
      </c>
      <c r="J142" s="183">
        <v>25</v>
      </c>
      <c r="K142" s="183">
        <v>2566.3000000000002</v>
      </c>
      <c r="L142" s="176">
        <v>40433.699999999997</v>
      </c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</row>
    <row r="143" spans="1:668" ht="15.75" x14ac:dyDescent="0.25">
      <c r="A143" s="35" t="s">
        <v>151</v>
      </c>
      <c r="B143" s="5" t="s">
        <v>16</v>
      </c>
      <c r="C143" s="6" t="s">
        <v>73</v>
      </c>
      <c r="D143" s="10">
        <v>44593</v>
      </c>
      <c r="E143" s="10" t="s">
        <v>114</v>
      </c>
      <c r="F143" s="132">
        <v>35000</v>
      </c>
      <c r="G143" s="176">
        <v>1004.5</v>
      </c>
      <c r="H143" s="183">
        <v>0</v>
      </c>
      <c r="I143" s="183">
        <v>1064</v>
      </c>
      <c r="J143" s="183">
        <v>25</v>
      </c>
      <c r="K143" s="183">
        <v>2093.5</v>
      </c>
      <c r="L143" s="176">
        <v>32906.5</v>
      </c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</row>
    <row r="144" spans="1:668" ht="15.75" x14ac:dyDescent="0.25">
      <c r="A144" s="35" t="s">
        <v>180</v>
      </c>
      <c r="B144" s="5" t="s">
        <v>56</v>
      </c>
      <c r="C144" s="6" t="s">
        <v>74</v>
      </c>
      <c r="D144" s="10">
        <v>44593</v>
      </c>
      <c r="E144" s="10" t="s">
        <v>114</v>
      </c>
      <c r="F144" s="132">
        <v>125000</v>
      </c>
      <c r="G144" s="176">
        <v>3587.5</v>
      </c>
      <c r="H144" s="183">
        <v>17985.990000000002</v>
      </c>
      <c r="I144" s="183">
        <v>3800</v>
      </c>
      <c r="J144" s="183">
        <v>25</v>
      </c>
      <c r="K144" s="183">
        <v>25398.49</v>
      </c>
      <c r="L144" s="176">
        <v>99601.51</v>
      </c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</row>
    <row r="145" spans="1:234" ht="15.75" x14ac:dyDescent="0.25">
      <c r="A145" s="35" t="s">
        <v>181</v>
      </c>
      <c r="B145" s="5" t="s">
        <v>16</v>
      </c>
      <c r="C145" s="6" t="s">
        <v>73</v>
      </c>
      <c r="D145" s="10">
        <v>44593</v>
      </c>
      <c r="E145" s="10" t="s">
        <v>114</v>
      </c>
      <c r="F145" s="132">
        <v>2333.33</v>
      </c>
      <c r="G145" s="176">
        <v>66.97</v>
      </c>
      <c r="H145" s="183">
        <v>0</v>
      </c>
      <c r="I145" s="183">
        <v>70.930000000000007</v>
      </c>
      <c r="J145" s="183">
        <v>25</v>
      </c>
      <c r="K145" s="183">
        <v>162.9</v>
      </c>
      <c r="L145" s="176">
        <v>2170.4299999999998</v>
      </c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</row>
    <row r="146" spans="1:234" ht="15.75" x14ac:dyDescent="0.25">
      <c r="A146" s="35" t="s">
        <v>201</v>
      </c>
      <c r="B146" s="5" t="s">
        <v>17</v>
      </c>
      <c r="C146" s="6" t="s">
        <v>74</v>
      </c>
      <c r="D146" s="10">
        <v>44682</v>
      </c>
      <c r="E146" s="10" t="s">
        <v>114</v>
      </c>
      <c r="F146" s="132">
        <v>30000</v>
      </c>
      <c r="G146" s="176">
        <v>861</v>
      </c>
      <c r="H146" s="183">
        <v>0</v>
      </c>
      <c r="I146" s="183">
        <v>912</v>
      </c>
      <c r="J146" s="183">
        <v>25</v>
      </c>
      <c r="K146" s="183">
        <v>1798</v>
      </c>
      <c r="L146" s="176">
        <v>28202</v>
      </c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</row>
    <row r="147" spans="1:234" ht="15.75" x14ac:dyDescent="0.25">
      <c r="A147" s="41" t="s">
        <v>14</v>
      </c>
      <c r="B147" s="12">
        <v>5</v>
      </c>
      <c r="C147" s="7"/>
      <c r="D147" s="41"/>
      <c r="E147" s="41"/>
      <c r="F147" s="148">
        <f>SUM(F142:F146)</f>
        <v>235333.33</v>
      </c>
      <c r="G147" s="163">
        <f>SUM(G142:G146)</f>
        <v>6754.0700000000006</v>
      </c>
      <c r="H147" s="148">
        <f>SUM(H142:H146)</f>
        <v>17985.990000000002</v>
      </c>
      <c r="I147" s="148">
        <f>SUM(I142:I146)</f>
        <v>7154.13</v>
      </c>
      <c r="J147" s="148">
        <f>SUM(J142:J146)</f>
        <v>125</v>
      </c>
      <c r="K147" s="148">
        <f>K142+K143+K144+K145+K146</f>
        <v>32019.190000000002</v>
      </c>
      <c r="L147" s="163">
        <f>SUM(L142:L146)</f>
        <v>203314.13999999998</v>
      </c>
      <c r="M147" s="47"/>
      <c r="N147" s="47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</row>
    <row r="149" spans="1:234" s="47" customFormat="1" ht="15.75" x14ac:dyDescent="0.25">
      <c r="A149" s="39" t="s">
        <v>152</v>
      </c>
      <c r="B149" s="13"/>
      <c r="C149" s="11"/>
      <c r="D149" s="39"/>
      <c r="E149" s="39"/>
      <c r="F149" s="147"/>
      <c r="G149" s="166"/>
      <c r="H149" s="147"/>
      <c r="I149" s="147"/>
      <c r="J149" s="147"/>
      <c r="K149" s="147"/>
      <c r="L149" s="166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  <c r="HP149" s="77"/>
      <c r="HQ149" s="77"/>
      <c r="HR149" s="77"/>
      <c r="HS149" s="77"/>
      <c r="HT149" s="77"/>
      <c r="HU149" s="77"/>
      <c r="HV149" s="77"/>
      <c r="HW149" s="77"/>
      <c r="HX149" s="77"/>
      <c r="HY149" s="77"/>
      <c r="HZ149" s="77"/>
    </row>
    <row r="150" spans="1:234" s="44" customFormat="1" ht="15.75" x14ac:dyDescent="0.25">
      <c r="A150" s="44" t="s">
        <v>153</v>
      </c>
      <c r="B150" s="22" t="s">
        <v>17</v>
      </c>
      <c r="C150" s="23" t="s">
        <v>73</v>
      </c>
      <c r="D150" s="24">
        <v>44594</v>
      </c>
      <c r="E150" s="112" t="s">
        <v>114</v>
      </c>
      <c r="F150" s="149">
        <v>25000</v>
      </c>
      <c r="G150" s="167">
        <v>717.5</v>
      </c>
      <c r="H150" s="149">
        <v>0</v>
      </c>
      <c r="I150" s="149">
        <v>760</v>
      </c>
      <c r="J150" s="149">
        <v>25</v>
      </c>
      <c r="K150" s="149">
        <v>1502.5</v>
      </c>
      <c r="L150" s="167">
        <v>23497.5</v>
      </c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</row>
    <row r="151" spans="1:234" s="44" customFormat="1" ht="15.75" x14ac:dyDescent="0.25">
      <c r="A151" s="44" t="s">
        <v>154</v>
      </c>
      <c r="B151" s="22" t="s">
        <v>16</v>
      </c>
      <c r="C151" s="23" t="s">
        <v>74</v>
      </c>
      <c r="D151" s="24">
        <v>44594</v>
      </c>
      <c r="E151" s="112" t="s">
        <v>114</v>
      </c>
      <c r="F151" s="149">
        <v>35000</v>
      </c>
      <c r="G151" s="167">
        <v>1004.5</v>
      </c>
      <c r="H151" s="149">
        <v>0</v>
      </c>
      <c r="I151" s="149">
        <v>1064</v>
      </c>
      <c r="J151" s="149">
        <v>25</v>
      </c>
      <c r="K151" s="149">
        <v>2093.5</v>
      </c>
      <c r="L151" s="167">
        <v>32906.5</v>
      </c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</row>
    <row r="152" spans="1:234" s="44" customFormat="1" ht="15.75" x14ac:dyDescent="0.25">
      <c r="A152" s="44" t="s">
        <v>155</v>
      </c>
      <c r="B152" s="22" t="s">
        <v>16</v>
      </c>
      <c r="C152" s="23" t="s">
        <v>74</v>
      </c>
      <c r="D152" s="24">
        <v>44594</v>
      </c>
      <c r="E152" s="112" t="s">
        <v>114</v>
      </c>
      <c r="F152" s="149">
        <v>35000</v>
      </c>
      <c r="G152" s="167">
        <v>1004.5</v>
      </c>
      <c r="H152" s="149">
        <v>0</v>
      </c>
      <c r="I152" s="149">
        <v>1064</v>
      </c>
      <c r="J152" s="149">
        <v>1105</v>
      </c>
      <c r="K152" s="149">
        <v>3173.5</v>
      </c>
      <c r="L152" s="167">
        <v>31826.5</v>
      </c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</row>
    <row r="153" spans="1:234" s="44" customFormat="1" ht="15.75" x14ac:dyDescent="0.25">
      <c r="A153" s="44" t="s">
        <v>156</v>
      </c>
      <c r="B153" s="22" t="s">
        <v>157</v>
      </c>
      <c r="C153" s="23" t="s">
        <v>74</v>
      </c>
      <c r="D153" s="24">
        <v>44594</v>
      </c>
      <c r="E153" s="112" t="s">
        <v>114</v>
      </c>
      <c r="F153" s="149">
        <v>25000</v>
      </c>
      <c r="G153" s="167">
        <v>717.5</v>
      </c>
      <c r="H153" s="149">
        <v>0</v>
      </c>
      <c r="I153" s="149">
        <v>760</v>
      </c>
      <c r="J153" s="149">
        <v>25</v>
      </c>
      <c r="K153" s="149">
        <v>1502.5</v>
      </c>
      <c r="L153" s="167">
        <v>23497.5</v>
      </c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</row>
    <row r="154" spans="1:234" s="44" customFormat="1" ht="15.75" x14ac:dyDescent="0.25">
      <c r="A154" s="44" t="s">
        <v>182</v>
      </c>
      <c r="B154" s="22" t="s">
        <v>56</v>
      </c>
      <c r="C154" s="23" t="s">
        <v>73</v>
      </c>
      <c r="D154" s="24">
        <v>44594</v>
      </c>
      <c r="E154" s="112" t="s">
        <v>114</v>
      </c>
      <c r="F154" s="149">
        <v>100000</v>
      </c>
      <c r="G154" s="167">
        <v>2870</v>
      </c>
      <c r="H154" s="149">
        <v>5379.72</v>
      </c>
      <c r="I154" s="149">
        <v>3040</v>
      </c>
      <c r="J154" s="149">
        <v>25</v>
      </c>
      <c r="K154" s="149">
        <v>11314.72</v>
      </c>
      <c r="L154" s="167">
        <v>88685.28</v>
      </c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</row>
    <row r="155" spans="1:234" s="68" customFormat="1" ht="15.75" x14ac:dyDescent="0.25">
      <c r="A155" s="68" t="s">
        <v>14</v>
      </c>
      <c r="B155" s="93">
        <v>5</v>
      </c>
      <c r="C155" s="74"/>
      <c r="D155" s="115"/>
      <c r="E155" s="116"/>
      <c r="F155" s="152">
        <f>SUM(F150:F154)</f>
        <v>220000</v>
      </c>
      <c r="G155" s="159">
        <f t="shared" ref="G155:L155" si="20">SUM(G150:G154)</f>
        <v>6314</v>
      </c>
      <c r="H155" s="152">
        <f t="shared" si="20"/>
        <v>5379.72</v>
      </c>
      <c r="I155" s="152">
        <f t="shared" si="20"/>
        <v>6688</v>
      </c>
      <c r="J155" s="152">
        <f t="shared" si="20"/>
        <v>1205</v>
      </c>
      <c r="K155" s="152">
        <f t="shared" si="20"/>
        <v>19586.72</v>
      </c>
      <c r="L155" s="152">
        <f t="shared" si="20"/>
        <v>200413.28</v>
      </c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7"/>
      <c r="DF155" s="117"/>
      <c r="DG155" s="117"/>
      <c r="DH155" s="117"/>
      <c r="DI155" s="117"/>
      <c r="DJ155" s="117"/>
      <c r="DK155" s="117"/>
      <c r="DL155" s="117"/>
      <c r="DM155" s="117"/>
      <c r="DN155" s="117"/>
      <c r="DO155" s="117"/>
      <c r="DP155" s="117"/>
      <c r="DQ155" s="117"/>
      <c r="DR155" s="117"/>
      <c r="DS155" s="117"/>
      <c r="DT155" s="117"/>
      <c r="DU155" s="117"/>
      <c r="DV155" s="117"/>
      <c r="DW155" s="117"/>
      <c r="DX155" s="117"/>
      <c r="DY155" s="117"/>
      <c r="DZ155" s="117"/>
      <c r="EA155" s="117"/>
      <c r="EB155" s="117"/>
      <c r="EC155" s="117"/>
      <c r="ED155" s="117"/>
      <c r="EE155" s="117"/>
      <c r="EF155" s="117"/>
      <c r="EG155" s="117"/>
      <c r="EH155" s="117"/>
      <c r="EI155" s="117"/>
      <c r="EJ155" s="117"/>
      <c r="EK155" s="117"/>
      <c r="EL155" s="117"/>
      <c r="EM155" s="117"/>
      <c r="EN155" s="117"/>
      <c r="EO155" s="117"/>
      <c r="EP155" s="117"/>
      <c r="EQ155" s="117"/>
      <c r="ER155" s="117"/>
      <c r="ES155" s="117"/>
      <c r="ET155" s="117"/>
      <c r="EU155" s="117"/>
      <c r="EV155" s="117"/>
      <c r="EW155" s="117"/>
      <c r="EX155" s="117"/>
      <c r="EY155" s="117"/>
      <c r="EZ155" s="117"/>
      <c r="FA155" s="117"/>
      <c r="FB155" s="117"/>
      <c r="FC155" s="117"/>
      <c r="FD155" s="117"/>
      <c r="FE155" s="117"/>
      <c r="FF155" s="117"/>
      <c r="FG155" s="117"/>
      <c r="FH155" s="117"/>
      <c r="FI155" s="117"/>
      <c r="FJ155" s="117"/>
      <c r="FK155" s="117"/>
      <c r="FL155" s="117"/>
      <c r="FM155" s="117"/>
      <c r="FN155" s="117"/>
      <c r="FO155" s="117"/>
      <c r="FP155" s="117"/>
      <c r="FQ155" s="117"/>
      <c r="FR155" s="117"/>
      <c r="FS155" s="117"/>
      <c r="FT155" s="117"/>
      <c r="FU155" s="117"/>
      <c r="FV155" s="117"/>
      <c r="FW155" s="117"/>
      <c r="FX155" s="117"/>
      <c r="FY155" s="117"/>
      <c r="FZ155" s="117"/>
      <c r="GA155" s="117"/>
      <c r="GB155" s="117"/>
      <c r="GC155" s="117"/>
      <c r="GD155" s="117"/>
      <c r="GE155" s="117"/>
      <c r="GF155" s="117"/>
      <c r="GG155" s="117"/>
      <c r="GH155" s="117"/>
      <c r="GI155" s="117"/>
      <c r="GJ155" s="117"/>
      <c r="GK155" s="117"/>
      <c r="GL155" s="117"/>
      <c r="GM155" s="117"/>
      <c r="GN155" s="117"/>
      <c r="GO155" s="117"/>
      <c r="GP155" s="117"/>
      <c r="GQ155" s="117"/>
      <c r="GR155" s="117"/>
      <c r="GS155" s="117"/>
      <c r="GT155" s="117"/>
      <c r="GU155" s="117"/>
      <c r="GV155" s="117"/>
      <c r="GW155" s="117"/>
      <c r="GX155" s="117"/>
      <c r="GY155" s="117"/>
      <c r="GZ155" s="117"/>
      <c r="HA155" s="117"/>
      <c r="HB155" s="117"/>
      <c r="HC155" s="117"/>
      <c r="HD155" s="117"/>
      <c r="HE155" s="117"/>
      <c r="HF155" s="117"/>
      <c r="HG155" s="117"/>
      <c r="HH155" s="117"/>
      <c r="HI155" s="117"/>
      <c r="HJ155" s="117"/>
      <c r="HK155" s="117"/>
      <c r="HL155" s="117"/>
      <c r="HM155" s="117"/>
      <c r="HN155" s="117"/>
      <c r="HO155" s="117"/>
      <c r="HP155" s="117"/>
      <c r="HQ155" s="117"/>
      <c r="HR155" s="117"/>
      <c r="HS155" s="117"/>
      <c r="HT155" s="117"/>
      <c r="HU155" s="117"/>
      <c r="HV155" s="117"/>
      <c r="HW155" s="117"/>
      <c r="HX155" s="117"/>
      <c r="HY155" s="117"/>
      <c r="HZ155" s="117"/>
    </row>
    <row r="157" spans="1:234" ht="15.75" x14ac:dyDescent="0.25">
      <c r="A157" s="37" t="s">
        <v>69</v>
      </c>
      <c r="C157" s="42"/>
      <c r="F157" s="133"/>
      <c r="J157" s="133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</row>
    <row r="158" spans="1:234" ht="15.75" x14ac:dyDescent="0.25">
      <c r="A158" s="4" t="s">
        <v>33</v>
      </c>
      <c r="B158" s="5" t="s">
        <v>27</v>
      </c>
      <c r="C158" s="6" t="s">
        <v>74</v>
      </c>
      <c r="D158" s="10">
        <v>44283</v>
      </c>
      <c r="E158" s="10" t="s">
        <v>114</v>
      </c>
      <c r="F158" s="133">
        <v>125000</v>
      </c>
      <c r="G158" s="176">
        <f>F158*0.0287</f>
        <v>3587.5</v>
      </c>
      <c r="H158" s="183">
        <v>17985.990000000002</v>
      </c>
      <c r="I158" s="183">
        <f>F158*0.0304</f>
        <v>3800</v>
      </c>
      <c r="J158" s="176">
        <v>1750</v>
      </c>
      <c r="K158" s="183">
        <v>31618.49</v>
      </c>
      <c r="L158" s="176">
        <v>39442.17</v>
      </c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</row>
    <row r="159" spans="1:234" ht="15.75" x14ac:dyDescent="0.25">
      <c r="A159" s="4" t="s">
        <v>47</v>
      </c>
      <c r="B159" s="5" t="s">
        <v>16</v>
      </c>
      <c r="C159" s="6" t="s">
        <v>74</v>
      </c>
      <c r="D159" s="10">
        <v>44197</v>
      </c>
      <c r="E159" s="10" t="s">
        <v>114</v>
      </c>
      <c r="F159" s="133">
        <v>45000</v>
      </c>
      <c r="G159" s="176">
        <f>F159*0.0287</f>
        <v>1291.5</v>
      </c>
      <c r="H159" s="183">
        <v>1148.33</v>
      </c>
      <c r="I159" s="183">
        <f>F159*0.0304</f>
        <v>1368</v>
      </c>
      <c r="J159" s="176">
        <v>6245</v>
      </c>
      <c r="K159" s="183">
        <v>5557.83</v>
      </c>
      <c r="L159" s="176">
        <v>93381.51</v>
      </c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</row>
    <row r="160" spans="1:234" ht="15.75" x14ac:dyDescent="0.25">
      <c r="A160" s="4" t="s">
        <v>115</v>
      </c>
      <c r="B160" s="5" t="s">
        <v>116</v>
      </c>
      <c r="C160" s="6" t="s">
        <v>74</v>
      </c>
      <c r="D160" s="10">
        <v>44470</v>
      </c>
      <c r="E160" s="10" t="s">
        <v>114</v>
      </c>
      <c r="F160" s="133">
        <v>35000</v>
      </c>
      <c r="G160" s="176">
        <v>1004.5</v>
      </c>
      <c r="H160" s="183">
        <v>0</v>
      </c>
      <c r="I160" s="183">
        <v>1064</v>
      </c>
      <c r="J160" s="176">
        <v>2900</v>
      </c>
      <c r="K160" s="183">
        <v>4968.5</v>
      </c>
      <c r="L160" s="176">
        <f>F160-K160</f>
        <v>30031.5</v>
      </c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</row>
    <row r="161" spans="1:668" ht="15.75" x14ac:dyDescent="0.25">
      <c r="A161" s="4" t="s">
        <v>183</v>
      </c>
      <c r="B161" s="5" t="s">
        <v>16</v>
      </c>
      <c r="C161" s="6" t="s">
        <v>74</v>
      </c>
      <c r="D161" s="10">
        <v>44470</v>
      </c>
      <c r="E161" s="10" t="s">
        <v>114</v>
      </c>
      <c r="F161" s="133">
        <v>40000</v>
      </c>
      <c r="G161" s="176">
        <v>1148</v>
      </c>
      <c r="H161" s="183">
        <v>442.65</v>
      </c>
      <c r="I161" s="183">
        <v>1216</v>
      </c>
      <c r="J161" s="176">
        <v>25</v>
      </c>
      <c r="K161" s="183">
        <v>2831.65</v>
      </c>
      <c r="L161" s="176">
        <f>F161-K161</f>
        <v>37168.35</v>
      </c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</row>
    <row r="162" spans="1:668" ht="15.75" x14ac:dyDescent="0.25">
      <c r="A162" s="4" t="s">
        <v>184</v>
      </c>
      <c r="B162" s="5" t="s">
        <v>16</v>
      </c>
      <c r="C162" s="6" t="s">
        <v>73</v>
      </c>
      <c r="D162" s="10">
        <v>44470</v>
      </c>
      <c r="E162" s="10" t="s">
        <v>114</v>
      </c>
      <c r="F162" s="133">
        <v>40000</v>
      </c>
      <c r="G162" s="176">
        <v>1148</v>
      </c>
      <c r="H162" s="183">
        <v>442.65</v>
      </c>
      <c r="I162" s="183">
        <v>1216</v>
      </c>
      <c r="J162" s="176">
        <v>25</v>
      </c>
      <c r="K162" s="183">
        <v>2831.65</v>
      </c>
      <c r="L162" s="176">
        <f>F162-K162</f>
        <v>37168.35</v>
      </c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</row>
    <row r="163" spans="1:668" ht="15.75" x14ac:dyDescent="0.25">
      <c r="A163" s="41" t="s">
        <v>14</v>
      </c>
      <c r="B163" s="12">
        <v>5</v>
      </c>
      <c r="C163" s="7"/>
      <c r="D163" s="41"/>
      <c r="E163" s="41"/>
      <c r="F163" s="163">
        <f>SUM(F158:F162)</f>
        <v>285000</v>
      </c>
      <c r="G163" s="163">
        <f>SUM(G158:G162)</f>
        <v>8179.5</v>
      </c>
      <c r="H163" s="148">
        <f t="shared" ref="H163:L163" si="21">SUM(H158:H162)</f>
        <v>20019.620000000003</v>
      </c>
      <c r="I163" s="148">
        <f t="shared" si="21"/>
        <v>8664</v>
      </c>
      <c r="J163" s="148">
        <f t="shared" si="21"/>
        <v>10945</v>
      </c>
      <c r="K163" s="148">
        <f t="shared" si="21"/>
        <v>47808.12</v>
      </c>
      <c r="L163" s="148">
        <f t="shared" si="21"/>
        <v>237191.88</v>
      </c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</row>
    <row r="165" spans="1:668" ht="15.75" x14ac:dyDescent="0.25">
      <c r="A165" s="37" t="s">
        <v>70</v>
      </c>
      <c r="B165" s="122"/>
      <c r="C165" s="122"/>
      <c r="D165" s="122"/>
      <c r="E165" s="122"/>
      <c r="F165" s="164"/>
      <c r="G165" s="164"/>
      <c r="H165" s="150"/>
      <c r="I165" s="150"/>
      <c r="J165" s="164"/>
      <c r="K165" s="150"/>
      <c r="L165" s="164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  <c r="IV165" s="50"/>
      <c r="IW165" s="50"/>
      <c r="IX165" s="50"/>
      <c r="IY165" s="50"/>
      <c r="IZ165" s="50"/>
      <c r="JA165" s="50"/>
      <c r="JB165" s="50"/>
      <c r="JC165" s="50"/>
      <c r="JD165" s="50"/>
      <c r="JE165" s="50"/>
      <c r="JF165" s="50"/>
      <c r="JG165" s="50"/>
      <c r="JH165" s="50"/>
      <c r="JI165" s="50"/>
      <c r="JJ165" s="50"/>
      <c r="JK165" s="50"/>
      <c r="JL165" s="50"/>
      <c r="JM165" s="50"/>
      <c r="JN165" s="50"/>
      <c r="JO165" s="50"/>
      <c r="JP165" s="50"/>
      <c r="JQ165" s="50"/>
      <c r="JR165" s="50"/>
      <c r="JS165" s="50"/>
      <c r="JT165" s="50"/>
      <c r="JU165" s="50"/>
      <c r="JV165" s="50"/>
      <c r="JW165" s="50"/>
      <c r="JX165" s="50"/>
      <c r="JY165" s="50"/>
      <c r="JZ165" s="50"/>
      <c r="KA165" s="50"/>
      <c r="KB165" s="50"/>
      <c r="KC165" s="50"/>
      <c r="KD165" s="50"/>
      <c r="KE165" s="50"/>
      <c r="KF165" s="50"/>
      <c r="KG165" s="50"/>
      <c r="KH165" s="50"/>
      <c r="KI165" s="50"/>
      <c r="KJ165" s="50"/>
      <c r="KK165" s="50"/>
      <c r="KL165" s="50"/>
      <c r="KM165" s="50"/>
      <c r="KN165" s="50"/>
      <c r="KO165" s="50"/>
      <c r="KP165" s="50"/>
      <c r="KQ165" s="50"/>
      <c r="KR165" s="50"/>
      <c r="KS165" s="50"/>
      <c r="KT165" s="50"/>
      <c r="KU165" s="50"/>
      <c r="KV165" s="50"/>
      <c r="KW165" s="50"/>
      <c r="KX165" s="50"/>
      <c r="KY165" s="50"/>
      <c r="KZ165" s="50"/>
      <c r="LA165" s="50"/>
      <c r="LB165" s="50"/>
      <c r="LC165" s="50"/>
      <c r="LD165" s="50"/>
      <c r="LE165" s="50"/>
      <c r="LF165" s="50"/>
      <c r="LG165" s="50"/>
      <c r="LH165" s="50"/>
      <c r="LI165" s="50"/>
      <c r="LJ165" s="50"/>
      <c r="LK165" s="50"/>
      <c r="LL165" s="50"/>
      <c r="LM165" s="50"/>
      <c r="LN165" s="50"/>
      <c r="LO165" s="50"/>
      <c r="LP165" s="50"/>
      <c r="LQ165" s="50"/>
      <c r="LR165" s="50"/>
      <c r="LS165" s="50"/>
      <c r="LT165" s="50"/>
      <c r="LU165" s="50"/>
      <c r="LV165" s="50"/>
      <c r="LW165" s="50"/>
      <c r="LX165" s="50"/>
      <c r="LY165" s="50"/>
      <c r="LZ165" s="50"/>
      <c r="MA165" s="50"/>
      <c r="MB165" s="50"/>
      <c r="MC165" s="50"/>
      <c r="MD165" s="50"/>
      <c r="ME165" s="50"/>
      <c r="MF165" s="50"/>
      <c r="MG165" s="50"/>
      <c r="MH165" s="50"/>
      <c r="MI165" s="50"/>
      <c r="MJ165" s="50"/>
      <c r="MK165" s="50"/>
      <c r="ML165" s="50"/>
      <c r="MM165" s="50"/>
      <c r="MN165" s="50"/>
      <c r="MO165" s="50"/>
      <c r="MP165" s="50"/>
      <c r="MQ165" s="50"/>
      <c r="MR165" s="50"/>
      <c r="MS165" s="50"/>
      <c r="MT165" s="50"/>
      <c r="MU165" s="50"/>
      <c r="MV165" s="50"/>
      <c r="MW165" s="50"/>
      <c r="MX165" s="50"/>
      <c r="MY165" s="50"/>
      <c r="MZ165" s="50"/>
      <c r="NA165" s="50"/>
      <c r="NB165" s="50"/>
      <c r="NC165" s="50"/>
      <c r="ND165" s="50"/>
      <c r="NE165" s="50"/>
      <c r="NF165" s="50"/>
      <c r="NG165" s="50"/>
      <c r="NH165" s="50"/>
      <c r="NI165" s="50"/>
      <c r="NJ165" s="50"/>
      <c r="NK165" s="50"/>
      <c r="NL165" s="50"/>
      <c r="NM165" s="50"/>
      <c r="NN165" s="50"/>
      <c r="NO165" s="50"/>
      <c r="NP165" s="50"/>
      <c r="NQ165" s="50"/>
      <c r="NR165" s="50"/>
      <c r="NS165" s="50"/>
      <c r="NT165" s="50"/>
      <c r="NU165" s="50"/>
      <c r="NV165" s="50"/>
      <c r="NW165" s="50"/>
      <c r="NX165" s="50"/>
      <c r="NY165" s="50"/>
      <c r="NZ165" s="50"/>
      <c r="OA165" s="50"/>
      <c r="OB165" s="50"/>
      <c r="OC165" s="50"/>
      <c r="OD165" s="50"/>
      <c r="OE165" s="50"/>
      <c r="OF165" s="50"/>
      <c r="OG165" s="50"/>
      <c r="OH165" s="50"/>
      <c r="OI165" s="50"/>
      <c r="OJ165" s="50"/>
      <c r="OK165" s="50"/>
      <c r="OL165" s="50"/>
      <c r="OM165" s="50"/>
      <c r="ON165" s="50"/>
      <c r="OO165" s="50"/>
      <c r="OP165" s="50"/>
      <c r="OQ165" s="50"/>
      <c r="OR165" s="50"/>
      <c r="OS165" s="50"/>
      <c r="OT165" s="50"/>
      <c r="OU165" s="50"/>
      <c r="OV165" s="50"/>
      <c r="OW165" s="50"/>
      <c r="OX165" s="50"/>
      <c r="OY165" s="50"/>
      <c r="OZ165" s="50"/>
      <c r="PA165" s="50"/>
      <c r="PB165" s="50"/>
      <c r="PC165" s="50"/>
      <c r="PD165" s="50"/>
      <c r="PE165" s="50"/>
      <c r="PF165" s="50"/>
      <c r="PG165" s="50"/>
      <c r="PH165" s="50"/>
      <c r="PI165" s="50"/>
      <c r="PJ165" s="50"/>
      <c r="PK165" s="50"/>
      <c r="PL165" s="50"/>
      <c r="PM165" s="50"/>
      <c r="PN165" s="50"/>
      <c r="PO165" s="50"/>
      <c r="PP165" s="50"/>
      <c r="PQ165" s="50"/>
      <c r="PR165" s="50"/>
      <c r="PS165" s="50"/>
      <c r="PT165" s="50"/>
      <c r="PU165" s="50"/>
      <c r="PV165" s="50"/>
      <c r="PW165" s="50"/>
      <c r="PX165" s="50"/>
      <c r="PY165" s="50"/>
      <c r="PZ165" s="50"/>
      <c r="QA165" s="50"/>
      <c r="QB165" s="50"/>
      <c r="QC165" s="50"/>
      <c r="QD165" s="50"/>
      <c r="QE165" s="50"/>
      <c r="QF165" s="50"/>
      <c r="QG165" s="50"/>
      <c r="QH165" s="50"/>
      <c r="QI165" s="50"/>
      <c r="QJ165" s="50"/>
      <c r="QK165" s="50"/>
      <c r="QL165" s="50"/>
      <c r="QM165" s="50"/>
      <c r="QN165" s="50"/>
      <c r="QO165" s="50"/>
      <c r="QP165" s="50"/>
      <c r="QQ165" s="50"/>
      <c r="QR165" s="50"/>
      <c r="QS165" s="50"/>
      <c r="QT165" s="50"/>
      <c r="QU165" s="50"/>
      <c r="QV165" s="50"/>
      <c r="QW165" s="50"/>
      <c r="QX165" s="50"/>
      <c r="QY165" s="50"/>
      <c r="QZ165" s="50"/>
      <c r="RA165" s="50"/>
      <c r="RB165" s="50"/>
      <c r="RC165" s="50"/>
      <c r="RD165" s="50"/>
      <c r="RE165" s="50"/>
      <c r="RF165" s="50"/>
      <c r="RG165" s="50"/>
      <c r="RH165" s="50"/>
      <c r="RI165" s="50"/>
      <c r="RJ165" s="50"/>
      <c r="RK165" s="50"/>
      <c r="RL165" s="50"/>
      <c r="RM165" s="50"/>
      <c r="RN165" s="50"/>
      <c r="RO165" s="50"/>
      <c r="RP165" s="50"/>
      <c r="RQ165" s="50"/>
      <c r="RR165" s="50"/>
      <c r="RS165" s="50"/>
      <c r="RT165" s="50"/>
      <c r="RU165" s="50"/>
      <c r="RV165" s="50"/>
      <c r="RW165" s="50"/>
      <c r="RX165" s="50"/>
      <c r="RY165" s="50"/>
      <c r="RZ165" s="50"/>
      <c r="SA165" s="50"/>
      <c r="SB165" s="50"/>
      <c r="SC165" s="50"/>
      <c r="SD165" s="50"/>
      <c r="SE165" s="50"/>
      <c r="SF165" s="50"/>
      <c r="SG165" s="50"/>
      <c r="SH165" s="50"/>
      <c r="SI165" s="50"/>
      <c r="SJ165" s="50"/>
      <c r="SK165" s="50"/>
      <c r="SL165" s="50"/>
      <c r="SM165" s="50"/>
      <c r="SN165" s="50"/>
      <c r="SO165" s="50"/>
      <c r="SP165" s="50"/>
      <c r="SQ165" s="50"/>
      <c r="SR165" s="50"/>
      <c r="SS165" s="50"/>
      <c r="ST165" s="50"/>
      <c r="SU165" s="50"/>
      <c r="SV165" s="50"/>
      <c r="SW165" s="50"/>
      <c r="SX165" s="50"/>
      <c r="SY165" s="50"/>
      <c r="SZ165" s="50"/>
      <c r="TA165" s="50"/>
      <c r="TB165" s="50"/>
      <c r="TC165" s="50"/>
      <c r="TD165" s="50"/>
      <c r="TE165" s="50"/>
      <c r="TF165" s="50"/>
      <c r="TG165" s="50"/>
      <c r="TH165" s="50"/>
      <c r="TI165" s="50"/>
      <c r="TJ165" s="50"/>
      <c r="TK165" s="50"/>
      <c r="TL165" s="50"/>
      <c r="TM165" s="50"/>
      <c r="TN165" s="50"/>
      <c r="TO165" s="50"/>
      <c r="TP165" s="50"/>
      <c r="TQ165" s="50"/>
      <c r="TR165" s="50"/>
      <c r="TS165" s="50"/>
      <c r="TT165" s="50"/>
      <c r="TU165" s="50"/>
      <c r="TV165" s="50"/>
      <c r="TW165" s="50"/>
      <c r="TX165" s="50"/>
      <c r="TY165" s="50"/>
      <c r="TZ165" s="50"/>
      <c r="UA165" s="50"/>
      <c r="UB165" s="50"/>
      <c r="UC165" s="50"/>
      <c r="UD165" s="50"/>
      <c r="UE165" s="50"/>
      <c r="UF165" s="50"/>
      <c r="UG165" s="50"/>
      <c r="UH165" s="50"/>
      <c r="UI165" s="50"/>
      <c r="UJ165" s="50"/>
      <c r="UK165" s="50"/>
      <c r="UL165" s="50"/>
      <c r="UM165" s="50"/>
      <c r="UN165" s="50"/>
      <c r="UO165" s="50"/>
      <c r="UP165" s="50"/>
      <c r="UQ165" s="50"/>
      <c r="UR165" s="50"/>
      <c r="US165" s="50"/>
      <c r="UT165" s="50"/>
      <c r="UU165" s="50"/>
      <c r="UV165" s="50"/>
      <c r="UW165" s="50"/>
      <c r="UX165" s="50"/>
      <c r="UY165" s="50"/>
      <c r="UZ165" s="50"/>
      <c r="VA165" s="50"/>
      <c r="VB165" s="50"/>
      <c r="VC165" s="50"/>
      <c r="VD165" s="50"/>
      <c r="VE165" s="50"/>
      <c r="VF165" s="50"/>
      <c r="VG165" s="50"/>
      <c r="VH165" s="50"/>
      <c r="VI165" s="50"/>
      <c r="VJ165" s="50"/>
      <c r="VK165" s="50"/>
      <c r="VL165" s="50"/>
      <c r="VM165" s="50"/>
      <c r="VN165" s="50"/>
      <c r="VO165" s="50"/>
      <c r="VP165" s="50"/>
      <c r="VQ165" s="50"/>
      <c r="VR165" s="50"/>
      <c r="VS165" s="50"/>
      <c r="VT165" s="50"/>
      <c r="VU165" s="50"/>
      <c r="VV165" s="50"/>
      <c r="VW165" s="50"/>
      <c r="VX165" s="50"/>
      <c r="VY165" s="50"/>
      <c r="VZ165" s="50"/>
      <c r="WA165" s="50"/>
      <c r="WB165" s="50"/>
      <c r="WC165" s="50"/>
      <c r="WD165" s="50"/>
      <c r="WE165" s="50"/>
      <c r="WF165" s="50"/>
      <c r="WG165" s="50"/>
      <c r="WH165" s="50"/>
      <c r="WI165" s="50"/>
      <c r="WJ165" s="50"/>
      <c r="WK165" s="50"/>
      <c r="WL165" s="50"/>
      <c r="WM165" s="50"/>
      <c r="WN165" s="50"/>
      <c r="WO165" s="50"/>
      <c r="WP165" s="50"/>
      <c r="WQ165" s="50"/>
      <c r="WR165" s="50"/>
      <c r="WS165" s="50"/>
      <c r="WT165" s="50"/>
      <c r="WU165" s="50"/>
      <c r="WV165" s="50"/>
      <c r="WW165" s="50"/>
      <c r="WX165" s="50"/>
      <c r="WY165" s="50"/>
      <c r="WZ165" s="50"/>
      <c r="XA165" s="50"/>
      <c r="XB165" s="50"/>
      <c r="XC165" s="50"/>
      <c r="XD165" s="50"/>
      <c r="XE165" s="50"/>
      <c r="XF165" s="50"/>
      <c r="XG165" s="50"/>
      <c r="XH165" s="50"/>
      <c r="XI165" s="50"/>
      <c r="XJ165" s="50"/>
      <c r="XK165" s="50"/>
      <c r="XL165" s="50"/>
      <c r="XM165" s="50"/>
      <c r="XN165" s="50"/>
      <c r="XO165" s="50"/>
      <c r="XP165" s="50"/>
      <c r="XQ165" s="50"/>
      <c r="XR165" s="50"/>
      <c r="XS165" s="50"/>
      <c r="XT165" s="50"/>
      <c r="XU165" s="50"/>
      <c r="XV165" s="50"/>
      <c r="XW165" s="50"/>
      <c r="XX165" s="50"/>
      <c r="XY165" s="50"/>
      <c r="XZ165" s="50"/>
      <c r="YA165" s="50"/>
      <c r="YB165" s="50"/>
      <c r="YC165" s="50"/>
      <c r="YD165" s="50"/>
      <c r="YE165" s="50"/>
      <c r="YF165" s="50"/>
      <c r="YG165" s="50"/>
      <c r="YH165" s="50"/>
      <c r="YI165" s="50"/>
      <c r="YJ165" s="50"/>
      <c r="YK165" s="50"/>
      <c r="YL165" s="50"/>
      <c r="YM165" s="50"/>
      <c r="YN165" s="50"/>
      <c r="YO165" s="50"/>
      <c r="YP165" s="50"/>
      <c r="YQ165" s="50"/>
      <c r="YR165" s="50"/>
    </row>
    <row r="166" spans="1:668" ht="18" customHeight="1" x14ac:dyDescent="0.25">
      <c r="A166" s="4" t="s">
        <v>32</v>
      </c>
      <c r="B166" s="5" t="s">
        <v>17</v>
      </c>
      <c r="C166" s="6" t="s">
        <v>73</v>
      </c>
      <c r="D166" s="10">
        <v>44276</v>
      </c>
      <c r="E166" s="10" t="s">
        <v>114</v>
      </c>
      <c r="F166" s="133">
        <v>36500</v>
      </c>
      <c r="G166" s="176">
        <f>F166*0.0287</f>
        <v>1047.55</v>
      </c>
      <c r="H166" s="183">
        <v>0</v>
      </c>
      <c r="I166" s="183">
        <f>F166*0.0304</f>
        <v>1109.5999999999999</v>
      </c>
      <c r="J166" s="176">
        <v>937.5</v>
      </c>
      <c r="K166" s="183">
        <v>3094.65</v>
      </c>
      <c r="L166" s="176">
        <v>33405.35</v>
      </c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  <c r="IV166" s="50"/>
      <c r="IW166" s="50"/>
      <c r="IX166" s="50"/>
      <c r="IY166" s="50"/>
      <c r="IZ166" s="50"/>
      <c r="JA166" s="50"/>
      <c r="JB166" s="50"/>
      <c r="JC166" s="50"/>
      <c r="JD166" s="50"/>
      <c r="JE166" s="50"/>
      <c r="JF166" s="50"/>
      <c r="JG166" s="50"/>
      <c r="JH166" s="50"/>
      <c r="JI166" s="50"/>
      <c r="JJ166" s="50"/>
      <c r="JK166" s="50"/>
      <c r="JL166" s="50"/>
      <c r="JM166" s="50"/>
      <c r="JN166" s="50"/>
      <c r="JO166" s="50"/>
      <c r="JP166" s="50"/>
      <c r="JQ166" s="50"/>
      <c r="JR166" s="50"/>
      <c r="JS166" s="50"/>
      <c r="JT166" s="50"/>
      <c r="JU166" s="50"/>
      <c r="JV166" s="50"/>
      <c r="JW166" s="50"/>
      <c r="JX166" s="50"/>
      <c r="JY166" s="50"/>
      <c r="JZ166" s="50"/>
      <c r="KA166" s="50"/>
      <c r="KB166" s="50"/>
      <c r="KC166" s="50"/>
      <c r="KD166" s="50"/>
      <c r="KE166" s="50"/>
      <c r="KF166" s="50"/>
      <c r="KG166" s="50"/>
      <c r="KH166" s="50"/>
      <c r="KI166" s="50"/>
      <c r="KJ166" s="50"/>
      <c r="KK166" s="50"/>
      <c r="KL166" s="50"/>
      <c r="KM166" s="50"/>
      <c r="KN166" s="50"/>
      <c r="KO166" s="50"/>
      <c r="KP166" s="50"/>
      <c r="KQ166" s="50"/>
      <c r="KR166" s="50"/>
      <c r="KS166" s="50"/>
      <c r="KT166" s="50"/>
      <c r="KU166" s="50"/>
      <c r="KV166" s="50"/>
      <c r="KW166" s="50"/>
      <c r="KX166" s="50"/>
      <c r="KY166" s="50"/>
      <c r="KZ166" s="50"/>
      <c r="LA166" s="50"/>
      <c r="LB166" s="50"/>
      <c r="LC166" s="50"/>
      <c r="LD166" s="50"/>
      <c r="LE166" s="50"/>
      <c r="LF166" s="50"/>
      <c r="LG166" s="50"/>
      <c r="LH166" s="50"/>
      <c r="LI166" s="50"/>
      <c r="LJ166" s="50"/>
      <c r="LK166" s="50"/>
      <c r="LL166" s="50"/>
      <c r="LM166" s="50"/>
      <c r="LN166" s="50"/>
      <c r="LO166" s="50"/>
      <c r="LP166" s="50"/>
      <c r="LQ166" s="50"/>
      <c r="LR166" s="50"/>
      <c r="LS166" s="50"/>
      <c r="LT166" s="50"/>
      <c r="LU166" s="50"/>
      <c r="LV166" s="50"/>
      <c r="LW166" s="50"/>
      <c r="LX166" s="50"/>
      <c r="LY166" s="50"/>
      <c r="LZ166" s="50"/>
      <c r="MA166" s="50"/>
      <c r="MB166" s="50"/>
      <c r="MC166" s="50"/>
      <c r="MD166" s="50"/>
      <c r="ME166" s="50"/>
      <c r="MF166" s="50"/>
      <c r="MG166" s="50"/>
      <c r="MH166" s="50"/>
      <c r="MI166" s="50"/>
      <c r="MJ166" s="50"/>
      <c r="MK166" s="50"/>
      <c r="ML166" s="50"/>
      <c r="MM166" s="50"/>
      <c r="MN166" s="50"/>
      <c r="MO166" s="50"/>
      <c r="MP166" s="50"/>
      <c r="MQ166" s="50"/>
      <c r="MR166" s="50"/>
      <c r="MS166" s="50"/>
      <c r="MT166" s="50"/>
      <c r="MU166" s="50"/>
      <c r="MV166" s="50"/>
      <c r="MW166" s="50"/>
      <c r="MX166" s="50"/>
      <c r="MY166" s="50"/>
      <c r="MZ166" s="50"/>
      <c r="NA166" s="50"/>
      <c r="NB166" s="50"/>
      <c r="NC166" s="50"/>
      <c r="ND166" s="50"/>
      <c r="NE166" s="50"/>
      <c r="NF166" s="50"/>
      <c r="NG166" s="50"/>
      <c r="NH166" s="50"/>
      <c r="NI166" s="50"/>
      <c r="NJ166" s="50"/>
      <c r="NK166" s="50"/>
      <c r="NL166" s="50"/>
      <c r="NM166" s="50"/>
      <c r="NN166" s="50"/>
      <c r="NO166" s="50"/>
      <c r="NP166" s="50"/>
      <c r="NQ166" s="50"/>
      <c r="NR166" s="50"/>
      <c r="NS166" s="50"/>
      <c r="NT166" s="50"/>
      <c r="NU166" s="50"/>
      <c r="NV166" s="50"/>
      <c r="NW166" s="50"/>
      <c r="NX166" s="50"/>
      <c r="NY166" s="50"/>
      <c r="NZ166" s="50"/>
      <c r="OA166" s="50"/>
      <c r="OB166" s="50"/>
      <c r="OC166" s="50"/>
      <c r="OD166" s="50"/>
      <c r="OE166" s="50"/>
      <c r="OF166" s="50"/>
      <c r="OG166" s="50"/>
      <c r="OH166" s="50"/>
      <c r="OI166" s="50"/>
      <c r="OJ166" s="50"/>
      <c r="OK166" s="50"/>
      <c r="OL166" s="50"/>
      <c r="OM166" s="50"/>
      <c r="ON166" s="50"/>
      <c r="OO166" s="50"/>
      <c r="OP166" s="50"/>
      <c r="OQ166" s="50"/>
      <c r="OR166" s="50"/>
      <c r="OS166" s="50"/>
      <c r="OT166" s="50"/>
      <c r="OU166" s="50"/>
      <c r="OV166" s="50"/>
      <c r="OW166" s="50"/>
      <c r="OX166" s="50"/>
      <c r="OY166" s="50"/>
      <c r="OZ166" s="50"/>
      <c r="PA166" s="50"/>
      <c r="PB166" s="50"/>
      <c r="PC166" s="50"/>
      <c r="PD166" s="50"/>
      <c r="PE166" s="50"/>
      <c r="PF166" s="50"/>
      <c r="PG166" s="50"/>
      <c r="PH166" s="50"/>
      <c r="PI166" s="50"/>
      <c r="PJ166" s="50"/>
      <c r="PK166" s="50"/>
      <c r="PL166" s="50"/>
      <c r="PM166" s="50"/>
      <c r="PN166" s="50"/>
      <c r="PO166" s="50"/>
      <c r="PP166" s="50"/>
      <c r="PQ166" s="50"/>
      <c r="PR166" s="50"/>
      <c r="PS166" s="50"/>
      <c r="PT166" s="50"/>
      <c r="PU166" s="50"/>
      <c r="PV166" s="50"/>
      <c r="PW166" s="50"/>
      <c r="PX166" s="50"/>
      <c r="PY166" s="50"/>
      <c r="PZ166" s="50"/>
      <c r="QA166" s="50"/>
      <c r="QB166" s="50"/>
      <c r="QC166" s="50"/>
      <c r="QD166" s="50"/>
      <c r="QE166" s="50"/>
      <c r="QF166" s="50"/>
      <c r="QG166" s="50"/>
      <c r="QH166" s="50"/>
      <c r="QI166" s="50"/>
      <c r="QJ166" s="50"/>
      <c r="QK166" s="50"/>
      <c r="QL166" s="50"/>
      <c r="QM166" s="50"/>
      <c r="QN166" s="50"/>
      <c r="QO166" s="50"/>
      <c r="QP166" s="50"/>
      <c r="QQ166" s="50"/>
      <c r="QR166" s="50"/>
      <c r="QS166" s="50"/>
      <c r="QT166" s="50"/>
      <c r="QU166" s="50"/>
      <c r="QV166" s="50"/>
      <c r="QW166" s="50"/>
      <c r="QX166" s="50"/>
      <c r="QY166" s="50"/>
      <c r="QZ166" s="50"/>
      <c r="RA166" s="50"/>
      <c r="RB166" s="50"/>
      <c r="RC166" s="50"/>
      <c r="RD166" s="50"/>
      <c r="RE166" s="50"/>
      <c r="RF166" s="50"/>
      <c r="RG166" s="50"/>
      <c r="RH166" s="50"/>
      <c r="RI166" s="50"/>
      <c r="RJ166" s="50"/>
      <c r="RK166" s="50"/>
      <c r="RL166" s="50"/>
      <c r="RM166" s="50"/>
      <c r="RN166" s="50"/>
      <c r="RO166" s="50"/>
      <c r="RP166" s="50"/>
      <c r="RQ166" s="50"/>
      <c r="RR166" s="50"/>
      <c r="RS166" s="50"/>
      <c r="RT166" s="50"/>
      <c r="RU166" s="50"/>
      <c r="RV166" s="50"/>
      <c r="RW166" s="50"/>
      <c r="RX166" s="50"/>
      <c r="RY166" s="50"/>
      <c r="RZ166" s="50"/>
      <c r="SA166" s="50"/>
      <c r="SB166" s="50"/>
      <c r="SC166" s="50"/>
      <c r="SD166" s="50"/>
      <c r="SE166" s="50"/>
      <c r="SF166" s="50"/>
      <c r="SG166" s="50"/>
      <c r="SH166" s="50"/>
      <c r="SI166" s="50"/>
      <c r="SJ166" s="50"/>
      <c r="SK166" s="50"/>
      <c r="SL166" s="50"/>
      <c r="SM166" s="50"/>
      <c r="SN166" s="50"/>
      <c r="SO166" s="50"/>
      <c r="SP166" s="50"/>
      <c r="SQ166" s="50"/>
      <c r="SR166" s="50"/>
      <c r="SS166" s="50"/>
      <c r="ST166" s="50"/>
      <c r="SU166" s="50"/>
      <c r="SV166" s="50"/>
      <c r="SW166" s="50"/>
      <c r="SX166" s="50"/>
      <c r="SY166" s="50"/>
      <c r="SZ166" s="50"/>
      <c r="TA166" s="50"/>
      <c r="TB166" s="50"/>
      <c r="TC166" s="50"/>
      <c r="TD166" s="50"/>
      <c r="TE166" s="50"/>
      <c r="TF166" s="50"/>
      <c r="TG166" s="50"/>
      <c r="TH166" s="50"/>
      <c r="TI166" s="50"/>
      <c r="TJ166" s="50"/>
      <c r="TK166" s="50"/>
      <c r="TL166" s="50"/>
      <c r="TM166" s="50"/>
      <c r="TN166" s="50"/>
      <c r="TO166" s="50"/>
      <c r="TP166" s="50"/>
      <c r="TQ166" s="50"/>
      <c r="TR166" s="50"/>
      <c r="TS166" s="50"/>
      <c r="TT166" s="50"/>
      <c r="TU166" s="50"/>
      <c r="TV166" s="50"/>
      <c r="TW166" s="50"/>
      <c r="TX166" s="50"/>
      <c r="TY166" s="50"/>
      <c r="TZ166" s="50"/>
      <c r="UA166" s="50"/>
      <c r="UB166" s="50"/>
      <c r="UC166" s="50"/>
      <c r="UD166" s="50"/>
      <c r="UE166" s="50"/>
      <c r="UF166" s="50"/>
      <c r="UG166" s="50"/>
      <c r="UH166" s="50"/>
      <c r="UI166" s="50"/>
      <c r="UJ166" s="50"/>
      <c r="UK166" s="50"/>
      <c r="UL166" s="50"/>
      <c r="UM166" s="50"/>
      <c r="UN166" s="50"/>
      <c r="UO166" s="50"/>
      <c r="UP166" s="50"/>
      <c r="UQ166" s="50"/>
      <c r="UR166" s="50"/>
      <c r="US166" s="50"/>
      <c r="UT166" s="50"/>
      <c r="UU166" s="50"/>
      <c r="UV166" s="50"/>
      <c r="UW166" s="50"/>
      <c r="UX166" s="50"/>
      <c r="UY166" s="50"/>
      <c r="UZ166" s="50"/>
      <c r="VA166" s="50"/>
      <c r="VB166" s="50"/>
      <c r="VC166" s="50"/>
      <c r="VD166" s="50"/>
      <c r="VE166" s="50"/>
      <c r="VF166" s="50"/>
      <c r="VG166" s="50"/>
      <c r="VH166" s="50"/>
      <c r="VI166" s="50"/>
      <c r="VJ166" s="50"/>
      <c r="VK166" s="50"/>
      <c r="VL166" s="50"/>
      <c r="VM166" s="50"/>
      <c r="VN166" s="50"/>
      <c r="VO166" s="50"/>
      <c r="VP166" s="50"/>
      <c r="VQ166" s="50"/>
      <c r="VR166" s="50"/>
      <c r="VS166" s="50"/>
      <c r="VT166" s="50"/>
      <c r="VU166" s="50"/>
      <c r="VV166" s="50"/>
      <c r="VW166" s="50"/>
      <c r="VX166" s="50"/>
      <c r="VY166" s="50"/>
      <c r="VZ166" s="50"/>
      <c r="WA166" s="50"/>
      <c r="WB166" s="50"/>
      <c r="WC166" s="50"/>
      <c r="WD166" s="50"/>
      <c r="WE166" s="50"/>
      <c r="WF166" s="50"/>
      <c r="WG166" s="50"/>
      <c r="WH166" s="50"/>
      <c r="WI166" s="50"/>
      <c r="WJ166" s="50"/>
      <c r="WK166" s="50"/>
      <c r="WL166" s="50"/>
      <c r="WM166" s="50"/>
      <c r="WN166" s="50"/>
      <c r="WO166" s="50"/>
      <c r="WP166" s="50"/>
      <c r="WQ166" s="50"/>
      <c r="WR166" s="50"/>
      <c r="WS166" s="50"/>
      <c r="WT166" s="50"/>
      <c r="WU166" s="50"/>
      <c r="WV166" s="50"/>
      <c r="WW166" s="50"/>
      <c r="WX166" s="50"/>
      <c r="WY166" s="50"/>
      <c r="WZ166" s="50"/>
      <c r="XA166" s="50"/>
      <c r="XB166" s="50"/>
      <c r="XC166" s="50"/>
      <c r="XD166" s="50"/>
      <c r="XE166" s="50"/>
      <c r="XF166" s="50"/>
      <c r="XG166" s="50"/>
      <c r="XH166" s="50"/>
      <c r="XI166" s="50"/>
      <c r="XJ166" s="50"/>
      <c r="XK166" s="50"/>
      <c r="XL166" s="50"/>
      <c r="XM166" s="50"/>
      <c r="XN166" s="50"/>
      <c r="XO166" s="50"/>
      <c r="XP166" s="50"/>
      <c r="XQ166" s="50"/>
      <c r="XR166" s="50"/>
      <c r="XS166" s="50"/>
      <c r="XT166" s="50"/>
      <c r="XU166" s="50"/>
      <c r="XV166" s="50"/>
      <c r="XW166" s="50"/>
      <c r="XX166" s="50"/>
      <c r="XY166" s="50"/>
      <c r="XZ166" s="50"/>
      <c r="YA166" s="50"/>
      <c r="YB166" s="50"/>
      <c r="YC166" s="50"/>
      <c r="YD166" s="50"/>
      <c r="YE166" s="50"/>
      <c r="YF166" s="50"/>
      <c r="YG166" s="50"/>
      <c r="YH166" s="50"/>
      <c r="YI166" s="50"/>
      <c r="YJ166" s="50"/>
      <c r="YK166" s="50"/>
      <c r="YL166" s="50"/>
      <c r="YM166" s="50"/>
      <c r="YN166" s="50"/>
      <c r="YO166" s="50"/>
      <c r="YP166" s="50"/>
      <c r="YQ166" s="50"/>
      <c r="YR166" s="50"/>
    </row>
    <row r="167" spans="1:668" ht="18" customHeight="1" x14ac:dyDescent="0.25">
      <c r="A167" s="4" t="s">
        <v>185</v>
      </c>
      <c r="B167" s="5" t="s">
        <v>56</v>
      </c>
      <c r="C167" s="6" t="s">
        <v>74</v>
      </c>
      <c r="D167" s="10">
        <v>44276</v>
      </c>
      <c r="E167" s="10" t="s">
        <v>114</v>
      </c>
      <c r="F167" s="133">
        <v>100000</v>
      </c>
      <c r="G167" s="176">
        <f>F167*0.0287</f>
        <v>2870</v>
      </c>
      <c r="H167" s="183">
        <v>12105.37</v>
      </c>
      <c r="I167" s="183">
        <f>F167*0.0304</f>
        <v>3040</v>
      </c>
      <c r="J167" s="176">
        <v>25</v>
      </c>
      <c r="K167" s="183">
        <v>18040.37</v>
      </c>
      <c r="L167" s="176">
        <v>81959.63</v>
      </c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  <c r="IW167" s="50"/>
      <c r="IX167" s="50"/>
      <c r="IY167" s="50"/>
      <c r="IZ167" s="50"/>
      <c r="JA167" s="50"/>
      <c r="JB167" s="50"/>
      <c r="JC167" s="50"/>
      <c r="JD167" s="50"/>
      <c r="JE167" s="50"/>
      <c r="JF167" s="50"/>
      <c r="JG167" s="50"/>
      <c r="JH167" s="50"/>
      <c r="JI167" s="50"/>
      <c r="JJ167" s="50"/>
      <c r="JK167" s="50"/>
      <c r="JL167" s="50"/>
      <c r="JM167" s="50"/>
      <c r="JN167" s="50"/>
      <c r="JO167" s="50"/>
      <c r="JP167" s="50"/>
      <c r="JQ167" s="50"/>
      <c r="JR167" s="50"/>
      <c r="JS167" s="50"/>
      <c r="JT167" s="50"/>
      <c r="JU167" s="50"/>
      <c r="JV167" s="50"/>
      <c r="JW167" s="50"/>
      <c r="JX167" s="50"/>
      <c r="JY167" s="50"/>
      <c r="JZ167" s="50"/>
      <c r="KA167" s="50"/>
      <c r="KB167" s="50"/>
      <c r="KC167" s="50"/>
      <c r="KD167" s="50"/>
      <c r="KE167" s="50"/>
      <c r="KF167" s="50"/>
      <c r="KG167" s="50"/>
      <c r="KH167" s="50"/>
      <c r="KI167" s="50"/>
      <c r="KJ167" s="50"/>
      <c r="KK167" s="50"/>
      <c r="KL167" s="50"/>
      <c r="KM167" s="50"/>
      <c r="KN167" s="50"/>
      <c r="KO167" s="50"/>
      <c r="KP167" s="50"/>
      <c r="KQ167" s="50"/>
      <c r="KR167" s="50"/>
      <c r="KS167" s="50"/>
      <c r="KT167" s="50"/>
      <c r="KU167" s="50"/>
      <c r="KV167" s="50"/>
      <c r="KW167" s="50"/>
      <c r="KX167" s="50"/>
      <c r="KY167" s="50"/>
      <c r="KZ167" s="50"/>
      <c r="LA167" s="50"/>
      <c r="LB167" s="50"/>
      <c r="LC167" s="50"/>
      <c r="LD167" s="50"/>
      <c r="LE167" s="50"/>
      <c r="LF167" s="50"/>
      <c r="LG167" s="50"/>
      <c r="LH167" s="50"/>
      <c r="LI167" s="50"/>
      <c r="LJ167" s="50"/>
      <c r="LK167" s="50"/>
      <c r="LL167" s="50"/>
      <c r="LM167" s="50"/>
      <c r="LN167" s="50"/>
      <c r="LO167" s="50"/>
      <c r="LP167" s="50"/>
      <c r="LQ167" s="50"/>
      <c r="LR167" s="50"/>
      <c r="LS167" s="50"/>
      <c r="LT167" s="50"/>
      <c r="LU167" s="50"/>
      <c r="LV167" s="50"/>
      <c r="LW167" s="50"/>
      <c r="LX167" s="50"/>
      <c r="LY167" s="50"/>
      <c r="LZ167" s="50"/>
      <c r="MA167" s="50"/>
      <c r="MB167" s="50"/>
      <c r="MC167" s="50"/>
      <c r="MD167" s="50"/>
      <c r="ME167" s="50"/>
      <c r="MF167" s="50"/>
      <c r="MG167" s="50"/>
      <c r="MH167" s="50"/>
      <c r="MI167" s="50"/>
      <c r="MJ167" s="50"/>
      <c r="MK167" s="50"/>
      <c r="ML167" s="50"/>
      <c r="MM167" s="50"/>
      <c r="MN167" s="50"/>
      <c r="MO167" s="50"/>
      <c r="MP167" s="50"/>
      <c r="MQ167" s="50"/>
      <c r="MR167" s="50"/>
      <c r="MS167" s="50"/>
      <c r="MT167" s="50"/>
      <c r="MU167" s="50"/>
      <c r="MV167" s="50"/>
      <c r="MW167" s="50"/>
      <c r="MX167" s="50"/>
      <c r="MY167" s="50"/>
      <c r="MZ167" s="50"/>
      <c r="NA167" s="50"/>
      <c r="NB167" s="50"/>
      <c r="NC167" s="50"/>
      <c r="ND167" s="50"/>
      <c r="NE167" s="50"/>
      <c r="NF167" s="50"/>
      <c r="NG167" s="50"/>
      <c r="NH167" s="50"/>
      <c r="NI167" s="50"/>
      <c r="NJ167" s="50"/>
      <c r="NK167" s="50"/>
      <c r="NL167" s="50"/>
      <c r="NM167" s="50"/>
      <c r="NN167" s="50"/>
      <c r="NO167" s="50"/>
      <c r="NP167" s="50"/>
      <c r="NQ167" s="50"/>
      <c r="NR167" s="50"/>
      <c r="NS167" s="50"/>
      <c r="NT167" s="50"/>
      <c r="NU167" s="50"/>
      <c r="NV167" s="50"/>
      <c r="NW167" s="50"/>
      <c r="NX167" s="50"/>
      <c r="NY167" s="50"/>
      <c r="NZ167" s="50"/>
      <c r="OA167" s="50"/>
      <c r="OB167" s="50"/>
      <c r="OC167" s="50"/>
      <c r="OD167" s="50"/>
      <c r="OE167" s="50"/>
      <c r="OF167" s="50"/>
      <c r="OG167" s="50"/>
      <c r="OH167" s="50"/>
      <c r="OI167" s="50"/>
      <c r="OJ167" s="50"/>
      <c r="OK167" s="50"/>
      <c r="OL167" s="50"/>
      <c r="OM167" s="50"/>
      <c r="ON167" s="50"/>
      <c r="OO167" s="50"/>
      <c r="OP167" s="50"/>
      <c r="OQ167" s="50"/>
      <c r="OR167" s="50"/>
      <c r="OS167" s="50"/>
      <c r="OT167" s="50"/>
      <c r="OU167" s="50"/>
      <c r="OV167" s="50"/>
      <c r="OW167" s="50"/>
      <c r="OX167" s="50"/>
      <c r="OY167" s="50"/>
      <c r="OZ167" s="50"/>
      <c r="PA167" s="50"/>
      <c r="PB167" s="50"/>
      <c r="PC167" s="50"/>
      <c r="PD167" s="50"/>
      <c r="PE167" s="50"/>
      <c r="PF167" s="50"/>
      <c r="PG167" s="50"/>
      <c r="PH167" s="50"/>
      <c r="PI167" s="50"/>
      <c r="PJ167" s="50"/>
      <c r="PK167" s="50"/>
      <c r="PL167" s="50"/>
      <c r="PM167" s="50"/>
      <c r="PN167" s="50"/>
      <c r="PO167" s="50"/>
      <c r="PP167" s="50"/>
      <c r="PQ167" s="50"/>
      <c r="PR167" s="50"/>
      <c r="PS167" s="50"/>
      <c r="PT167" s="50"/>
      <c r="PU167" s="50"/>
      <c r="PV167" s="50"/>
      <c r="PW167" s="50"/>
      <c r="PX167" s="50"/>
      <c r="PY167" s="50"/>
      <c r="PZ167" s="50"/>
      <c r="QA167" s="50"/>
      <c r="QB167" s="50"/>
      <c r="QC167" s="50"/>
      <c r="QD167" s="50"/>
      <c r="QE167" s="50"/>
      <c r="QF167" s="50"/>
      <c r="QG167" s="50"/>
      <c r="QH167" s="50"/>
      <c r="QI167" s="50"/>
      <c r="QJ167" s="50"/>
      <c r="QK167" s="50"/>
      <c r="QL167" s="50"/>
      <c r="QM167" s="50"/>
      <c r="QN167" s="50"/>
      <c r="QO167" s="50"/>
      <c r="QP167" s="50"/>
      <c r="QQ167" s="50"/>
      <c r="QR167" s="50"/>
      <c r="QS167" s="50"/>
      <c r="QT167" s="50"/>
      <c r="QU167" s="50"/>
      <c r="QV167" s="50"/>
      <c r="QW167" s="50"/>
      <c r="QX167" s="50"/>
      <c r="QY167" s="50"/>
      <c r="QZ167" s="50"/>
      <c r="RA167" s="50"/>
      <c r="RB167" s="50"/>
      <c r="RC167" s="50"/>
      <c r="RD167" s="50"/>
      <c r="RE167" s="50"/>
      <c r="RF167" s="50"/>
      <c r="RG167" s="50"/>
      <c r="RH167" s="50"/>
      <c r="RI167" s="50"/>
      <c r="RJ167" s="50"/>
      <c r="RK167" s="50"/>
      <c r="RL167" s="50"/>
      <c r="RM167" s="50"/>
      <c r="RN167" s="50"/>
      <c r="RO167" s="50"/>
      <c r="RP167" s="50"/>
      <c r="RQ167" s="50"/>
      <c r="RR167" s="50"/>
      <c r="RS167" s="50"/>
      <c r="RT167" s="50"/>
      <c r="RU167" s="50"/>
      <c r="RV167" s="50"/>
      <c r="RW167" s="50"/>
      <c r="RX167" s="50"/>
      <c r="RY167" s="50"/>
      <c r="RZ167" s="50"/>
      <c r="SA167" s="50"/>
      <c r="SB167" s="50"/>
      <c r="SC167" s="50"/>
      <c r="SD167" s="50"/>
      <c r="SE167" s="50"/>
      <c r="SF167" s="50"/>
      <c r="SG167" s="50"/>
      <c r="SH167" s="50"/>
      <c r="SI167" s="50"/>
      <c r="SJ167" s="50"/>
      <c r="SK167" s="50"/>
      <c r="SL167" s="50"/>
      <c r="SM167" s="50"/>
      <c r="SN167" s="50"/>
      <c r="SO167" s="50"/>
      <c r="SP167" s="50"/>
      <c r="SQ167" s="50"/>
      <c r="SR167" s="50"/>
      <c r="SS167" s="50"/>
      <c r="ST167" s="50"/>
      <c r="SU167" s="50"/>
      <c r="SV167" s="50"/>
      <c r="SW167" s="50"/>
      <c r="SX167" s="50"/>
      <c r="SY167" s="50"/>
      <c r="SZ167" s="50"/>
      <c r="TA167" s="50"/>
      <c r="TB167" s="50"/>
      <c r="TC167" s="50"/>
      <c r="TD167" s="50"/>
      <c r="TE167" s="50"/>
      <c r="TF167" s="50"/>
      <c r="TG167" s="50"/>
      <c r="TH167" s="50"/>
      <c r="TI167" s="50"/>
      <c r="TJ167" s="50"/>
      <c r="TK167" s="50"/>
      <c r="TL167" s="50"/>
      <c r="TM167" s="50"/>
      <c r="TN167" s="50"/>
      <c r="TO167" s="50"/>
      <c r="TP167" s="50"/>
      <c r="TQ167" s="50"/>
      <c r="TR167" s="50"/>
      <c r="TS167" s="50"/>
      <c r="TT167" s="50"/>
      <c r="TU167" s="50"/>
      <c r="TV167" s="50"/>
      <c r="TW167" s="50"/>
      <c r="TX167" s="50"/>
      <c r="TY167" s="50"/>
      <c r="TZ167" s="50"/>
      <c r="UA167" s="50"/>
      <c r="UB167" s="50"/>
      <c r="UC167" s="50"/>
      <c r="UD167" s="50"/>
      <c r="UE167" s="50"/>
      <c r="UF167" s="50"/>
      <c r="UG167" s="50"/>
      <c r="UH167" s="50"/>
      <c r="UI167" s="50"/>
      <c r="UJ167" s="50"/>
      <c r="UK167" s="50"/>
      <c r="UL167" s="50"/>
      <c r="UM167" s="50"/>
      <c r="UN167" s="50"/>
      <c r="UO167" s="50"/>
      <c r="UP167" s="50"/>
      <c r="UQ167" s="50"/>
      <c r="UR167" s="50"/>
      <c r="US167" s="50"/>
      <c r="UT167" s="50"/>
      <c r="UU167" s="50"/>
      <c r="UV167" s="50"/>
      <c r="UW167" s="50"/>
      <c r="UX167" s="50"/>
      <c r="UY167" s="50"/>
      <c r="UZ167" s="50"/>
      <c r="VA167" s="50"/>
      <c r="VB167" s="50"/>
      <c r="VC167" s="50"/>
      <c r="VD167" s="50"/>
      <c r="VE167" s="50"/>
      <c r="VF167" s="50"/>
      <c r="VG167" s="50"/>
      <c r="VH167" s="50"/>
      <c r="VI167" s="50"/>
      <c r="VJ167" s="50"/>
      <c r="VK167" s="50"/>
      <c r="VL167" s="50"/>
      <c r="VM167" s="50"/>
      <c r="VN167" s="50"/>
      <c r="VO167" s="50"/>
      <c r="VP167" s="50"/>
      <c r="VQ167" s="50"/>
      <c r="VR167" s="50"/>
      <c r="VS167" s="50"/>
      <c r="VT167" s="50"/>
      <c r="VU167" s="50"/>
      <c r="VV167" s="50"/>
      <c r="VW167" s="50"/>
      <c r="VX167" s="50"/>
      <c r="VY167" s="50"/>
      <c r="VZ167" s="50"/>
      <c r="WA167" s="50"/>
      <c r="WB167" s="50"/>
      <c r="WC167" s="50"/>
      <c r="WD167" s="50"/>
      <c r="WE167" s="50"/>
      <c r="WF167" s="50"/>
      <c r="WG167" s="50"/>
      <c r="WH167" s="50"/>
      <c r="WI167" s="50"/>
      <c r="WJ167" s="50"/>
      <c r="WK167" s="50"/>
      <c r="WL167" s="50"/>
      <c r="WM167" s="50"/>
      <c r="WN167" s="50"/>
      <c r="WO167" s="50"/>
      <c r="WP167" s="50"/>
      <c r="WQ167" s="50"/>
      <c r="WR167" s="50"/>
      <c r="WS167" s="50"/>
      <c r="WT167" s="50"/>
      <c r="WU167" s="50"/>
      <c r="WV167" s="50"/>
      <c r="WW167" s="50"/>
      <c r="WX167" s="50"/>
      <c r="WY167" s="50"/>
      <c r="WZ167" s="50"/>
      <c r="XA167" s="50"/>
      <c r="XB167" s="50"/>
      <c r="XC167" s="50"/>
      <c r="XD167" s="50"/>
      <c r="XE167" s="50"/>
      <c r="XF167" s="50"/>
      <c r="XG167" s="50"/>
      <c r="XH167" s="50"/>
      <c r="XI167" s="50"/>
      <c r="XJ167" s="50"/>
      <c r="XK167" s="50"/>
      <c r="XL167" s="50"/>
      <c r="XM167" s="50"/>
      <c r="XN167" s="50"/>
      <c r="XO167" s="50"/>
      <c r="XP167" s="50"/>
      <c r="XQ167" s="50"/>
      <c r="XR167" s="50"/>
      <c r="XS167" s="50"/>
      <c r="XT167" s="50"/>
      <c r="XU167" s="50"/>
      <c r="XV167" s="50"/>
      <c r="XW167" s="50"/>
      <c r="XX167" s="50"/>
      <c r="XY167" s="50"/>
      <c r="XZ167" s="50"/>
      <c r="YA167" s="50"/>
      <c r="YB167" s="50"/>
      <c r="YC167" s="50"/>
      <c r="YD167" s="50"/>
      <c r="YE167" s="50"/>
      <c r="YF167" s="50"/>
      <c r="YG167" s="50"/>
      <c r="YH167" s="50"/>
      <c r="YI167" s="50"/>
      <c r="YJ167" s="50"/>
      <c r="YK167" s="50"/>
      <c r="YL167" s="50"/>
      <c r="YM167" s="50"/>
      <c r="YN167" s="50"/>
      <c r="YO167" s="50"/>
      <c r="YP167" s="50"/>
      <c r="YQ167" s="50"/>
      <c r="YR167" s="50"/>
    </row>
    <row r="168" spans="1:668" ht="19.5" customHeight="1" x14ac:dyDescent="0.25">
      <c r="A168" s="41" t="s">
        <v>14</v>
      </c>
      <c r="B168" s="12">
        <v>2</v>
      </c>
      <c r="C168" s="12"/>
      <c r="D168" s="41"/>
      <c r="E168" s="41"/>
      <c r="F168" s="165">
        <f>SUM(F166:F167)</f>
        <v>136500</v>
      </c>
      <c r="G168" s="165">
        <f t="shared" ref="G168:L168" si="22">SUM(G166:G167)</f>
        <v>3917.55</v>
      </c>
      <c r="H168" s="165">
        <f t="shared" si="22"/>
        <v>12105.37</v>
      </c>
      <c r="I168" s="165">
        <f t="shared" si="22"/>
        <v>4149.6000000000004</v>
      </c>
      <c r="J168" s="165">
        <f t="shared" si="22"/>
        <v>962.5</v>
      </c>
      <c r="K168" s="165">
        <f t="shared" si="22"/>
        <v>21135.02</v>
      </c>
      <c r="L168" s="165">
        <f t="shared" si="22"/>
        <v>115364.98000000001</v>
      </c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  <c r="IV168" s="50"/>
      <c r="IW168" s="50"/>
      <c r="IX168" s="50"/>
      <c r="IY168" s="50"/>
      <c r="IZ168" s="50"/>
      <c r="JA168" s="50"/>
      <c r="JB168" s="50"/>
      <c r="JC168" s="50"/>
      <c r="JD168" s="50"/>
      <c r="JE168" s="50"/>
      <c r="JF168" s="50"/>
      <c r="JG168" s="50"/>
      <c r="JH168" s="50"/>
      <c r="JI168" s="50"/>
      <c r="JJ168" s="50"/>
      <c r="JK168" s="50"/>
      <c r="JL168" s="50"/>
      <c r="JM168" s="50"/>
      <c r="JN168" s="50"/>
      <c r="JO168" s="50"/>
      <c r="JP168" s="50"/>
      <c r="JQ168" s="50"/>
      <c r="JR168" s="50"/>
      <c r="JS168" s="50"/>
      <c r="JT168" s="50"/>
      <c r="JU168" s="50"/>
      <c r="JV168" s="50"/>
      <c r="JW168" s="50"/>
      <c r="JX168" s="50"/>
      <c r="JY168" s="50"/>
      <c r="JZ168" s="50"/>
      <c r="KA168" s="50"/>
      <c r="KB168" s="50"/>
      <c r="KC168" s="50"/>
      <c r="KD168" s="50"/>
      <c r="KE168" s="50"/>
      <c r="KF168" s="50"/>
      <c r="KG168" s="50"/>
      <c r="KH168" s="50"/>
      <c r="KI168" s="50"/>
      <c r="KJ168" s="50"/>
      <c r="KK168" s="50"/>
      <c r="KL168" s="50"/>
      <c r="KM168" s="50"/>
      <c r="KN168" s="50"/>
      <c r="KO168" s="50"/>
      <c r="KP168" s="50"/>
      <c r="KQ168" s="50"/>
      <c r="KR168" s="50"/>
      <c r="KS168" s="50"/>
      <c r="KT168" s="50"/>
      <c r="KU168" s="50"/>
      <c r="KV168" s="50"/>
      <c r="KW168" s="50"/>
      <c r="KX168" s="50"/>
      <c r="KY168" s="50"/>
      <c r="KZ168" s="50"/>
      <c r="LA168" s="50"/>
      <c r="LB168" s="50"/>
      <c r="LC168" s="50"/>
      <c r="LD168" s="50"/>
      <c r="LE168" s="50"/>
      <c r="LF168" s="50"/>
      <c r="LG168" s="50"/>
      <c r="LH168" s="50"/>
      <c r="LI168" s="50"/>
      <c r="LJ168" s="50"/>
      <c r="LK168" s="50"/>
      <c r="LL168" s="50"/>
      <c r="LM168" s="50"/>
      <c r="LN168" s="50"/>
      <c r="LO168" s="50"/>
      <c r="LP168" s="50"/>
      <c r="LQ168" s="50"/>
      <c r="LR168" s="50"/>
      <c r="LS168" s="50"/>
      <c r="LT168" s="50"/>
      <c r="LU168" s="50"/>
      <c r="LV168" s="50"/>
      <c r="LW168" s="50"/>
      <c r="LX168" s="50"/>
      <c r="LY168" s="50"/>
      <c r="LZ168" s="50"/>
      <c r="MA168" s="50"/>
      <c r="MB168" s="50"/>
      <c r="MC168" s="50"/>
      <c r="MD168" s="50"/>
      <c r="ME168" s="50"/>
      <c r="MF168" s="50"/>
      <c r="MG168" s="50"/>
      <c r="MH168" s="50"/>
      <c r="MI168" s="50"/>
      <c r="MJ168" s="50"/>
      <c r="MK168" s="50"/>
      <c r="ML168" s="50"/>
      <c r="MM168" s="50"/>
      <c r="MN168" s="50"/>
      <c r="MO168" s="50"/>
      <c r="MP168" s="50"/>
      <c r="MQ168" s="50"/>
      <c r="MR168" s="50"/>
      <c r="MS168" s="50"/>
      <c r="MT168" s="50"/>
      <c r="MU168" s="50"/>
      <c r="MV168" s="50"/>
      <c r="MW168" s="50"/>
      <c r="MX168" s="50"/>
      <c r="MY168" s="50"/>
      <c r="MZ168" s="50"/>
      <c r="NA168" s="50"/>
      <c r="NB168" s="50"/>
      <c r="NC168" s="50"/>
      <c r="ND168" s="50"/>
      <c r="NE168" s="50"/>
      <c r="NF168" s="50"/>
      <c r="NG168" s="50"/>
      <c r="NH168" s="50"/>
      <c r="NI168" s="50"/>
      <c r="NJ168" s="50"/>
      <c r="NK168" s="50"/>
      <c r="NL168" s="50"/>
      <c r="NM168" s="50"/>
      <c r="NN168" s="50"/>
      <c r="NO168" s="50"/>
      <c r="NP168" s="50"/>
      <c r="NQ168" s="50"/>
      <c r="NR168" s="50"/>
      <c r="NS168" s="50"/>
      <c r="NT168" s="50"/>
      <c r="NU168" s="50"/>
      <c r="NV168" s="50"/>
      <c r="NW168" s="50"/>
      <c r="NX168" s="50"/>
      <c r="NY168" s="50"/>
      <c r="NZ168" s="50"/>
      <c r="OA168" s="50"/>
      <c r="OB168" s="50"/>
      <c r="OC168" s="50"/>
      <c r="OD168" s="50"/>
      <c r="OE168" s="50"/>
      <c r="OF168" s="50"/>
      <c r="OG168" s="50"/>
      <c r="OH168" s="50"/>
      <c r="OI168" s="50"/>
      <c r="OJ168" s="50"/>
      <c r="OK168" s="50"/>
      <c r="OL168" s="50"/>
      <c r="OM168" s="50"/>
      <c r="ON168" s="50"/>
      <c r="OO168" s="50"/>
      <c r="OP168" s="50"/>
      <c r="OQ168" s="50"/>
      <c r="OR168" s="50"/>
      <c r="OS168" s="50"/>
      <c r="OT168" s="50"/>
      <c r="OU168" s="50"/>
      <c r="OV168" s="50"/>
      <c r="OW168" s="50"/>
      <c r="OX168" s="50"/>
      <c r="OY168" s="50"/>
      <c r="OZ168" s="50"/>
      <c r="PA168" s="50"/>
      <c r="PB168" s="50"/>
      <c r="PC168" s="50"/>
      <c r="PD168" s="50"/>
      <c r="PE168" s="50"/>
      <c r="PF168" s="50"/>
      <c r="PG168" s="50"/>
      <c r="PH168" s="50"/>
      <c r="PI168" s="50"/>
      <c r="PJ168" s="50"/>
      <c r="PK168" s="50"/>
      <c r="PL168" s="50"/>
      <c r="PM168" s="50"/>
      <c r="PN168" s="50"/>
      <c r="PO168" s="50"/>
      <c r="PP168" s="50"/>
      <c r="PQ168" s="50"/>
      <c r="PR168" s="50"/>
      <c r="PS168" s="50"/>
      <c r="PT168" s="50"/>
      <c r="PU168" s="50"/>
      <c r="PV168" s="50"/>
      <c r="PW168" s="50"/>
      <c r="PX168" s="50"/>
      <c r="PY168" s="50"/>
      <c r="PZ168" s="50"/>
      <c r="QA168" s="50"/>
      <c r="QB168" s="50"/>
      <c r="QC168" s="50"/>
      <c r="QD168" s="50"/>
      <c r="QE168" s="50"/>
      <c r="QF168" s="50"/>
      <c r="QG168" s="50"/>
      <c r="QH168" s="50"/>
      <c r="QI168" s="50"/>
      <c r="QJ168" s="50"/>
      <c r="QK168" s="50"/>
      <c r="QL168" s="50"/>
      <c r="QM168" s="50"/>
      <c r="QN168" s="50"/>
      <c r="QO168" s="50"/>
      <c r="QP168" s="50"/>
      <c r="QQ168" s="50"/>
      <c r="QR168" s="50"/>
      <c r="QS168" s="50"/>
      <c r="QT168" s="50"/>
      <c r="QU168" s="50"/>
      <c r="QV168" s="50"/>
      <c r="QW168" s="50"/>
      <c r="QX168" s="50"/>
      <c r="QY168" s="50"/>
      <c r="QZ168" s="50"/>
      <c r="RA168" s="50"/>
      <c r="RB168" s="50"/>
      <c r="RC168" s="50"/>
      <c r="RD168" s="50"/>
      <c r="RE168" s="50"/>
      <c r="RF168" s="50"/>
      <c r="RG168" s="50"/>
      <c r="RH168" s="50"/>
      <c r="RI168" s="50"/>
      <c r="RJ168" s="50"/>
      <c r="RK168" s="50"/>
      <c r="RL168" s="50"/>
      <c r="RM168" s="50"/>
      <c r="RN168" s="50"/>
      <c r="RO168" s="50"/>
      <c r="RP168" s="50"/>
      <c r="RQ168" s="50"/>
      <c r="RR168" s="50"/>
      <c r="RS168" s="50"/>
      <c r="RT168" s="50"/>
      <c r="RU168" s="50"/>
      <c r="RV168" s="50"/>
      <c r="RW168" s="50"/>
      <c r="RX168" s="50"/>
      <c r="RY168" s="50"/>
      <c r="RZ168" s="50"/>
      <c r="SA168" s="50"/>
      <c r="SB168" s="50"/>
      <c r="SC168" s="50"/>
      <c r="SD168" s="50"/>
      <c r="SE168" s="50"/>
      <c r="SF168" s="50"/>
      <c r="SG168" s="50"/>
      <c r="SH168" s="50"/>
      <c r="SI168" s="50"/>
      <c r="SJ168" s="50"/>
      <c r="SK168" s="50"/>
      <c r="SL168" s="50"/>
      <c r="SM168" s="50"/>
      <c r="SN168" s="50"/>
      <c r="SO168" s="50"/>
      <c r="SP168" s="50"/>
      <c r="SQ168" s="50"/>
      <c r="SR168" s="50"/>
      <c r="SS168" s="50"/>
      <c r="ST168" s="50"/>
      <c r="SU168" s="50"/>
      <c r="SV168" s="50"/>
      <c r="SW168" s="50"/>
      <c r="SX168" s="50"/>
      <c r="SY168" s="50"/>
      <c r="SZ168" s="50"/>
      <c r="TA168" s="50"/>
      <c r="TB168" s="50"/>
      <c r="TC168" s="50"/>
      <c r="TD168" s="50"/>
      <c r="TE168" s="50"/>
      <c r="TF168" s="50"/>
      <c r="TG168" s="50"/>
      <c r="TH168" s="50"/>
      <c r="TI168" s="50"/>
      <c r="TJ168" s="50"/>
      <c r="TK168" s="50"/>
      <c r="TL168" s="50"/>
      <c r="TM168" s="50"/>
      <c r="TN168" s="50"/>
      <c r="TO168" s="50"/>
      <c r="TP168" s="50"/>
      <c r="TQ168" s="50"/>
      <c r="TR168" s="50"/>
      <c r="TS168" s="50"/>
      <c r="TT168" s="50"/>
      <c r="TU168" s="50"/>
      <c r="TV168" s="50"/>
      <c r="TW168" s="50"/>
      <c r="TX168" s="50"/>
      <c r="TY168" s="50"/>
      <c r="TZ168" s="50"/>
      <c r="UA168" s="50"/>
      <c r="UB168" s="50"/>
      <c r="UC168" s="50"/>
      <c r="UD168" s="50"/>
      <c r="UE168" s="50"/>
      <c r="UF168" s="50"/>
      <c r="UG168" s="50"/>
      <c r="UH168" s="50"/>
      <c r="UI168" s="50"/>
      <c r="UJ168" s="50"/>
      <c r="UK168" s="50"/>
      <c r="UL168" s="50"/>
      <c r="UM168" s="50"/>
      <c r="UN168" s="50"/>
      <c r="UO168" s="50"/>
      <c r="UP168" s="50"/>
      <c r="UQ168" s="50"/>
      <c r="UR168" s="50"/>
      <c r="US168" s="50"/>
      <c r="UT168" s="50"/>
      <c r="UU168" s="50"/>
      <c r="UV168" s="50"/>
      <c r="UW168" s="50"/>
      <c r="UX168" s="50"/>
      <c r="UY168" s="50"/>
      <c r="UZ168" s="50"/>
      <c r="VA168" s="50"/>
      <c r="VB168" s="50"/>
      <c r="VC168" s="50"/>
      <c r="VD168" s="50"/>
      <c r="VE168" s="50"/>
      <c r="VF168" s="50"/>
      <c r="VG168" s="50"/>
      <c r="VH168" s="50"/>
      <c r="VI168" s="50"/>
      <c r="VJ168" s="50"/>
      <c r="VK168" s="50"/>
      <c r="VL168" s="50"/>
      <c r="VM168" s="50"/>
      <c r="VN168" s="50"/>
      <c r="VO168" s="50"/>
      <c r="VP168" s="50"/>
      <c r="VQ168" s="50"/>
      <c r="VR168" s="50"/>
      <c r="VS168" s="50"/>
      <c r="VT168" s="50"/>
      <c r="VU168" s="50"/>
      <c r="VV168" s="50"/>
      <c r="VW168" s="50"/>
      <c r="VX168" s="50"/>
      <c r="VY168" s="50"/>
      <c r="VZ168" s="50"/>
      <c r="WA168" s="50"/>
      <c r="WB168" s="50"/>
      <c r="WC168" s="50"/>
      <c r="WD168" s="50"/>
      <c r="WE168" s="50"/>
      <c r="WF168" s="50"/>
      <c r="WG168" s="50"/>
      <c r="WH168" s="50"/>
      <c r="WI168" s="50"/>
      <c r="WJ168" s="50"/>
      <c r="WK168" s="50"/>
      <c r="WL168" s="50"/>
      <c r="WM168" s="50"/>
      <c r="WN168" s="50"/>
      <c r="WO168" s="50"/>
      <c r="WP168" s="50"/>
      <c r="WQ168" s="50"/>
      <c r="WR168" s="50"/>
      <c r="WS168" s="50"/>
      <c r="WT168" s="50"/>
      <c r="WU168" s="50"/>
      <c r="WV168" s="50"/>
      <c r="WW168" s="50"/>
      <c r="WX168" s="50"/>
      <c r="WY168" s="50"/>
      <c r="WZ168" s="50"/>
      <c r="XA168" s="50"/>
      <c r="XB168" s="50"/>
      <c r="XC168" s="50"/>
      <c r="XD168" s="50"/>
      <c r="XE168" s="50"/>
      <c r="XF168" s="50"/>
      <c r="XG168" s="50"/>
      <c r="XH168" s="50"/>
      <c r="XI168" s="50"/>
      <c r="XJ168" s="50"/>
      <c r="XK168" s="50"/>
      <c r="XL168" s="50"/>
      <c r="XM168" s="50"/>
      <c r="XN168" s="50"/>
      <c r="XO168" s="50"/>
      <c r="XP168" s="50"/>
      <c r="XQ168" s="50"/>
      <c r="XR168" s="50"/>
      <c r="XS168" s="50"/>
      <c r="XT168" s="50"/>
      <c r="XU168" s="50"/>
      <c r="XV168" s="50"/>
      <c r="XW168" s="50"/>
      <c r="XX168" s="50"/>
      <c r="XY168" s="50"/>
      <c r="XZ168" s="50"/>
      <c r="YA168" s="50"/>
      <c r="YB168" s="50"/>
      <c r="YC168" s="50"/>
      <c r="YD168" s="50"/>
      <c r="YE168" s="50"/>
      <c r="YF168" s="50"/>
      <c r="YG168" s="50"/>
      <c r="YH168" s="50"/>
      <c r="YI168" s="50"/>
      <c r="YJ168" s="50"/>
      <c r="YK168" s="50"/>
      <c r="YL168" s="50"/>
      <c r="YM168" s="50"/>
      <c r="YN168" s="50"/>
      <c r="YO168" s="50"/>
      <c r="YP168" s="50"/>
      <c r="YQ168" s="50"/>
      <c r="YR168" s="50"/>
    </row>
    <row r="170" spans="1:668" s="47" customFormat="1" x14ac:dyDescent="0.25">
      <c r="A170" s="39" t="s">
        <v>89</v>
      </c>
      <c r="C170" s="11"/>
      <c r="D170" s="39"/>
      <c r="E170" s="39"/>
      <c r="F170" s="166"/>
      <c r="G170" s="166"/>
      <c r="H170" s="147"/>
      <c r="I170" s="147"/>
      <c r="J170" s="166"/>
      <c r="K170" s="147"/>
      <c r="L170" s="166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</row>
    <row r="171" spans="1:668" s="44" customFormat="1" ht="15" customHeight="1" x14ac:dyDescent="0.25">
      <c r="A171" s="44" t="s">
        <v>90</v>
      </c>
      <c r="B171" s="22" t="s">
        <v>16</v>
      </c>
      <c r="C171" s="23" t="s">
        <v>73</v>
      </c>
      <c r="D171" s="24">
        <v>44348</v>
      </c>
      <c r="E171" s="10" t="s">
        <v>114</v>
      </c>
      <c r="F171" s="167">
        <v>38000</v>
      </c>
      <c r="G171" s="167">
        <v>1090.5999999999999</v>
      </c>
      <c r="H171" s="149">
        <v>160.38</v>
      </c>
      <c r="I171" s="149">
        <v>1155.2</v>
      </c>
      <c r="J171" s="167">
        <v>301</v>
      </c>
      <c r="K171" s="149">
        <v>2707.18</v>
      </c>
      <c r="L171" s="167">
        <v>35292.82</v>
      </c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  <c r="IV171" s="38"/>
      <c r="IW171" s="38"/>
      <c r="IX171" s="38"/>
      <c r="IY171" s="38"/>
      <c r="IZ171" s="38"/>
      <c r="JA171" s="38"/>
      <c r="JB171" s="38"/>
      <c r="JC171" s="38"/>
      <c r="JD171" s="38"/>
      <c r="JE171" s="38"/>
      <c r="JF171" s="38"/>
      <c r="JG171" s="38"/>
      <c r="JH171" s="38"/>
      <c r="JI171" s="38"/>
      <c r="JJ171" s="38"/>
      <c r="JK171" s="38"/>
      <c r="JL171" s="38"/>
      <c r="JM171" s="38"/>
      <c r="JN171" s="38"/>
      <c r="JO171" s="38"/>
      <c r="JP171" s="38"/>
      <c r="JQ171" s="38"/>
      <c r="JR171" s="38"/>
      <c r="JS171" s="38"/>
      <c r="JT171" s="38"/>
      <c r="JU171" s="38"/>
      <c r="JV171" s="38"/>
      <c r="JW171" s="38"/>
      <c r="JX171" s="38"/>
      <c r="JY171" s="38"/>
      <c r="JZ171" s="38"/>
      <c r="KA171" s="38"/>
      <c r="KB171" s="38"/>
      <c r="KC171" s="38"/>
      <c r="KD171" s="38"/>
      <c r="KE171" s="38"/>
      <c r="KF171" s="38"/>
      <c r="KG171" s="38"/>
      <c r="KH171" s="38"/>
      <c r="KI171" s="38"/>
      <c r="KJ171" s="38"/>
      <c r="KK171" s="38"/>
      <c r="KL171" s="38"/>
      <c r="KM171" s="38"/>
      <c r="KN171" s="38"/>
      <c r="KO171" s="38"/>
      <c r="KP171" s="38"/>
      <c r="KQ171" s="38"/>
      <c r="KR171" s="38"/>
      <c r="KS171" s="38"/>
      <c r="KT171" s="38"/>
      <c r="KU171" s="38"/>
      <c r="KV171" s="38"/>
      <c r="KW171" s="38"/>
      <c r="KX171" s="38"/>
      <c r="KY171" s="38"/>
      <c r="KZ171" s="38"/>
      <c r="LA171" s="38"/>
      <c r="LB171" s="38"/>
      <c r="LC171" s="38"/>
      <c r="LD171" s="38"/>
      <c r="LE171" s="38"/>
      <c r="LF171" s="38"/>
      <c r="LG171" s="38"/>
      <c r="LH171" s="38"/>
      <c r="LI171" s="38"/>
      <c r="LJ171" s="38"/>
      <c r="LK171" s="38"/>
      <c r="LL171" s="38"/>
      <c r="LM171" s="38"/>
      <c r="LN171" s="38"/>
      <c r="LO171" s="38"/>
      <c r="LP171" s="38"/>
      <c r="LQ171" s="38"/>
      <c r="LR171" s="38"/>
      <c r="LS171" s="38"/>
      <c r="LT171" s="38"/>
      <c r="LU171" s="38"/>
      <c r="LV171" s="38"/>
      <c r="LW171" s="38"/>
      <c r="LX171" s="38"/>
      <c r="LY171" s="38"/>
      <c r="LZ171" s="38"/>
      <c r="MA171" s="38"/>
      <c r="MB171" s="38"/>
      <c r="MC171" s="38"/>
      <c r="MD171" s="38"/>
      <c r="ME171" s="38"/>
      <c r="MF171" s="38"/>
      <c r="MG171" s="38"/>
      <c r="MH171" s="38"/>
      <c r="MI171" s="38"/>
      <c r="MJ171" s="38"/>
      <c r="MK171" s="38"/>
      <c r="ML171" s="38"/>
      <c r="MM171" s="38"/>
      <c r="MN171" s="38"/>
      <c r="MO171" s="38"/>
      <c r="MP171" s="38"/>
      <c r="MQ171" s="38"/>
      <c r="MR171" s="38"/>
      <c r="MS171" s="38"/>
      <c r="MT171" s="38"/>
      <c r="MU171" s="38"/>
      <c r="MV171" s="38"/>
      <c r="MW171" s="38"/>
      <c r="MX171" s="38"/>
      <c r="MY171" s="38"/>
      <c r="MZ171" s="38"/>
      <c r="NA171" s="38"/>
      <c r="NB171" s="38"/>
      <c r="NC171" s="38"/>
      <c r="ND171" s="38"/>
      <c r="NE171" s="38"/>
      <c r="NF171" s="38"/>
      <c r="NG171" s="38"/>
      <c r="NH171" s="38"/>
      <c r="NI171" s="38"/>
      <c r="NJ171" s="38"/>
      <c r="NK171" s="38"/>
      <c r="NL171" s="38"/>
      <c r="NM171" s="38"/>
      <c r="NN171" s="38"/>
      <c r="NO171" s="38"/>
      <c r="NP171" s="38"/>
      <c r="NQ171" s="38"/>
      <c r="NR171" s="38"/>
      <c r="NS171" s="38"/>
      <c r="NT171" s="38"/>
      <c r="NU171" s="38"/>
      <c r="NV171" s="38"/>
      <c r="NW171" s="38"/>
      <c r="NX171" s="38"/>
      <c r="NY171" s="38"/>
      <c r="NZ171" s="38"/>
      <c r="OA171" s="38"/>
      <c r="OB171" s="38"/>
      <c r="OC171" s="38"/>
      <c r="OD171" s="38"/>
      <c r="OE171" s="38"/>
      <c r="OF171" s="38"/>
      <c r="OG171" s="38"/>
      <c r="OH171" s="38"/>
      <c r="OI171" s="38"/>
      <c r="OJ171" s="38"/>
      <c r="OK171" s="38"/>
      <c r="OL171" s="38"/>
      <c r="OM171" s="38"/>
      <c r="ON171" s="38"/>
      <c r="OO171" s="38"/>
      <c r="OP171" s="38"/>
      <c r="OQ171" s="38"/>
      <c r="OR171" s="38"/>
      <c r="OS171" s="38"/>
      <c r="OT171" s="38"/>
      <c r="OU171" s="38"/>
      <c r="OV171" s="38"/>
      <c r="OW171" s="38"/>
      <c r="OX171" s="38"/>
      <c r="OY171" s="38"/>
      <c r="OZ171" s="38"/>
      <c r="PA171" s="38"/>
      <c r="PB171" s="38"/>
      <c r="PC171" s="38"/>
      <c r="PD171" s="38"/>
      <c r="PE171" s="38"/>
      <c r="PF171" s="38"/>
      <c r="PG171" s="38"/>
      <c r="PH171" s="38"/>
      <c r="PI171" s="38"/>
      <c r="PJ171" s="38"/>
      <c r="PK171" s="38"/>
      <c r="PL171" s="38"/>
      <c r="PM171" s="38"/>
      <c r="PN171" s="38"/>
      <c r="PO171" s="38"/>
      <c r="PP171" s="38"/>
      <c r="PQ171" s="38"/>
      <c r="PR171" s="38"/>
      <c r="PS171" s="38"/>
      <c r="PT171" s="38"/>
      <c r="PU171" s="38"/>
      <c r="PV171" s="38"/>
      <c r="PW171" s="38"/>
      <c r="PX171" s="38"/>
      <c r="PY171" s="38"/>
      <c r="PZ171" s="38"/>
      <c r="QA171" s="38"/>
      <c r="QB171" s="38"/>
      <c r="QC171" s="38"/>
      <c r="QD171" s="38"/>
      <c r="QE171" s="38"/>
      <c r="QF171" s="38"/>
      <c r="QG171" s="38"/>
      <c r="QH171" s="38"/>
      <c r="QI171" s="38"/>
      <c r="QJ171" s="38"/>
      <c r="QK171" s="38"/>
      <c r="QL171" s="38"/>
      <c r="QM171" s="38"/>
      <c r="QN171" s="38"/>
      <c r="QO171" s="38"/>
      <c r="QP171" s="38"/>
      <c r="QQ171" s="38"/>
      <c r="QR171" s="38"/>
      <c r="QS171" s="38"/>
      <c r="QT171" s="38"/>
      <c r="QU171" s="38"/>
      <c r="QV171" s="38"/>
      <c r="QW171" s="38"/>
      <c r="QX171" s="38"/>
      <c r="QY171" s="38"/>
      <c r="QZ171" s="38"/>
      <c r="RA171" s="38"/>
      <c r="RB171" s="38"/>
      <c r="RC171" s="38"/>
      <c r="RD171" s="38"/>
      <c r="RE171" s="38"/>
      <c r="RF171" s="38"/>
      <c r="RG171" s="38"/>
      <c r="RH171" s="38"/>
      <c r="RI171" s="38"/>
      <c r="RJ171" s="38"/>
      <c r="RK171" s="38"/>
      <c r="RL171" s="38"/>
      <c r="RM171" s="38"/>
      <c r="RN171" s="38"/>
      <c r="RO171" s="38"/>
      <c r="RP171" s="38"/>
      <c r="RQ171" s="38"/>
      <c r="RR171" s="38"/>
      <c r="RS171" s="38"/>
      <c r="RT171" s="38"/>
      <c r="RU171" s="38"/>
      <c r="RV171" s="38"/>
      <c r="RW171" s="38"/>
      <c r="RX171" s="38"/>
      <c r="RY171" s="38"/>
      <c r="RZ171" s="38"/>
      <c r="SA171" s="38"/>
      <c r="SB171" s="38"/>
      <c r="SC171" s="38"/>
      <c r="SD171" s="38"/>
      <c r="SE171" s="38"/>
      <c r="SF171" s="38"/>
      <c r="SG171" s="38"/>
      <c r="SH171" s="38"/>
      <c r="SI171" s="38"/>
      <c r="SJ171" s="38"/>
      <c r="SK171" s="38"/>
      <c r="SL171" s="38"/>
      <c r="SM171" s="38"/>
      <c r="SN171" s="38"/>
      <c r="SO171" s="38"/>
      <c r="SP171" s="38"/>
      <c r="SQ171" s="38"/>
      <c r="SR171" s="38"/>
      <c r="SS171" s="38"/>
      <c r="ST171" s="38"/>
      <c r="SU171" s="38"/>
      <c r="SV171" s="38"/>
      <c r="SW171" s="38"/>
      <c r="SX171" s="38"/>
      <c r="SY171" s="38"/>
      <c r="SZ171" s="38"/>
      <c r="TA171" s="38"/>
      <c r="TB171" s="38"/>
      <c r="TC171" s="38"/>
      <c r="TD171" s="38"/>
      <c r="TE171" s="38"/>
      <c r="TF171" s="38"/>
      <c r="TG171" s="38"/>
      <c r="TH171" s="38"/>
      <c r="TI171" s="38"/>
      <c r="TJ171" s="38"/>
      <c r="TK171" s="38"/>
      <c r="TL171" s="38"/>
      <c r="TM171" s="38"/>
      <c r="TN171" s="38"/>
      <c r="TO171" s="38"/>
      <c r="TP171" s="38"/>
      <c r="TQ171" s="38"/>
      <c r="TR171" s="38"/>
      <c r="TS171" s="38"/>
      <c r="TT171" s="38"/>
      <c r="TU171" s="38"/>
      <c r="TV171" s="38"/>
      <c r="TW171" s="38"/>
      <c r="TX171" s="38"/>
      <c r="TY171" s="38"/>
      <c r="TZ171" s="38"/>
      <c r="UA171" s="38"/>
      <c r="UB171" s="38"/>
      <c r="UC171" s="38"/>
      <c r="UD171" s="38"/>
      <c r="UE171" s="38"/>
      <c r="UF171" s="38"/>
      <c r="UG171" s="38"/>
      <c r="UH171" s="38"/>
      <c r="UI171" s="38"/>
      <c r="UJ171" s="38"/>
      <c r="UK171" s="38"/>
      <c r="UL171" s="38"/>
      <c r="UM171" s="38"/>
      <c r="UN171" s="38"/>
      <c r="UO171" s="38"/>
      <c r="UP171" s="38"/>
      <c r="UQ171" s="38"/>
      <c r="UR171" s="38"/>
      <c r="US171" s="38"/>
      <c r="UT171" s="38"/>
      <c r="UU171" s="38"/>
      <c r="UV171" s="38"/>
      <c r="UW171" s="38"/>
      <c r="UX171" s="38"/>
      <c r="UY171" s="38"/>
      <c r="UZ171" s="38"/>
      <c r="VA171" s="38"/>
      <c r="VB171" s="38"/>
      <c r="VC171" s="38"/>
      <c r="VD171" s="38"/>
      <c r="VE171" s="38"/>
      <c r="VF171" s="38"/>
      <c r="VG171" s="38"/>
      <c r="VH171" s="38"/>
      <c r="VI171" s="38"/>
      <c r="VJ171" s="38"/>
      <c r="VK171" s="38"/>
      <c r="VL171" s="38"/>
      <c r="VM171" s="38"/>
      <c r="VN171" s="38"/>
      <c r="VO171" s="38"/>
      <c r="VP171" s="38"/>
      <c r="VQ171" s="38"/>
      <c r="VR171" s="38"/>
      <c r="VS171" s="38"/>
      <c r="VT171" s="38"/>
      <c r="VU171" s="38"/>
      <c r="VV171" s="38"/>
      <c r="VW171" s="38"/>
      <c r="VX171" s="38"/>
      <c r="VY171" s="38"/>
      <c r="VZ171" s="38"/>
      <c r="WA171" s="38"/>
      <c r="WB171" s="38"/>
      <c r="WC171" s="38"/>
      <c r="WD171" s="38"/>
      <c r="WE171" s="38"/>
      <c r="WF171" s="38"/>
      <c r="WG171" s="38"/>
      <c r="WH171" s="38"/>
      <c r="WI171" s="38"/>
      <c r="WJ171" s="38"/>
      <c r="WK171" s="38"/>
      <c r="WL171" s="38"/>
      <c r="WM171" s="38"/>
      <c r="WN171" s="38"/>
      <c r="WO171" s="38"/>
      <c r="WP171" s="38"/>
      <c r="WQ171" s="38"/>
      <c r="WR171" s="38"/>
      <c r="WS171" s="38"/>
      <c r="WT171" s="38"/>
      <c r="WU171" s="38"/>
      <c r="WV171" s="38"/>
      <c r="WW171" s="38"/>
      <c r="WX171" s="38"/>
      <c r="WY171" s="38"/>
      <c r="WZ171" s="38"/>
      <c r="XA171" s="38"/>
      <c r="XB171" s="38"/>
      <c r="XC171" s="38"/>
      <c r="XD171" s="38"/>
      <c r="XE171" s="38"/>
      <c r="XF171" s="38"/>
      <c r="XG171" s="38"/>
      <c r="XH171" s="38"/>
      <c r="XI171" s="38"/>
      <c r="XJ171" s="38"/>
      <c r="XK171" s="38"/>
      <c r="XL171" s="38"/>
      <c r="XM171" s="38"/>
      <c r="XN171" s="38"/>
      <c r="XO171" s="38"/>
      <c r="XP171" s="38"/>
      <c r="XQ171" s="38"/>
      <c r="XR171" s="38"/>
      <c r="XS171" s="38"/>
      <c r="XT171" s="38"/>
      <c r="XU171" s="38"/>
      <c r="XV171" s="38"/>
      <c r="XW171" s="38"/>
      <c r="XX171" s="38"/>
      <c r="XY171" s="38"/>
      <c r="XZ171" s="38"/>
      <c r="YA171" s="38"/>
      <c r="YB171" s="38"/>
      <c r="YC171" s="38"/>
      <c r="YD171" s="38"/>
      <c r="YE171" s="38"/>
      <c r="YF171" s="38"/>
      <c r="YG171" s="38"/>
      <c r="YH171" s="38"/>
      <c r="YI171" s="38"/>
      <c r="YJ171" s="38"/>
      <c r="YK171" s="38"/>
      <c r="YL171" s="38"/>
      <c r="YM171" s="38"/>
      <c r="YN171" s="38"/>
      <c r="YO171" s="38"/>
      <c r="YP171" s="38"/>
      <c r="YQ171" s="38"/>
      <c r="YR171" s="38"/>
    </row>
    <row r="172" spans="1:668" ht="19.5" customHeight="1" x14ac:dyDescent="0.25">
      <c r="A172" s="41" t="s">
        <v>14</v>
      </c>
      <c r="B172" s="12">
        <v>1</v>
      </c>
      <c r="C172" s="12"/>
      <c r="D172" s="41"/>
      <c r="E172" s="41"/>
      <c r="F172" s="165">
        <f>+SUM(F171)</f>
        <v>38000</v>
      </c>
      <c r="G172" s="165">
        <f t="shared" ref="G172:K172" si="23">+SUM(G171)</f>
        <v>1090.5999999999999</v>
      </c>
      <c r="H172" s="185">
        <f t="shared" si="23"/>
        <v>160.38</v>
      </c>
      <c r="I172" s="185">
        <f t="shared" si="23"/>
        <v>1155.2</v>
      </c>
      <c r="J172" s="165">
        <f t="shared" si="23"/>
        <v>301</v>
      </c>
      <c r="K172" s="185">
        <f t="shared" si="23"/>
        <v>2707.18</v>
      </c>
      <c r="L172" s="165">
        <f>+SUM(L171)</f>
        <v>35292.82</v>
      </c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</row>
    <row r="174" spans="1:668" s="45" customFormat="1" ht="15.75" customHeight="1" x14ac:dyDescent="0.25">
      <c r="A174" s="40" t="s">
        <v>186</v>
      </c>
      <c r="B174" s="16"/>
      <c r="C174" s="17"/>
      <c r="D174" s="40"/>
      <c r="E174" s="40"/>
      <c r="F174" s="153"/>
      <c r="G174" s="157"/>
      <c r="H174" s="153"/>
      <c r="I174" s="153"/>
      <c r="J174" s="153"/>
      <c r="K174" s="153"/>
      <c r="L174" s="157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50"/>
      <c r="IB174" s="50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  <c r="IV174" s="38"/>
      <c r="IW174" s="38"/>
      <c r="IX174" s="38"/>
      <c r="IY174" s="38"/>
      <c r="IZ174" s="38"/>
      <c r="JA174" s="38"/>
      <c r="JB174" s="38"/>
      <c r="JC174" s="38"/>
      <c r="JD174" s="38"/>
      <c r="JE174" s="38"/>
      <c r="JF174" s="38"/>
      <c r="JG174" s="38"/>
      <c r="JH174" s="38"/>
      <c r="JI174" s="38"/>
      <c r="JJ174" s="38"/>
      <c r="JK174" s="38"/>
      <c r="JL174" s="38"/>
      <c r="JM174" s="38"/>
      <c r="JN174" s="38"/>
      <c r="JO174" s="38"/>
      <c r="JP174" s="38"/>
      <c r="JQ174" s="38"/>
      <c r="JR174" s="38"/>
      <c r="JS174" s="38"/>
      <c r="JT174" s="38"/>
      <c r="JU174" s="38"/>
      <c r="JV174" s="38"/>
      <c r="JW174" s="38"/>
      <c r="JX174" s="38"/>
      <c r="JY174" s="38"/>
      <c r="JZ174" s="38"/>
      <c r="KA174" s="38"/>
      <c r="KB174" s="38"/>
      <c r="KC174" s="38"/>
      <c r="KD174" s="38"/>
      <c r="KE174" s="38"/>
      <c r="KF174" s="38"/>
      <c r="KG174" s="38"/>
      <c r="KH174" s="38"/>
      <c r="KI174" s="38"/>
      <c r="KJ174" s="38"/>
      <c r="KK174" s="38"/>
      <c r="KL174" s="38"/>
      <c r="KM174" s="38"/>
      <c r="KN174" s="38"/>
      <c r="KO174" s="38"/>
      <c r="KP174" s="38"/>
      <c r="KQ174" s="38"/>
      <c r="KR174" s="38"/>
      <c r="KS174" s="38"/>
      <c r="KT174" s="38"/>
      <c r="KU174" s="38"/>
      <c r="KV174" s="38"/>
      <c r="KW174" s="38"/>
      <c r="KX174" s="38"/>
      <c r="KY174" s="38"/>
      <c r="KZ174" s="38"/>
      <c r="LA174" s="38"/>
      <c r="LB174" s="38"/>
      <c r="LC174" s="38"/>
      <c r="LD174" s="38"/>
      <c r="LE174" s="38"/>
      <c r="LF174" s="38"/>
      <c r="LG174" s="38"/>
      <c r="LH174" s="38"/>
      <c r="LI174" s="38"/>
      <c r="LJ174" s="38"/>
      <c r="LK174" s="38"/>
      <c r="LL174" s="38"/>
      <c r="LM174" s="38"/>
      <c r="LN174" s="38"/>
      <c r="LO174" s="38"/>
      <c r="LP174" s="38"/>
      <c r="LQ174" s="38"/>
      <c r="LR174" s="38"/>
      <c r="LS174" s="38"/>
      <c r="LT174" s="38"/>
      <c r="LU174" s="38"/>
      <c r="LV174" s="38"/>
      <c r="LW174" s="38"/>
      <c r="LX174" s="38"/>
      <c r="LY174" s="38"/>
      <c r="LZ174" s="38"/>
      <c r="MA174" s="38"/>
      <c r="MB174" s="38"/>
      <c r="MC174" s="38"/>
      <c r="MD174" s="38"/>
      <c r="ME174" s="38"/>
      <c r="MF174" s="38"/>
      <c r="MG174" s="38"/>
      <c r="MH174" s="38"/>
      <c r="MI174" s="38"/>
      <c r="MJ174" s="38"/>
      <c r="MK174" s="38"/>
      <c r="ML174" s="38"/>
      <c r="MM174" s="38"/>
      <c r="MN174" s="38"/>
      <c r="MO174" s="38"/>
      <c r="MP174" s="38"/>
      <c r="MQ174" s="38"/>
      <c r="MR174" s="38"/>
      <c r="MS174" s="38"/>
      <c r="MT174" s="38"/>
      <c r="MU174" s="38"/>
      <c r="MV174" s="38"/>
      <c r="MW174" s="38"/>
      <c r="MX174" s="38"/>
      <c r="MY174" s="38"/>
      <c r="MZ174" s="38"/>
      <c r="NA174" s="38"/>
      <c r="NB174" s="38"/>
      <c r="NC174" s="38"/>
      <c r="ND174" s="38"/>
      <c r="NE174" s="38"/>
      <c r="NF174" s="38"/>
      <c r="NG174" s="38"/>
      <c r="NH174" s="38"/>
      <c r="NI174" s="38"/>
      <c r="NJ174" s="38"/>
      <c r="NK174" s="38"/>
      <c r="NL174" s="38"/>
      <c r="NM174" s="38"/>
      <c r="NN174" s="38"/>
      <c r="NO174" s="38"/>
      <c r="NP174" s="38"/>
      <c r="NQ174" s="38"/>
      <c r="NR174" s="38"/>
      <c r="NS174" s="38"/>
      <c r="NT174" s="38"/>
      <c r="NU174" s="38"/>
      <c r="NV174" s="38"/>
      <c r="NW174" s="38"/>
      <c r="NX174" s="38"/>
      <c r="NY174" s="38"/>
      <c r="NZ174" s="38"/>
      <c r="OA174" s="38"/>
      <c r="OB174" s="38"/>
      <c r="OC174" s="38"/>
      <c r="OD174" s="38"/>
      <c r="OE174" s="38"/>
      <c r="OF174" s="38"/>
      <c r="OG174" s="38"/>
      <c r="OH174" s="38"/>
      <c r="OI174" s="38"/>
      <c r="OJ174" s="38"/>
      <c r="OK174" s="38"/>
      <c r="OL174" s="38"/>
      <c r="OM174" s="38"/>
      <c r="ON174" s="38"/>
      <c r="OO174" s="38"/>
      <c r="OP174" s="38"/>
      <c r="OQ174" s="38"/>
      <c r="OR174" s="38"/>
      <c r="OS174" s="38"/>
      <c r="OT174" s="38"/>
      <c r="OU174" s="38"/>
      <c r="OV174" s="38"/>
      <c r="OW174" s="38"/>
      <c r="OX174" s="38"/>
      <c r="OY174" s="38"/>
      <c r="OZ174" s="38"/>
      <c r="PA174" s="38"/>
      <c r="PB174" s="38"/>
      <c r="PC174" s="38"/>
      <c r="PD174" s="38"/>
      <c r="PE174" s="38"/>
      <c r="PF174" s="38"/>
      <c r="PG174" s="38"/>
      <c r="PH174" s="38"/>
      <c r="PI174" s="38"/>
      <c r="PJ174" s="38"/>
      <c r="PK174" s="38"/>
      <c r="PL174" s="38"/>
      <c r="PM174" s="38"/>
      <c r="PN174" s="38"/>
      <c r="PO174" s="38"/>
      <c r="PP174" s="38"/>
      <c r="PQ174" s="38"/>
      <c r="PR174" s="38"/>
      <c r="PS174" s="38"/>
      <c r="PT174" s="38"/>
      <c r="PU174" s="38"/>
      <c r="PV174" s="38"/>
      <c r="PW174" s="38"/>
      <c r="PX174" s="38"/>
      <c r="PY174" s="38"/>
      <c r="PZ174" s="38"/>
      <c r="QA174" s="38"/>
      <c r="QB174" s="38"/>
      <c r="QC174" s="38"/>
      <c r="QD174" s="38"/>
      <c r="QE174" s="38"/>
      <c r="QF174" s="38"/>
      <c r="QG174" s="38"/>
      <c r="QH174" s="38"/>
      <c r="QI174" s="38"/>
      <c r="QJ174" s="38"/>
      <c r="QK174" s="38"/>
      <c r="QL174" s="38"/>
      <c r="QM174" s="38"/>
      <c r="QN174" s="38"/>
      <c r="QO174" s="38"/>
      <c r="QP174" s="38"/>
      <c r="QQ174" s="38"/>
      <c r="QR174" s="38"/>
      <c r="QS174" s="38"/>
      <c r="QT174" s="38"/>
      <c r="QU174" s="38"/>
      <c r="QV174" s="38"/>
      <c r="QW174" s="38"/>
      <c r="QX174" s="38"/>
      <c r="QY174" s="38"/>
      <c r="QZ174" s="38"/>
      <c r="RA174" s="38"/>
      <c r="RB174" s="38"/>
      <c r="RC174" s="38"/>
      <c r="RD174" s="38"/>
      <c r="RE174" s="38"/>
      <c r="RF174" s="38"/>
      <c r="RG174" s="38"/>
      <c r="RH174" s="38"/>
      <c r="RI174" s="38"/>
      <c r="RJ174" s="38"/>
      <c r="RK174" s="38"/>
      <c r="RL174" s="38"/>
      <c r="RM174" s="38"/>
      <c r="RN174" s="38"/>
      <c r="RO174" s="38"/>
      <c r="RP174" s="38"/>
      <c r="RQ174" s="38"/>
      <c r="RR174" s="38"/>
      <c r="RS174" s="38"/>
      <c r="RT174" s="38"/>
      <c r="RU174" s="38"/>
      <c r="RV174" s="38"/>
      <c r="RW174" s="38"/>
      <c r="RX174" s="38"/>
      <c r="RY174" s="38"/>
      <c r="RZ174" s="38"/>
      <c r="SA174" s="38"/>
      <c r="SB174" s="38"/>
      <c r="SC174" s="38"/>
      <c r="SD174" s="38"/>
      <c r="SE174" s="38"/>
      <c r="SF174" s="38"/>
      <c r="SG174" s="38"/>
      <c r="SH174" s="38"/>
      <c r="SI174" s="38"/>
      <c r="SJ174" s="38"/>
      <c r="SK174" s="38"/>
      <c r="SL174" s="38"/>
      <c r="SM174" s="38"/>
      <c r="SN174" s="38"/>
      <c r="SO174" s="38"/>
      <c r="SP174" s="38"/>
      <c r="SQ174" s="38"/>
      <c r="SR174" s="38"/>
      <c r="SS174" s="38"/>
      <c r="ST174" s="38"/>
      <c r="SU174" s="38"/>
      <c r="SV174" s="38"/>
      <c r="SW174" s="38"/>
      <c r="SX174" s="38"/>
      <c r="SY174" s="38"/>
      <c r="SZ174" s="38"/>
      <c r="TA174" s="38"/>
      <c r="TB174" s="38"/>
      <c r="TC174" s="38"/>
      <c r="TD174" s="38"/>
      <c r="TE174" s="38"/>
      <c r="TF174" s="38"/>
      <c r="TG174" s="38"/>
      <c r="TH174" s="38"/>
      <c r="TI174" s="38"/>
      <c r="TJ174" s="38"/>
      <c r="TK174" s="38"/>
      <c r="TL174" s="38"/>
      <c r="TM174" s="38"/>
      <c r="TN174" s="38"/>
      <c r="TO174" s="38"/>
      <c r="TP174" s="38"/>
      <c r="TQ174" s="38"/>
      <c r="TR174" s="38"/>
      <c r="TS174" s="38"/>
      <c r="TT174" s="38"/>
      <c r="TU174" s="38"/>
      <c r="TV174" s="38"/>
      <c r="TW174" s="38"/>
      <c r="TX174" s="38"/>
      <c r="TY174" s="38"/>
      <c r="TZ174" s="38"/>
      <c r="UA174" s="38"/>
      <c r="UB174" s="38"/>
      <c r="UC174" s="38"/>
      <c r="UD174" s="38"/>
      <c r="UE174" s="38"/>
      <c r="UF174" s="38"/>
      <c r="UG174" s="38"/>
      <c r="UH174" s="38"/>
      <c r="UI174" s="38"/>
      <c r="UJ174" s="38"/>
      <c r="UK174" s="38"/>
      <c r="UL174" s="38"/>
      <c r="UM174" s="38"/>
      <c r="UN174" s="38"/>
      <c r="UO174" s="38"/>
      <c r="UP174" s="38"/>
      <c r="UQ174" s="38"/>
      <c r="UR174" s="38"/>
      <c r="US174" s="38"/>
      <c r="UT174" s="38"/>
      <c r="UU174" s="38"/>
      <c r="UV174" s="38"/>
      <c r="UW174" s="38"/>
      <c r="UX174" s="38"/>
      <c r="UY174" s="38"/>
      <c r="UZ174" s="38"/>
      <c r="VA174" s="38"/>
      <c r="VB174" s="38"/>
      <c r="VC174" s="38"/>
      <c r="VD174" s="38"/>
      <c r="VE174" s="38"/>
      <c r="VF174" s="38"/>
      <c r="VG174" s="38"/>
      <c r="VH174" s="38"/>
      <c r="VI174" s="38"/>
      <c r="VJ174" s="38"/>
      <c r="VK174" s="38"/>
      <c r="VL174" s="38"/>
      <c r="VM174" s="38"/>
      <c r="VN174" s="38"/>
      <c r="VO174" s="38"/>
      <c r="VP174" s="38"/>
      <c r="VQ174" s="38"/>
      <c r="VR174" s="38"/>
      <c r="VS174" s="38"/>
      <c r="VT174" s="38"/>
      <c r="VU174" s="38"/>
      <c r="VV174" s="38"/>
      <c r="VW174" s="38"/>
      <c r="VX174" s="38"/>
      <c r="VY174" s="38"/>
      <c r="VZ174" s="38"/>
      <c r="WA174" s="38"/>
      <c r="WB174" s="38"/>
      <c r="WC174" s="38"/>
      <c r="WD174" s="38"/>
      <c r="WE174" s="38"/>
      <c r="WF174" s="38"/>
      <c r="WG174" s="38"/>
      <c r="WH174" s="38"/>
      <c r="WI174" s="38"/>
      <c r="WJ174" s="38"/>
      <c r="WK174" s="38"/>
      <c r="WL174" s="38"/>
      <c r="WM174" s="38"/>
      <c r="WN174" s="38"/>
      <c r="WO174" s="38"/>
      <c r="WP174" s="38"/>
      <c r="WQ174" s="38"/>
      <c r="WR174" s="38"/>
      <c r="WS174" s="38"/>
      <c r="WT174" s="38"/>
      <c r="WU174" s="38"/>
      <c r="WV174" s="38"/>
      <c r="WW174" s="38"/>
      <c r="WX174" s="38"/>
      <c r="WY174" s="38"/>
      <c r="WZ174" s="38"/>
      <c r="XA174" s="38"/>
      <c r="XB174" s="38"/>
      <c r="XC174" s="38"/>
      <c r="XD174" s="38"/>
      <c r="XE174" s="38"/>
      <c r="XF174" s="38"/>
      <c r="XG174" s="38"/>
      <c r="XH174" s="38"/>
      <c r="XI174" s="38"/>
      <c r="XJ174" s="38"/>
      <c r="XK174" s="38"/>
      <c r="XL174" s="38"/>
      <c r="XM174" s="38"/>
      <c r="XN174" s="38"/>
      <c r="XO174" s="38"/>
      <c r="XP174" s="38"/>
      <c r="XQ174" s="38"/>
      <c r="XR174" s="38"/>
      <c r="XS174" s="38"/>
      <c r="XT174" s="38"/>
      <c r="XU174" s="38"/>
      <c r="XV174" s="38"/>
      <c r="XW174" s="38"/>
      <c r="XX174" s="38"/>
      <c r="XY174" s="38"/>
      <c r="XZ174" s="38"/>
      <c r="YA174" s="38"/>
      <c r="YB174" s="38"/>
      <c r="YC174" s="38"/>
      <c r="YD174" s="38"/>
      <c r="YE174" s="38"/>
      <c r="YF174" s="38"/>
      <c r="YG174" s="38"/>
      <c r="YH174" s="38"/>
      <c r="YI174" s="38"/>
      <c r="YJ174" s="38"/>
      <c r="YK174" s="38"/>
      <c r="YL174" s="38"/>
      <c r="YM174" s="38"/>
      <c r="YN174" s="38"/>
      <c r="YO174" s="38"/>
      <c r="YP174" s="38"/>
      <c r="YQ174" s="38"/>
      <c r="YR174" s="38"/>
    </row>
    <row r="175" spans="1:668" s="46" customFormat="1" ht="18" customHeight="1" x14ac:dyDescent="0.25">
      <c r="A175" s="46" t="s">
        <v>187</v>
      </c>
      <c r="B175" s="5" t="s">
        <v>188</v>
      </c>
      <c r="C175" s="19" t="s">
        <v>74</v>
      </c>
      <c r="D175" s="20">
        <v>44621</v>
      </c>
      <c r="E175" s="10" t="s">
        <v>114</v>
      </c>
      <c r="F175" s="154">
        <v>40000</v>
      </c>
      <c r="G175" s="158">
        <v>1148</v>
      </c>
      <c r="H175" s="154">
        <v>0</v>
      </c>
      <c r="I175" s="154">
        <v>1216</v>
      </c>
      <c r="J175" s="154">
        <v>25</v>
      </c>
      <c r="K175" s="154">
        <v>2389</v>
      </c>
      <c r="L175" s="158">
        <v>37611</v>
      </c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38"/>
      <c r="AS175" s="38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50"/>
      <c r="IB175" s="50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  <c r="IV175" s="38"/>
      <c r="IW175" s="38"/>
      <c r="IX175" s="38"/>
      <c r="IY175" s="38"/>
      <c r="IZ175" s="38"/>
      <c r="JA175" s="38"/>
      <c r="JB175" s="38"/>
      <c r="JC175" s="38"/>
      <c r="JD175" s="38"/>
      <c r="JE175" s="38"/>
      <c r="JF175" s="38"/>
      <c r="JG175" s="38"/>
      <c r="JH175" s="38"/>
      <c r="JI175" s="38"/>
      <c r="JJ175" s="38"/>
      <c r="JK175" s="38"/>
      <c r="JL175" s="38"/>
      <c r="JM175" s="38"/>
      <c r="JN175" s="38"/>
      <c r="JO175" s="38"/>
      <c r="JP175" s="38"/>
      <c r="JQ175" s="38"/>
      <c r="JR175" s="38"/>
      <c r="JS175" s="38"/>
      <c r="JT175" s="38"/>
      <c r="JU175" s="38"/>
      <c r="JV175" s="38"/>
      <c r="JW175" s="38"/>
      <c r="JX175" s="38"/>
      <c r="JY175" s="38"/>
      <c r="JZ175" s="38"/>
      <c r="KA175" s="38"/>
      <c r="KB175" s="38"/>
      <c r="KC175" s="38"/>
      <c r="KD175" s="38"/>
      <c r="KE175" s="38"/>
      <c r="KF175" s="38"/>
      <c r="KG175" s="38"/>
      <c r="KH175" s="38"/>
      <c r="KI175" s="38"/>
      <c r="KJ175" s="38"/>
      <c r="KK175" s="38"/>
      <c r="KL175" s="38"/>
      <c r="KM175" s="38"/>
      <c r="KN175" s="38"/>
      <c r="KO175" s="38"/>
      <c r="KP175" s="38"/>
      <c r="KQ175" s="38"/>
      <c r="KR175" s="38"/>
      <c r="KS175" s="38"/>
      <c r="KT175" s="38"/>
      <c r="KU175" s="38"/>
      <c r="KV175" s="38"/>
      <c r="KW175" s="38"/>
      <c r="KX175" s="38"/>
      <c r="KY175" s="38"/>
      <c r="KZ175" s="38"/>
      <c r="LA175" s="38"/>
      <c r="LB175" s="38"/>
      <c r="LC175" s="38"/>
      <c r="LD175" s="38"/>
      <c r="LE175" s="38"/>
      <c r="LF175" s="38"/>
      <c r="LG175" s="38"/>
      <c r="LH175" s="38"/>
      <c r="LI175" s="38"/>
      <c r="LJ175" s="38"/>
      <c r="LK175" s="38"/>
      <c r="LL175" s="38"/>
      <c r="LM175" s="38"/>
      <c r="LN175" s="38"/>
      <c r="LO175" s="38"/>
      <c r="LP175" s="38"/>
      <c r="LQ175" s="38"/>
      <c r="LR175" s="38"/>
      <c r="LS175" s="38"/>
      <c r="LT175" s="38"/>
      <c r="LU175" s="38"/>
      <c r="LV175" s="38"/>
      <c r="LW175" s="38"/>
      <c r="LX175" s="38"/>
      <c r="LY175" s="38"/>
      <c r="LZ175" s="38"/>
      <c r="MA175" s="38"/>
      <c r="MB175" s="38"/>
      <c r="MC175" s="38"/>
      <c r="MD175" s="38"/>
      <c r="ME175" s="38"/>
      <c r="MF175" s="38"/>
      <c r="MG175" s="38"/>
      <c r="MH175" s="38"/>
      <c r="MI175" s="38"/>
      <c r="MJ175" s="38"/>
      <c r="MK175" s="38"/>
      <c r="ML175" s="38"/>
      <c r="MM175" s="38"/>
      <c r="MN175" s="38"/>
      <c r="MO175" s="38"/>
      <c r="MP175" s="38"/>
      <c r="MQ175" s="38"/>
      <c r="MR175" s="38"/>
      <c r="MS175" s="38"/>
      <c r="MT175" s="38"/>
      <c r="MU175" s="38"/>
      <c r="MV175" s="38"/>
      <c r="MW175" s="38"/>
      <c r="MX175" s="38"/>
      <c r="MY175" s="38"/>
      <c r="MZ175" s="38"/>
      <c r="NA175" s="38"/>
      <c r="NB175" s="38"/>
      <c r="NC175" s="38"/>
      <c r="ND175" s="38"/>
      <c r="NE175" s="38"/>
      <c r="NF175" s="38"/>
      <c r="NG175" s="38"/>
      <c r="NH175" s="38"/>
      <c r="NI175" s="38"/>
      <c r="NJ175" s="38"/>
      <c r="NK175" s="38"/>
      <c r="NL175" s="38"/>
      <c r="NM175" s="38"/>
      <c r="NN175" s="38"/>
      <c r="NO175" s="38"/>
      <c r="NP175" s="38"/>
      <c r="NQ175" s="38"/>
      <c r="NR175" s="38"/>
      <c r="NS175" s="38"/>
      <c r="NT175" s="38"/>
      <c r="NU175" s="38"/>
      <c r="NV175" s="38"/>
      <c r="NW175" s="38"/>
      <c r="NX175" s="38"/>
      <c r="NY175" s="38"/>
      <c r="NZ175" s="38"/>
      <c r="OA175" s="38"/>
      <c r="OB175" s="38"/>
      <c r="OC175" s="38"/>
      <c r="OD175" s="38"/>
      <c r="OE175" s="38"/>
      <c r="OF175" s="38"/>
      <c r="OG175" s="38"/>
      <c r="OH175" s="38"/>
      <c r="OI175" s="38"/>
      <c r="OJ175" s="38"/>
      <c r="OK175" s="38"/>
      <c r="OL175" s="38"/>
      <c r="OM175" s="38"/>
      <c r="ON175" s="38"/>
      <c r="OO175" s="38"/>
      <c r="OP175" s="38"/>
      <c r="OQ175" s="38"/>
      <c r="OR175" s="38"/>
      <c r="OS175" s="38"/>
      <c r="OT175" s="38"/>
      <c r="OU175" s="38"/>
      <c r="OV175" s="38"/>
      <c r="OW175" s="38"/>
      <c r="OX175" s="38"/>
      <c r="OY175" s="38"/>
      <c r="OZ175" s="38"/>
      <c r="PA175" s="38"/>
      <c r="PB175" s="38"/>
      <c r="PC175" s="38"/>
      <c r="PD175" s="38"/>
      <c r="PE175" s="38"/>
      <c r="PF175" s="38"/>
      <c r="PG175" s="38"/>
      <c r="PH175" s="38"/>
      <c r="PI175" s="38"/>
      <c r="PJ175" s="38"/>
      <c r="PK175" s="38"/>
      <c r="PL175" s="38"/>
      <c r="PM175" s="38"/>
      <c r="PN175" s="38"/>
      <c r="PO175" s="38"/>
      <c r="PP175" s="38"/>
      <c r="PQ175" s="38"/>
      <c r="PR175" s="38"/>
      <c r="PS175" s="38"/>
      <c r="PT175" s="38"/>
      <c r="PU175" s="38"/>
      <c r="PV175" s="38"/>
      <c r="PW175" s="38"/>
      <c r="PX175" s="38"/>
      <c r="PY175" s="38"/>
      <c r="PZ175" s="38"/>
      <c r="QA175" s="38"/>
      <c r="QB175" s="38"/>
      <c r="QC175" s="38"/>
      <c r="QD175" s="38"/>
      <c r="QE175" s="38"/>
      <c r="QF175" s="38"/>
      <c r="QG175" s="38"/>
      <c r="QH175" s="38"/>
      <c r="QI175" s="38"/>
      <c r="QJ175" s="38"/>
      <c r="QK175" s="38"/>
      <c r="QL175" s="38"/>
      <c r="QM175" s="38"/>
      <c r="QN175" s="38"/>
      <c r="QO175" s="38"/>
      <c r="QP175" s="38"/>
      <c r="QQ175" s="38"/>
      <c r="QR175" s="38"/>
      <c r="QS175" s="38"/>
      <c r="QT175" s="38"/>
      <c r="QU175" s="38"/>
      <c r="QV175" s="38"/>
      <c r="QW175" s="38"/>
      <c r="QX175" s="38"/>
      <c r="QY175" s="38"/>
      <c r="QZ175" s="38"/>
      <c r="RA175" s="38"/>
      <c r="RB175" s="38"/>
      <c r="RC175" s="38"/>
      <c r="RD175" s="38"/>
      <c r="RE175" s="38"/>
      <c r="RF175" s="38"/>
      <c r="RG175" s="38"/>
      <c r="RH175" s="38"/>
      <c r="RI175" s="38"/>
      <c r="RJ175" s="38"/>
      <c r="RK175" s="38"/>
      <c r="RL175" s="38"/>
      <c r="RM175" s="38"/>
      <c r="RN175" s="38"/>
      <c r="RO175" s="38"/>
      <c r="RP175" s="38"/>
      <c r="RQ175" s="38"/>
      <c r="RR175" s="38"/>
      <c r="RS175" s="38"/>
      <c r="RT175" s="38"/>
      <c r="RU175" s="38"/>
      <c r="RV175" s="38"/>
      <c r="RW175" s="38"/>
      <c r="RX175" s="38"/>
      <c r="RY175" s="38"/>
      <c r="RZ175" s="38"/>
      <c r="SA175" s="38"/>
      <c r="SB175" s="38"/>
      <c r="SC175" s="38"/>
      <c r="SD175" s="38"/>
      <c r="SE175" s="38"/>
      <c r="SF175" s="38"/>
      <c r="SG175" s="38"/>
      <c r="SH175" s="38"/>
      <c r="SI175" s="38"/>
      <c r="SJ175" s="38"/>
      <c r="SK175" s="38"/>
      <c r="SL175" s="38"/>
      <c r="SM175" s="38"/>
      <c r="SN175" s="38"/>
      <c r="SO175" s="38"/>
      <c r="SP175" s="38"/>
      <c r="SQ175" s="38"/>
      <c r="SR175" s="38"/>
      <c r="SS175" s="38"/>
      <c r="ST175" s="38"/>
      <c r="SU175" s="38"/>
      <c r="SV175" s="38"/>
      <c r="SW175" s="38"/>
      <c r="SX175" s="38"/>
      <c r="SY175" s="38"/>
      <c r="SZ175" s="38"/>
      <c r="TA175" s="38"/>
      <c r="TB175" s="38"/>
      <c r="TC175" s="38"/>
      <c r="TD175" s="38"/>
      <c r="TE175" s="38"/>
      <c r="TF175" s="38"/>
      <c r="TG175" s="38"/>
      <c r="TH175" s="38"/>
      <c r="TI175" s="38"/>
      <c r="TJ175" s="38"/>
      <c r="TK175" s="38"/>
      <c r="TL175" s="38"/>
      <c r="TM175" s="38"/>
      <c r="TN175" s="38"/>
      <c r="TO175" s="38"/>
      <c r="TP175" s="38"/>
      <c r="TQ175" s="38"/>
      <c r="TR175" s="38"/>
      <c r="TS175" s="38"/>
      <c r="TT175" s="38"/>
      <c r="TU175" s="38"/>
      <c r="TV175" s="38"/>
      <c r="TW175" s="38"/>
      <c r="TX175" s="38"/>
      <c r="TY175" s="38"/>
      <c r="TZ175" s="38"/>
      <c r="UA175" s="38"/>
      <c r="UB175" s="38"/>
      <c r="UC175" s="38"/>
      <c r="UD175" s="38"/>
      <c r="UE175" s="38"/>
      <c r="UF175" s="38"/>
      <c r="UG175" s="38"/>
      <c r="UH175" s="38"/>
      <c r="UI175" s="38"/>
      <c r="UJ175" s="38"/>
      <c r="UK175" s="38"/>
      <c r="UL175" s="38"/>
      <c r="UM175" s="38"/>
      <c r="UN175" s="38"/>
      <c r="UO175" s="38"/>
      <c r="UP175" s="38"/>
      <c r="UQ175" s="38"/>
      <c r="UR175" s="38"/>
      <c r="US175" s="38"/>
      <c r="UT175" s="38"/>
      <c r="UU175" s="38"/>
      <c r="UV175" s="38"/>
      <c r="UW175" s="38"/>
      <c r="UX175" s="38"/>
      <c r="UY175" s="38"/>
      <c r="UZ175" s="38"/>
      <c r="VA175" s="38"/>
      <c r="VB175" s="38"/>
      <c r="VC175" s="38"/>
      <c r="VD175" s="38"/>
      <c r="VE175" s="38"/>
      <c r="VF175" s="38"/>
      <c r="VG175" s="38"/>
      <c r="VH175" s="38"/>
      <c r="VI175" s="38"/>
      <c r="VJ175" s="38"/>
      <c r="VK175" s="38"/>
      <c r="VL175" s="38"/>
      <c r="VM175" s="38"/>
      <c r="VN175" s="38"/>
      <c r="VO175" s="38"/>
      <c r="VP175" s="38"/>
      <c r="VQ175" s="38"/>
      <c r="VR175" s="38"/>
      <c r="VS175" s="38"/>
      <c r="VT175" s="38"/>
      <c r="VU175" s="38"/>
      <c r="VV175" s="38"/>
      <c r="VW175" s="38"/>
      <c r="VX175" s="38"/>
      <c r="VY175" s="38"/>
      <c r="VZ175" s="38"/>
      <c r="WA175" s="38"/>
      <c r="WB175" s="38"/>
      <c r="WC175" s="38"/>
      <c r="WD175" s="38"/>
      <c r="WE175" s="38"/>
      <c r="WF175" s="38"/>
      <c r="WG175" s="38"/>
      <c r="WH175" s="38"/>
      <c r="WI175" s="38"/>
      <c r="WJ175" s="38"/>
      <c r="WK175" s="38"/>
      <c r="WL175" s="38"/>
      <c r="WM175" s="38"/>
      <c r="WN175" s="38"/>
      <c r="WO175" s="38"/>
      <c r="WP175" s="38"/>
      <c r="WQ175" s="38"/>
      <c r="WR175" s="38"/>
      <c r="WS175" s="38"/>
      <c r="WT175" s="38"/>
      <c r="WU175" s="38"/>
      <c r="WV175" s="38"/>
      <c r="WW175" s="38"/>
      <c r="WX175" s="38"/>
      <c r="WY175" s="38"/>
      <c r="WZ175" s="38"/>
      <c r="XA175" s="38"/>
      <c r="XB175" s="38"/>
      <c r="XC175" s="38"/>
      <c r="XD175" s="38"/>
      <c r="XE175" s="38"/>
      <c r="XF175" s="38"/>
      <c r="XG175" s="38"/>
      <c r="XH175" s="38"/>
      <c r="XI175" s="38"/>
      <c r="XJ175" s="38"/>
      <c r="XK175" s="38"/>
      <c r="XL175" s="38"/>
      <c r="XM175" s="38"/>
      <c r="XN175" s="38"/>
      <c r="XO175" s="38"/>
      <c r="XP175" s="38"/>
      <c r="XQ175" s="38"/>
      <c r="XR175" s="38"/>
      <c r="XS175" s="38"/>
      <c r="XT175" s="38"/>
      <c r="XU175" s="38"/>
      <c r="XV175" s="38"/>
      <c r="XW175" s="38"/>
      <c r="XX175" s="38"/>
      <c r="XY175" s="38"/>
      <c r="XZ175" s="38"/>
      <c r="YA175" s="38"/>
      <c r="YB175" s="38"/>
      <c r="YC175" s="38"/>
      <c r="YD175" s="38"/>
      <c r="YE175" s="38"/>
      <c r="YF175" s="38"/>
      <c r="YG175" s="38"/>
      <c r="YH175" s="38"/>
      <c r="YI175" s="38"/>
      <c r="YJ175" s="38"/>
      <c r="YK175" s="38"/>
      <c r="YL175" s="38"/>
      <c r="YM175" s="38"/>
      <c r="YN175" s="38"/>
      <c r="YO175" s="38"/>
      <c r="YP175" s="38"/>
      <c r="YQ175" s="38"/>
      <c r="YR175" s="38"/>
    </row>
    <row r="176" spans="1:668" ht="18" customHeight="1" x14ac:dyDescent="0.25">
      <c r="A176" s="41" t="s">
        <v>14</v>
      </c>
      <c r="B176" s="12">
        <v>1</v>
      </c>
      <c r="C176" s="7"/>
      <c r="D176" s="41"/>
      <c r="E176" s="41"/>
      <c r="F176" s="148">
        <f>+F175</f>
        <v>40000</v>
      </c>
      <c r="G176" s="163">
        <f>G175</f>
        <v>1148</v>
      </c>
      <c r="H176" s="148">
        <f>+H175</f>
        <v>0</v>
      </c>
      <c r="I176" s="148">
        <f>SUM(I175:I175)</f>
        <v>1216</v>
      </c>
      <c r="J176" s="148">
        <f>+J175</f>
        <v>25</v>
      </c>
      <c r="K176" s="148">
        <f>+K175</f>
        <v>2389</v>
      </c>
      <c r="L176" s="163">
        <f>L175</f>
        <v>37611</v>
      </c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50"/>
      <c r="IB176" s="50"/>
    </row>
    <row r="178" spans="1:668" s="45" customFormat="1" ht="15.75" customHeight="1" x14ac:dyDescent="0.25">
      <c r="A178" s="40" t="s">
        <v>87</v>
      </c>
      <c r="B178" s="16"/>
      <c r="C178" s="17"/>
      <c r="D178" s="40"/>
      <c r="E178" s="40"/>
      <c r="F178" s="153"/>
      <c r="G178" s="157"/>
      <c r="H178" s="153"/>
      <c r="I178" s="153"/>
      <c r="J178" s="153"/>
      <c r="K178" s="153"/>
      <c r="L178" s="157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50"/>
      <c r="IB178" s="50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  <c r="IV178" s="38"/>
      <c r="IW178" s="38"/>
      <c r="IX178" s="38"/>
      <c r="IY178" s="38"/>
      <c r="IZ178" s="38"/>
      <c r="JA178" s="38"/>
      <c r="JB178" s="38"/>
      <c r="JC178" s="38"/>
      <c r="JD178" s="38"/>
      <c r="JE178" s="38"/>
      <c r="JF178" s="38"/>
      <c r="JG178" s="38"/>
      <c r="JH178" s="38"/>
      <c r="JI178" s="38"/>
      <c r="JJ178" s="38"/>
      <c r="JK178" s="38"/>
      <c r="JL178" s="38"/>
      <c r="JM178" s="38"/>
      <c r="JN178" s="38"/>
      <c r="JO178" s="38"/>
      <c r="JP178" s="38"/>
      <c r="JQ178" s="38"/>
      <c r="JR178" s="38"/>
      <c r="JS178" s="38"/>
      <c r="JT178" s="38"/>
      <c r="JU178" s="38"/>
      <c r="JV178" s="38"/>
      <c r="JW178" s="38"/>
      <c r="JX178" s="38"/>
      <c r="JY178" s="38"/>
      <c r="JZ178" s="38"/>
      <c r="KA178" s="38"/>
      <c r="KB178" s="38"/>
      <c r="KC178" s="38"/>
      <c r="KD178" s="38"/>
      <c r="KE178" s="38"/>
      <c r="KF178" s="38"/>
      <c r="KG178" s="38"/>
      <c r="KH178" s="38"/>
      <c r="KI178" s="38"/>
      <c r="KJ178" s="38"/>
      <c r="KK178" s="38"/>
      <c r="KL178" s="38"/>
      <c r="KM178" s="38"/>
      <c r="KN178" s="38"/>
      <c r="KO178" s="38"/>
      <c r="KP178" s="38"/>
      <c r="KQ178" s="38"/>
      <c r="KR178" s="38"/>
      <c r="KS178" s="38"/>
      <c r="KT178" s="38"/>
      <c r="KU178" s="38"/>
      <c r="KV178" s="38"/>
      <c r="KW178" s="38"/>
      <c r="KX178" s="38"/>
      <c r="KY178" s="38"/>
      <c r="KZ178" s="38"/>
      <c r="LA178" s="38"/>
      <c r="LB178" s="38"/>
      <c r="LC178" s="38"/>
      <c r="LD178" s="38"/>
      <c r="LE178" s="38"/>
      <c r="LF178" s="38"/>
      <c r="LG178" s="38"/>
      <c r="LH178" s="38"/>
      <c r="LI178" s="38"/>
      <c r="LJ178" s="38"/>
      <c r="LK178" s="38"/>
      <c r="LL178" s="38"/>
      <c r="LM178" s="38"/>
      <c r="LN178" s="38"/>
      <c r="LO178" s="38"/>
      <c r="LP178" s="38"/>
      <c r="LQ178" s="38"/>
      <c r="LR178" s="38"/>
      <c r="LS178" s="38"/>
      <c r="LT178" s="38"/>
      <c r="LU178" s="38"/>
      <c r="LV178" s="38"/>
      <c r="LW178" s="38"/>
      <c r="LX178" s="38"/>
      <c r="LY178" s="38"/>
      <c r="LZ178" s="38"/>
      <c r="MA178" s="38"/>
      <c r="MB178" s="38"/>
      <c r="MC178" s="38"/>
      <c r="MD178" s="38"/>
      <c r="ME178" s="38"/>
      <c r="MF178" s="38"/>
      <c r="MG178" s="38"/>
      <c r="MH178" s="38"/>
      <c r="MI178" s="38"/>
      <c r="MJ178" s="38"/>
      <c r="MK178" s="38"/>
      <c r="ML178" s="38"/>
      <c r="MM178" s="38"/>
      <c r="MN178" s="38"/>
      <c r="MO178" s="38"/>
      <c r="MP178" s="38"/>
      <c r="MQ178" s="38"/>
      <c r="MR178" s="38"/>
      <c r="MS178" s="38"/>
      <c r="MT178" s="38"/>
      <c r="MU178" s="38"/>
      <c r="MV178" s="38"/>
      <c r="MW178" s="38"/>
      <c r="MX178" s="38"/>
      <c r="MY178" s="38"/>
      <c r="MZ178" s="38"/>
      <c r="NA178" s="38"/>
      <c r="NB178" s="38"/>
      <c r="NC178" s="38"/>
      <c r="ND178" s="38"/>
      <c r="NE178" s="38"/>
      <c r="NF178" s="38"/>
      <c r="NG178" s="38"/>
      <c r="NH178" s="38"/>
      <c r="NI178" s="38"/>
      <c r="NJ178" s="38"/>
      <c r="NK178" s="38"/>
      <c r="NL178" s="38"/>
      <c r="NM178" s="38"/>
      <c r="NN178" s="38"/>
      <c r="NO178" s="38"/>
      <c r="NP178" s="38"/>
      <c r="NQ178" s="38"/>
      <c r="NR178" s="38"/>
      <c r="NS178" s="38"/>
      <c r="NT178" s="38"/>
      <c r="NU178" s="38"/>
      <c r="NV178" s="38"/>
      <c r="NW178" s="38"/>
      <c r="NX178" s="38"/>
      <c r="NY178" s="38"/>
      <c r="NZ178" s="38"/>
      <c r="OA178" s="38"/>
      <c r="OB178" s="38"/>
      <c r="OC178" s="38"/>
      <c r="OD178" s="38"/>
      <c r="OE178" s="38"/>
      <c r="OF178" s="38"/>
      <c r="OG178" s="38"/>
      <c r="OH178" s="38"/>
      <c r="OI178" s="38"/>
      <c r="OJ178" s="38"/>
      <c r="OK178" s="38"/>
      <c r="OL178" s="38"/>
      <c r="OM178" s="38"/>
      <c r="ON178" s="38"/>
      <c r="OO178" s="38"/>
      <c r="OP178" s="38"/>
      <c r="OQ178" s="38"/>
      <c r="OR178" s="38"/>
      <c r="OS178" s="38"/>
      <c r="OT178" s="38"/>
      <c r="OU178" s="38"/>
      <c r="OV178" s="38"/>
      <c r="OW178" s="38"/>
      <c r="OX178" s="38"/>
      <c r="OY178" s="38"/>
      <c r="OZ178" s="38"/>
      <c r="PA178" s="38"/>
      <c r="PB178" s="38"/>
      <c r="PC178" s="38"/>
      <c r="PD178" s="38"/>
      <c r="PE178" s="38"/>
      <c r="PF178" s="38"/>
      <c r="PG178" s="38"/>
      <c r="PH178" s="38"/>
      <c r="PI178" s="38"/>
      <c r="PJ178" s="38"/>
      <c r="PK178" s="38"/>
      <c r="PL178" s="38"/>
      <c r="PM178" s="38"/>
      <c r="PN178" s="38"/>
      <c r="PO178" s="38"/>
      <c r="PP178" s="38"/>
      <c r="PQ178" s="38"/>
      <c r="PR178" s="38"/>
      <c r="PS178" s="38"/>
      <c r="PT178" s="38"/>
      <c r="PU178" s="38"/>
      <c r="PV178" s="38"/>
      <c r="PW178" s="38"/>
      <c r="PX178" s="38"/>
      <c r="PY178" s="38"/>
      <c r="PZ178" s="38"/>
      <c r="QA178" s="38"/>
      <c r="QB178" s="38"/>
      <c r="QC178" s="38"/>
      <c r="QD178" s="38"/>
      <c r="QE178" s="38"/>
      <c r="QF178" s="38"/>
      <c r="QG178" s="38"/>
      <c r="QH178" s="38"/>
      <c r="QI178" s="38"/>
      <c r="QJ178" s="38"/>
      <c r="QK178" s="38"/>
      <c r="QL178" s="38"/>
      <c r="QM178" s="38"/>
      <c r="QN178" s="38"/>
      <c r="QO178" s="38"/>
      <c r="QP178" s="38"/>
      <c r="QQ178" s="38"/>
      <c r="QR178" s="38"/>
      <c r="QS178" s="38"/>
      <c r="QT178" s="38"/>
      <c r="QU178" s="38"/>
      <c r="QV178" s="38"/>
      <c r="QW178" s="38"/>
      <c r="QX178" s="38"/>
      <c r="QY178" s="38"/>
      <c r="QZ178" s="38"/>
      <c r="RA178" s="38"/>
      <c r="RB178" s="38"/>
      <c r="RC178" s="38"/>
      <c r="RD178" s="38"/>
      <c r="RE178" s="38"/>
      <c r="RF178" s="38"/>
      <c r="RG178" s="38"/>
      <c r="RH178" s="38"/>
      <c r="RI178" s="38"/>
      <c r="RJ178" s="38"/>
      <c r="RK178" s="38"/>
      <c r="RL178" s="38"/>
      <c r="RM178" s="38"/>
      <c r="RN178" s="38"/>
      <c r="RO178" s="38"/>
      <c r="RP178" s="38"/>
      <c r="RQ178" s="38"/>
      <c r="RR178" s="38"/>
      <c r="RS178" s="38"/>
      <c r="RT178" s="38"/>
      <c r="RU178" s="38"/>
      <c r="RV178" s="38"/>
      <c r="RW178" s="38"/>
      <c r="RX178" s="38"/>
      <c r="RY178" s="38"/>
      <c r="RZ178" s="38"/>
      <c r="SA178" s="38"/>
      <c r="SB178" s="38"/>
      <c r="SC178" s="38"/>
      <c r="SD178" s="38"/>
      <c r="SE178" s="38"/>
      <c r="SF178" s="38"/>
      <c r="SG178" s="38"/>
      <c r="SH178" s="38"/>
      <c r="SI178" s="38"/>
      <c r="SJ178" s="38"/>
      <c r="SK178" s="38"/>
      <c r="SL178" s="38"/>
      <c r="SM178" s="38"/>
      <c r="SN178" s="38"/>
      <c r="SO178" s="38"/>
      <c r="SP178" s="38"/>
      <c r="SQ178" s="38"/>
      <c r="SR178" s="38"/>
      <c r="SS178" s="38"/>
      <c r="ST178" s="38"/>
      <c r="SU178" s="38"/>
      <c r="SV178" s="38"/>
      <c r="SW178" s="38"/>
      <c r="SX178" s="38"/>
      <c r="SY178" s="38"/>
      <c r="SZ178" s="38"/>
      <c r="TA178" s="38"/>
      <c r="TB178" s="38"/>
      <c r="TC178" s="38"/>
      <c r="TD178" s="38"/>
      <c r="TE178" s="38"/>
      <c r="TF178" s="38"/>
      <c r="TG178" s="38"/>
      <c r="TH178" s="38"/>
      <c r="TI178" s="38"/>
      <c r="TJ178" s="38"/>
      <c r="TK178" s="38"/>
      <c r="TL178" s="38"/>
      <c r="TM178" s="38"/>
      <c r="TN178" s="38"/>
      <c r="TO178" s="38"/>
      <c r="TP178" s="38"/>
      <c r="TQ178" s="38"/>
      <c r="TR178" s="38"/>
      <c r="TS178" s="38"/>
      <c r="TT178" s="38"/>
      <c r="TU178" s="38"/>
      <c r="TV178" s="38"/>
      <c r="TW178" s="38"/>
      <c r="TX178" s="38"/>
      <c r="TY178" s="38"/>
      <c r="TZ178" s="38"/>
      <c r="UA178" s="38"/>
      <c r="UB178" s="38"/>
      <c r="UC178" s="38"/>
      <c r="UD178" s="38"/>
      <c r="UE178" s="38"/>
      <c r="UF178" s="38"/>
      <c r="UG178" s="38"/>
      <c r="UH178" s="38"/>
      <c r="UI178" s="38"/>
      <c r="UJ178" s="38"/>
      <c r="UK178" s="38"/>
      <c r="UL178" s="38"/>
      <c r="UM178" s="38"/>
      <c r="UN178" s="38"/>
      <c r="UO178" s="38"/>
      <c r="UP178" s="38"/>
      <c r="UQ178" s="38"/>
      <c r="UR178" s="38"/>
      <c r="US178" s="38"/>
      <c r="UT178" s="38"/>
      <c r="UU178" s="38"/>
      <c r="UV178" s="38"/>
      <c r="UW178" s="38"/>
      <c r="UX178" s="38"/>
      <c r="UY178" s="38"/>
      <c r="UZ178" s="38"/>
      <c r="VA178" s="38"/>
      <c r="VB178" s="38"/>
      <c r="VC178" s="38"/>
      <c r="VD178" s="38"/>
      <c r="VE178" s="38"/>
      <c r="VF178" s="38"/>
      <c r="VG178" s="38"/>
      <c r="VH178" s="38"/>
      <c r="VI178" s="38"/>
      <c r="VJ178" s="38"/>
      <c r="VK178" s="38"/>
      <c r="VL178" s="38"/>
      <c r="VM178" s="38"/>
      <c r="VN178" s="38"/>
      <c r="VO178" s="38"/>
      <c r="VP178" s="38"/>
      <c r="VQ178" s="38"/>
      <c r="VR178" s="38"/>
      <c r="VS178" s="38"/>
      <c r="VT178" s="38"/>
      <c r="VU178" s="38"/>
      <c r="VV178" s="38"/>
      <c r="VW178" s="38"/>
      <c r="VX178" s="38"/>
      <c r="VY178" s="38"/>
      <c r="VZ178" s="38"/>
      <c r="WA178" s="38"/>
      <c r="WB178" s="38"/>
      <c r="WC178" s="38"/>
      <c r="WD178" s="38"/>
      <c r="WE178" s="38"/>
      <c r="WF178" s="38"/>
      <c r="WG178" s="38"/>
      <c r="WH178" s="38"/>
      <c r="WI178" s="38"/>
      <c r="WJ178" s="38"/>
      <c r="WK178" s="38"/>
      <c r="WL178" s="38"/>
      <c r="WM178" s="38"/>
      <c r="WN178" s="38"/>
      <c r="WO178" s="38"/>
      <c r="WP178" s="38"/>
      <c r="WQ178" s="38"/>
      <c r="WR178" s="38"/>
      <c r="WS178" s="38"/>
      <c r="WT178" s="38"/>
      <c r="WU178" s="38"/>
      <c r="WV178" s="38"/>
      <c r="WW178" s="38"/>
      <c r="WX178" s="38"/>
      <c r="WY178" s="38"/>
      <c r="WZ178" s="38"/>
      <c r="XA178" s="38"/>
      <c r="XB178" s="38"/>
      <c r="XC178" s="38"/>
      <c r="XD178" s="38"/>
      <c r="XE178" s="38"/>
      <c r="XF178" s="38"/>
      <c r="XG178" s="38"/>
      <c r="XH178" s="38"/>
      <c r="XI178" s="38"/>
      <c r="XJ178" s="38"/>
      <c r="XK178" s="38"/>
      <c r="XL178" s="38"/>
      <c r="XM178" s="38"/>
      <c r="XN178" s="38"/>
      <c r="XO178" s="38"/>
      <c r="XP178" s="38"/>
      <c r="XQ178" s="38"/>
      <c r="XR178" s="38"/>
      <c r="XS178" s="38"/>
      <c r="XT178" s="38"/>
      <c r="XU178" s="38"/>
      <c r="XV178" s="38"/>
      <c r="XW178" s="38"/>
      <c r="XX178" s="38"/>
      <c r="XY178" s="38"/>
      <c r="XZ178" s="38"/>
      <c r="YA178" s="38"/>
      <c r="YB178" s="38"/>
      <c r="YC178" s="38"/>
      <c r="YD178" s="38"/>
      <c r="YE178" s="38"/>
      <c r="YF178" s="38"/>
      <c r="YG178" s="38"/>
      <c r="YH178" s="38"/>
      <c r="YI178" s="38"/>
      <c r="YJ178" s="38"/>
      <c r="YK178" s="38"/>
      <c r="YL178" s="38"/>
      <c r="YM178" s="38"/>
      <c r="YN178" s="38"/>
      <c r="YO178" s="38"/>
      <c r="YP178" s="38"/>
      <c r="YQ178" s="38"/>
      <c r="YR178" s="38"/>
    </row>
    <row r="179" spans="1:668" s="46" customFormat="1" ht="18" customHeight="1" x14ac:dyDescent="0.25">
      <c r="A179" s="46" t="s">
        <v>125</v>
      </c>
      <c r="B179" s="5" t="s">
        <v>16</v>
      </c>
      <c r="C179" s="19" t="s">
        <v>73</v>
      </c>
      <c r="D179" s="20">
        <v>44197</v>
      </c>
      <c r="E179" s="10" t="s">
        <v>114</v>
      </c>
      <c r="F179" s="154">
        <v>45000</v>
      </c>
      <c r="G179" s="158">
        <v>1291.5</v>
      </c>
      <c r="H179" s="154">
        <v>0</v>
      </c>
      <c r="I179" s="154">
        <v>1368</v>
      </c>
      <c r="J179" s="154">
        <v>3884.75</v>
      </c>
      <c r="K179" s="154">
        <v>6544.25</v>
      </c>
      <c r="L179" s="158">
        <v>38455.75</v>
      </c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38"/>
      <c r="AS179" s="38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50"/>
      <c r="IB179" s="50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  <c r="IV179" s="38"/>
      <c r="IW179" s="38"/>
      <c r="IX179" s="38"/>
      <c r="IY179" s="38"/>
      <c r="IZ179" s="38"/>
      <c r="JA179" s="38"/>
      <c r="JB179" s="38"/>
      <c r="JC179" s="38"/>
      <c r="JD179" s="38"/>
      <c r="JE179" s="38"/>
      <c r="JF179" s="38"/>
      <c r="JG179" s="38"/>
      <c r="JH179" s="38"/>
      <c r="JI179" s="38"/>
      <c r="JJ179" s="38"/>
      <c r="JK179" s="38"/>
      <c r="JL179" s="38"/>
      <c r="JM179" s="38"/>
      <c r="JN179" s="38"/>
      <c r="JO179" s="38"/>
      <c r="JP179" s="38"/>
      <c r="JQ179" s="38"/>
      <c r="JR179" s="38"/>
      <c r="JS179" s="38"/>
      <c r="JT179" s="38"/>
      <c r="JU179" s="38"/>
      <c r="JV179" s="38"/>
      <c r="JW179" s="38"/>
      <c r="JX179" s="38"/>
      <c r="JY179" s="38"/>
      <c r="JZ179" s="38"/>
      <c r="KA179" s="38"/>
      <c r="KB179" s="38"/>
      <c r="KC179" s="38"/>
      <c r="KD179" s="38"/>
      <c r="KE179" s="38"/>
      <c r="KF179" s="38"/>
      <c r="KG179" s="38"/>
      <c r="KH179" s="38"/>
      <c r="KI179" s="38"/>
      <c r="KJ179" s="38"/>
      <c r="KK179" s="38"/>
      <c r="KL179" s="38"/>
      <c r="KM179" s="38"/>
      <c r="KN179" s="38"/>
      <c r="KO179" s="38"/>
      <c r="KP179" s="38"/>
      <c r="KQ179" s="38"/>
      <c r="KR179" s="38"/>
      <c r="KS179" s="38"/>
      <c r="KT179" s="38"/>
      <c r="KU179" s="38"/>
      <c r="KV179" s="38"/>
      <c r="KW179" s="38"/>
      <c r="KX179" s="38"/>
      <c r="KY179" s="38"/>
      <c r="KZ179" s="38"/>
      <c r="LA179" s="38"/>
      <c r="LB179" s="38"/>
      <c r="LC179" s="38"/>
      <c r="LD179" s="38"/>
      <c r="LE179" s="38"/>
      <c r="LF179" s="38"/>
      <c r="LG179" s="38"/>
      <c r="LH179" s="38"/>
      <c r="LI179" s="38"/>
      <c r="LJ179" s="38"/>
      <c r="LK179" s="38"/>
      <c r="LL179" s="38"/>
      <c r="LM179" s="38"/>
      <c r="LN179" s="38"/>
      <c r="LO179" s="38"/>
      <c r="LP179" s="38"/>
      <c r="LQ179" s="38"/>
      <c r="LR179" s="38"/>
      <c r="LS179" s="38"/>
      <c r="LT179" s="38"/>
      <c r="LU179" s="38"/>
      <c r="LV179" s="38"/>
      <c r="LW179" s="38"/>
      <c r="LX179" s="38"/>
      <c r="LY179" s="38"/>
      <c r="LZ179" s="38"/>
      <c r="MA179" s="38"/>
      <c r="MB179" s="38"/>
      <c r="MC179" s="38"/>
      <c r="MD179" s="38"/>
      <c r="ME179" s="38"/>
      <c r="MF179" s="38"/>
      <c r="MG179" s="38"/>
      <c r="MH179" s="38"/>
      <c r="MI179" s="38"/>
      <c r="MJ179" s="38"/>
      <c r="MK179" s="38"/>
      <c r="ML179" s="38"/>
      <c r="MM179" s="38"/>
      <c r="MN179" s="38"/>
      <c r="MO179" s="38"/>
      <c r="MP179" s="38"/>
      <c r="MQ179" s="38"/>
      <c r="MR179" s="38"/>
      <c r="MS179" s="38"/>
      <c r="MT179" s="38"/>
      <c r="MU179" s="38"/>
      <c r="MV179" s="38"/>
      <c r="MW179" s="38"/>
      <c r="MX179" s="38"/>
      <c r="MY179" s="38"/>
      <c r="MZ179" s="38"/>
      <c r="NA179" s="38"/>
      <c r="NB179" s="38"/>
      <c r="NC179" s="38"/>
      <c r="ND179" s="38"/>
      <c r="NE179" s="38"/>
      <c r="NF179" s="38"/>
      <c r="NG179" s="38"/>
      <c r="NH179" s="38"/>
      <c r="NI179" s="38"/>
      <c r="NJ179" s="38"/>
      <c r="NK179" s="38"/>
      <c r="NL179" s="38"/>
      <c r="NM179" s="38"/>
      <c r="NN179" s="38"/>
      <c r="NO179" s="38"/>
      <c r="NP179" s="38"/>
      <c r="NQ179" s="38"/>
      <c r="NR179" s="38"/>
      <c r="NS179" s="38"/>
      <c r="NT179" s="38"/>
      <c r="NU179" s="38"/>
      <c r="NV179" s="38"/>
      <c r="NW179" s="38"/>
      <c r="NX179" s="38"/>
      <c r="NY179" s="38"/>
      <c r="NZ179" s="38"/>
      <c r="OA179" s="38"/>
      <c r="OB179" s="38"/>
      <c r="OC179" s="38"/>
      <c r="OD179" s="38"/>
      <c r="OE179" s="38"/>
      <c r="OF179" s="38"/>
      <c r="OG179" s="38"/>
      <c r="OH179" s="38"/>
      <c r="OI179" s="38"/>
      <c r="OJ179" s="38"/>
      <c r="OK179" s="38"/>
      <c r="OL179" s="38"/>
      <c r="OM179" s="38"/>
      <c r="ON179" s="38"/>
      <c r="OO179" s="38"/>
      <c r="OP179" s="38"/>
      <c r="OQ179" s="38"/>
      <c r="OR179" s="38"/>
      <c r="OS179" s="38"/>
      <c r="OT179" s="38"/>
      <c r="OU179" s="38"/>
      <c r="OV179" s="38"/>
      <c r="OW179" s="38"/>
      <c r="OX179" s="38"/>
      <c r="OY179" s="38"/>
      <c r="OZ179" s="38"/>
      <c r="PA179" s="38"/>
      <c r="PB179" s="38"/>
      <c r="PC179" s="38"/>
      <c r="PD179" s="38"/>
      <c r="PE179" s="38"/>
      <c r="PF179" s="38"/>
      <c r="PG179" s="38"/>
      <c r="PH179" s="38"/>
      <c r="PI179" s="38"/>
      <c r="PJ179" s="38"/>
      <c r="PK179" s="38"/>
      <c r="PL179" s="38"/>
      <c r="PM179" s="38"/>
      <c r="PN179" s="38"/>
      <c r="PO179" s="38"/>
      <c r="PP179" s="38"/>
      <c r="PQ179" s="38"/>
      <c r="PR179" s="38"/>
      <c r="PS179" s="38"/>
      <c r="PT179" s="38"/>
      <c r="PU179" s="38"/>
      <c r="PV179" s="38"/>
      <c r="PW179" s="38"/>
      <c r="PX179" s="38"/>
      <c r="PY179" s="38"/>
      <c r="PZ179" s="38"/>
      <c r="QA179" s="38"/>
      <c r="QB179" s="38"/>
      <c r="QC179" s="38"/>
      <c r="QD179" s="38"/>
      <c r="QE179" s="38"/>
      <c r="QF179" s="38"/>
      <c r="QG179" s="38"/>
      <c r="QH179" s="38"/>
      <c r="QI179" s="38"/>
      <c r="QJ179" s="38"/>
      <c r="QK179" s="38"/>
      <c r="QL179" s="38"/>
      <c r="QM179" s="38"/>
      <c r="QN179" s="38"/>
      <c r="QO179" s="38"/>
      <c r="QP179" s="38"/>
      <c r="QQ179" s="38"/>
      <c r="QR179" s="38"/>
      <c r="QS179" s="38"/>
      <c r="QT179" s="38"/>
      <c r="QU179" s="38"/>
      <c r="QV179" s="38"/>
      <c r="QW179" s="38"/>
      <c r="QX179" s="38"/>
      <c r="QY179" s="38"/>
      <c r="QZ179" s="38"/>
      <c r="RA179" s="38"/>
      <c r="RB179" s="38"/>
      <c r="RC179" s="38"/>
      <c r="RD179" s="38"/>
      <c r="RE179" s="38"/>
      <c r="RF179" s="38"/>
      <c r="RG179" s="38"/>
      <c r="RH179" s="38"/>
      <c r="RI179" s="38"/>
      <c r="RJ179" s="38"/>
      <c r="RK179" s="38"/>
      <c r="RL179" s="38"/>
      <c r="RM179" s="38"/>
      <c r="RN179" s="38"/>
      <c r="RO179" s="38"/>
      <c r="RP179" s="38"/>
      <c r="RQ179" s="38"/>
      <c r="RR179" s="38"/>
      <c r="RS179" s="38"/>
      <c r="RT179" s="38"/>
      <c r="RU179" s="38"/>
      <c r="RV179" s="38"/>
      <c r="RW179" s="38"/>
      <c r="RX179" s="38"/>
      <c r="RY179" s="38"/>
      <c r="RZ179" s="38"/>
      <c r="SA179" s="38"/>
      <c r="SB179" s="38"/>
      <c r="SC179" s="38"/>
      <c r="SD179" s="38"/>
      <c r="SE179" s="38"/>
      <c r="SF179" s="38"/>
      <c r="SG179" s="38"/>
      <c r="SH179" s="38"/>
      <c r="SI179" s="38"/>
      <c r="SJ179" s="38"/>
      <c r="SK179" s="38"/>
      <c r="SL179" s="38"/>
      <c r="SM179" s="38"/>
      <c r="SN179" s="38"/>
      <c r="SO179" s="38"/>
      <c r="SP179" s="38"/>
      <c r="SQ179" s="38"/>
      <c r="SR179" s="38"/>
      <c r="SS179" s="38"/>
      <c r="ST179" s="38"/>
      <c r="SU179" s="38"/>
      <c r="SV179" s="38"/>
      <c r="SW179" s="38"/>
      <c r="SX179" s="38"/>
      <c r="SY179" s="38"/>
      <c r="SZ179" s="38"/>
      <c r="TA179" s="38"/>
      <c r="TB179" s="38"/>
      <c r="TC179" s="38"/>
      <c r="TD179" s="38"/>
      <c r="TE179" s="38"/>
      <c r="TF179" s="38"/>
      <c r="TG179" s="38"/>
      <c r="TH179" s="38"/>
      <c r="TI179" s="38"/>
      <c r="TJ179" s="38"/>
      <c r="TK179" s="38"/>
      <c r="TL179" s="38"/>
      <c r="TM179" s="38"/>
      <c r="TN179" s="38"/>
      <c r="TO179" s="38"/>
      <c r="TP179" s="38"/>
      <c r="TQ179" s="38"/>
      <c r="TR179" s="38"/>
      <c r="TS179" s="38"/>
      <c r="TT179" s="38"/>
      <c r="TU179" s="38"/>
      <c r="TV179" s="38"/>
      <c r="TW179" s="38"/>
      <c r="TX179" s="38"/>
      <c r="TY179" s="38"/>
      <c r="TZ179" s="38"/>
      <c r="UA179" s="38"/>
      <c r="UB179" s="38"/>
      <c r="UC179" s="38"/>
      <c r="UD179" s="38"/>
      <c r="UE179" s="38"/>
      <c r="UF179" s="38"/>
      <c r="UG179" s="38"/>
      <c r="UH179" s="38"/>
      <c r="UI179" s="38"/>
      <c r="UJ179" s="38"/>
      <c r="UK179" s="38"/>
      <c r="UL179" s="38"/>
      <c r="UM179" s="38"/>
      <c r="UN179" s="38"/>
      <c r="UO179" s="38"/>
      <c r="UP179" s="38"/>
      <c r="UQ179" s="38"/>
      <c r="UR179" s="38"/>
      <c r="US179" s="38"/>
      <c r="UT179" s="38"/>
      <c r="UU179" s="38"/>
      <c r="UV179" s="38"/>
      <c r="UW179" s="38"/>
      <c r="UX179" s="38"/>
      <c r="UY179" s="38"/>
      <c r="UZ179" s="38"/>
      <c r="VA179" s="38"/>
      <c r="VB179" s="38"/>
      <c r="VC179" s="38"/>
      <c r="VD179" s="38"/>
      <c r="VE179" s="38"/>
      <c r="VF179" s="38"/>
      <c r="VG179" s="38"/>
      <c r="VH179" s="38"/>
      <c r="VI179" s="38"/>
      <c r="VJ179" s="38"/>
      <c r="VK179" s="38"/>
      <c r="VL179" s="38"/>
      <c r="VM179" s="38"/>
      <c r="VN179" s="38"/>
      <c r="VO179" s="38"/>
      <c r="VP179" s="38"/>
      <c r="VQ179" s="38"/>
      <c r="VR179" s="38"/>
      <c r="VS179" s="38"/>
      <c r="VT179" s="38"/>
      <c r="VU179" s="38"/>
      <c r="VV179" s="38"/>
      <c r="VW179" s="38"/>
      <c r="VX179" s="38"/>
      <c r="VY179" s="38"/>
      <c r="VZ179" s="38"/>
      <c r="WA179" s="38"/>
      <c r="WB179" s="38"/>
      <c r="WC179" s="38"/>
      <c r="WD179" s="38"/>
      <c r="WE179" s="38"/>
      <c r="WF179" s="38"/>
      <c r="WG179" s="38"/>
      <c r="WH179" s="38"/>
      <c r="WI179" s="38"/>
      <c r="WJ179" s="38"/>
      <c r="WK179" s="38"/>
      <c r="WL179" s="38"/>
      <c r="WM179" s="38"/>
      <c r="WN179" s="38"/>
      <c r="WO179" s="38"/>
      <c r="WP179" s="38"/>
      <c r="WQ179" s="38"/>
      <c r="WR179" s="38"/>
      <c r="WS179" s="38"/>
      <c r="WT179" s="38"/>
      <c r="WU179" s="38"/>
      <c r="WV179" s="38"/>
      <c r="WW179" s="38"/>
      <c r="WX179" s="38"/>
      <c r="WY179" s="38"/>
      <c r="WZ179" s="38"/>
      <c r="XA179" s="38"/>
      <c r="XB179" s="38"/>
      <c r="XC179" s="38"/>
      <c r="XD179" s="38"/>
      <c r="XE179" s="38"/>
      <c r="XF179" s="38"/>
      <c r="XG179" s="38"/>
      <c r="XH179" s="38"/>
      <c r="XI179" s="38"/>
      <c r="XJ179" s="38"/>
      <c r="XK179" s="38"/>
      <c r="XL179" s="38"/>
      <c r="XM179" s="38"/>
      <c r="XN179" s="38"/>
      <c r="XO179" s="38"/>
      <c r="XP179" s="38"/>
      <c r="XQ179" s="38"/>
      <c r="XR179" s="38"/>
      <c r="XS179" s="38"/>
      <c r="XT179" s="38"/>
      <c r="XU179" s="38"/>
      <c r="XV179" s="38"/>
      <c r="XW179" s="38"/>
      <c r="XX179" s="38"/>
      <c r="XY179" s="38"/>
      <c r="XZ179" s="38"/>
      <c r="YA179" s="38"/>
      <c r="YB179" s="38"/>
      <c r="YC179" s="38"/>
      <c r="YD179" s="38"/>
      <c r="YE179" s="38"/>
      <c r="YF179" s="38"/>
      <c r="YG179" s="38"/>
      <c r="YH179" s="38"/>
      <c r="YI179" s="38"/>
      <c r="YJ179" s="38"/>
      <c r="YK179" s="38"/>
      <c r="YL179" s="38"/>
      <c r="YM179" s="38"/>
      <c r="YN179" s="38"/>
      <c r="YO179" s="38"/>
      <c r="YP179" s="38"/>
      <c r="YQ179" s="38"/>
      <c r="YR179" s="38"/>
    </row>
    <row r="180" spans="1:668" s="46" customFormat="1" ht="18" customHeight="1" x14ac:dyDescent="0.25">
      <c r="A180" s="46" t="s">
        <v>88</v>
      </c>
      <c r="B180" s="5" t="s">
        <v>91</v>
      </c>
      <c r="C180" s="19" t="s">
        <v>74</v>
      </c>
      <c r="D180" s="20">
        <v>44287</v>
      </c>
      <c r="E180" s="10" t="s">
        <v>114</v>
      </c>
      <c r="F180" s="154">
        <v>86000</v>
      </c>
      <c r="G180" s="158">
        <v>2468.1999999999998</v>
      </c>
      <c r="H180" s="154">
        <v>8812.2199999999993</v>
      </c>
      <c r="I180" s="154">
        <v>2614.4</v>
      </c>
      <c r="J180" s="154">
        <v>25</v>
      </c>
      <c r="K180" s="154">
        <v>13919.82</v>
      </c>
      <c r="L180" s="158">
        <v>72080.179999999993</v>
      </c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38"/>
      <c r="AS180" s="38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50"/>
      <c r="IB180" s="50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  <c r="IV180" s="38"/>
      <c r="IW180" s="38"/>
      <c r="IX180" s="38"/>
      <c r="IY180" s="38"/>
      <c r="IZ180" s="38"/>
      <c r="JA180" s="38"/>
      <c r="JB180" s="38"/>
      <c r="JC180" s="38"/>
      <c r="JD180" s="38"/>
      <c r="JE180" s="38"/>
      <c r="JF180" s="38"/>
      <c r="JG180" s="38"/>
      <c r="JH180" s="38"/>
      <c r="JI180" s="38"/>
      <c r="JJ180" s="38"/>
      <c r="JK180" s="38"/>
      <c r="JL180" s="38"/>
      <c r="JM180" s="38"/>
      <c r="JN180" s="38"/>
      <c r="JO180" s="38"/>
      <c r="JP180" s="38"/>
      <c r="JQ180" s="38"/>
      <c r="JR180" s="38"/>
      <c r="JS180" s="38"/>
      <c r="JT180" s="38"/>
      <c r="JU180" s="38"/>
      <c r="JV180" s="38"/>
      <c r="JW180" s="38"/>
      <c r="JX180" s="38"/>
      <c r="JY180" s="38"/>
      <c r="JZ180" s="38"/>
      <c r="KA180" s="38"/>
      <c r="KB180" s="38"/>
      <c r="KC180" s="38"/>
      <c r="KD180" s="38"/>
      <c r="KE180" s="38"/>
      <c r="KF180" s="38"/>
      <c r="KG180" s="38"/>
      <c r="KH180" s="38"/>
      <c r="KI180" s="38"/>
      <c r="KJ180" s="38"/>
      <c r="KK180" s="38"/>
      <c r="KL180" s="38"/>
      <c r="KM180" s="38"/>
      <c r="KN180" s="38"/>
      <c r="KO180" s="38"/>
      <c r="KP180" s="38"/>
      <c r="KQ180" s="38"/>
      <c r="KR180" s="38"/>
      <c r="KS180" s="38"/>
      <c r="KT180" s="38"/>
      <c r="KU180" s="38"/>
      <c r="KV180" s="38"/>
      <c r="KW180" s="38"/>
      <c r="KX180" s="38"/>
      <c r="KY180" s="38"/>
      <c r="KZ180" s="38"/>
      <c r="LA180" s="38"/>
      <c r="LB180" s="38"/>
      <c r="LC180" s="38"/>
      <c r="LD180" s="38"/>
      <c r="LE180" s="38"/>
      <c r="LF180" s="38"/>
      <c r="LG180" s="38"/>
      <c r="LH180" s="38"/>
      <c r="LI180" s="38"/>
      <c r="LJ180" s="38"/>
      <c r="LK180" s="38"/>
      <c r="LL180" s="38"/>
      <c r="LM180" s="38"/>
      <c r="LN180" s="38"/>
      <c r="LO180" s="38"/>
      <c r="LP180" s="38"/>
      <c r="LQ180" s="38"/>
      <c r="LR180" s="38"/>
      <c r="LS180" s="38"/>
      <c r="LT180" s="38"/>
      <c r="LU180" s="38"/>
      <c r="LV180" s="38"/>
      <c r="LW180" s="38"/>
      <c r="LX180" s="38"/>
      <c r="LY180" s="38"/>
      <c r="LZ180" s="38"/>
      <c r="MA180" s="38"/>
      <c r="MB180" s="38"/>
      <c r="MC180" s="38"/>
      <c r="MD180" s="38"/>
      <c r="ME180" s="38"/>
      <c r="MF180" s="38"/>
      <c r="MG180" s="38"/>
      <c r="MH180" s="38"/>
      <c r="MI180" s="38"/>
      <c r="MJ180" s="38"/>
      <c r="MK180" s="38"/>
      <c r="ML180" s="38"/>
      <c r="MM180" s="38"/>
      <c r="MN180" s="38"/>
      <c r="MO180" s="38"/>
      <c r="MP180" s="38"/>
      <c r="MQ180" s="38"/>
      <c r="MR180" s="38"/>
      <c r="MS180" s="38"/>
      <c r="MT180" s="38"/>
      <c r="MU180" s="38"/>
      <c r="MV180" s="38"/>
      <c r="MW180" s="38"/>
      <c r="MX180" s="38"/>
      <c r="MY180" s="38"/>
      <c r="MZ180" s="38"/>
      <c r="NA180" s="38"/>
      <c r="NB180" s="38"/>
      <c r="NC180" s="38"/>
      <c r="ND180" s="38"/>
      <c r="NE180" s="38"/>
      <c r="NF180" s="38"/>
      <c r="NG180" s="38"/>
      <c r="NH180" s="38"/>
      <c r="NI180" s="38"/>
      <c r="NJ180" s="38"/>
      <c r="NK180" s="38"/>
      <c r="NL180" s="38"/>
      <c r="NM180" s="38"/>
      <c r="NN180" s="38"/>
      <c r="NO180" s="38"/>
      <c r="NP180" s="38"/>
      <c r="NQ180" s="38"/>
      <c r="NR180" s="38"/>
      <c r="NS180" s="38"/>
      <c r="NT180" s="38"/>
      <c r="NU180" s="38"/>
      <c r="NV180" s="38"/>
      <c r="NW180" s="38"/>
      <c r="NX180" s="38"/>
      <c r="NY180" s="38"/>
      <c r="NZ180" s="38"/>
      <c r="OA180" s="38"/>
      <c r="OB180" s="38"/>
      <c r="OC180" s="38"/>
      <c r="OD180" s="38"/>
      <c r="OE180" s="38"/>
      <c r="OF180" s="38"/>
      <c r="OG180" s="38"/>
      <c r="OH180" s="38"/>
      <c r="OI180" s="38"/>
      <c r="OJ180" s="38"/>
      <c r="OK180" s="38"/>
      <c r="OL180" s="38"/>
      <c r="OM180" s="38"/>
      <c r="ON180" s="38"/>
      <c r="OO180" s="38"/>
      <c r="OP180" s="38"/>
      <c r="OQ180" s="38"/>
      <c r="OR180" s="38"/>
      <c r="OS180" s="38"/>
      <c r="OT180" s="38"/>
      <c r="OU180" s="38"/>
      <c r="OV180" s="38"/>
      <c r="OW180" s="38"/>
      <c r="OX180" s="38"/>
      <c r="OY180" s="38"/>
      <c r="OZ180" s="38"/>
      <c r="PA180" s="38"/>
      <c r="PB180" s="38"/>
      <c r="PC180" s="38"/>
      <c r="PD180" s="38"/>
      <c r="PE180" s="38"/>
      <c r="PF180" s="38"/>
      <c r="PG180" s="38"/>
      <c r="PH180" s="38"/>
      <c r="PI180" s="38"/>
      <c r="PJ180" s="38"/>
      <c r="PK180" s="38"/>
      <c r="PL180" s="38"/>
      <c r="PM180" s="38"/>
      <c r="PN180" s="38"/>
      <c r="PO180" s="38"/>
      <c r="PP180" s="38"/>
      <c r="PQ180" s="38"/>
      <c r="PR180" s="38"/>
      <c r="PS180" s="38"/>
      <c r="PT180" s="38"/>
      <c r="PU180" s="38"/>
      <c r="PV180" s="38"/>
      <c r="PW180" s="38"/>
      <c r="PX180" s="38"/>
      <c r="PY180" s="38"/>
      <c r="PZ180" s="38"/>
      <c r="QA180" s="38"/>
      <c r="QB180" s="38"/>
      <c r="QC180" s="38"/>
      <c r="QD180" s="38"/>
      <c r="QE180" s="38"/>
      <c r="QF180" s="38"/>
      <c r="QG180" s="38"/>
      <c r="QH180" s="38"/>
      <c r="QI180" s="38"/>
      <c r="QJ180" s="38"/>
      <c r="QK180" s="38"/>
      <c r="QL180" s="38"/>
      <c r="QM180" s="38"/>
      <c r="QN180" s="38"/>
      <c r="QO180" s="38"/>
      <c r="QP180" s="38"/>
      <c r="QQ180" s="38"/>
      <c r="QR180" s="38"/>
      <c r="QS180" s="38"/>
      <c r="QT180" s="38"/>
      <c r="QU180" s="38"/>
      <c r="QV180" s="38"/>
      <c r="QW180" s="38"/>
      <c r="QX180" s="38"/>
      <c r="QY180" s="38"/>
      <c r="QZ180" s="38"/>
      <c r="RA180" s="38"/>
      <c r="RB180" s="38"/>
      <c r="RC180" s="38"/>
      <c r="RD180" s="38"/>
      <c r="RE180" s="38"/>
      <c r="RF180" s="38"/>
      <c r="RG180" s="38"/>
      <c r="RH180" s="38"/>
      <c r="RI180" s="38"/>
      <c r="RJ180" s="38"/>
      <c r="RK180" s="38"/>
      <c r="RL180" s="38"/>
      <c r="RM180" s="38"/>
      <c r="RN180" s="38"/>
      <c r="RO180" s="38"/>
      <c r="RP180" s="38"/>
      <c r="RQ180" s="38"/>
      <c r="RR180" s="38"/>
      <c r="RS180" s="38"/>
      <c r="RT180" s="38"/>
      <c r="RU180" s="38"/>
      <c r="RV180" s="38"/>
      <c r="RW180" s="38"/>
      <c r="RX180" s="38"/>
      <c r="RY180" s="38"/>
      <c r="RZ180" s="38"/>
      <c r="SA180" s="38"/>
      <c r="SB180" s="38"/>
      <c r="SC180" s="38"/>
      <c r="SD180" s="38"/>
      <c r="SE180" s="38"/>
      <c r="SF180" s="38"/>
      <c r="SG180" s="38"/>
      <c r="SH180" s="38"/>
      <c r="SI180" s="38"/>
      <c r="SJ180" s="38"/>
      <c r="SK180" s="38"/>
      <c r="SL180" s="38"/>
      <c r="SM180" s="38"/>
      <c r="SN180" s="38"/>
      <c r="SO180" s="38"/>
      <c r="SP180" s="38"/>
      <c r="SQ180" s="38"/>
      <c r="SR180" s="38"/>
      <c r="SS180" s="38"/>
      <c r="ST180" s="38"/>
      <c r="SU180" s="38"/>
      <c r="SV180" s="38"/>
      <c r="SW180" s="38"/>
      <c r="SX180" s="38"/>
      <c r="SY180" s="38"/>
      <c r="SZ180" s="38"/>
      <c r="TA180" s="38"/>
      <c r="TB180" s="38"/>
      <c r="TC180" s="38"/>
      <c r="TD180" s="38"/>
      <c r="TE180" s="38"/>
      <c r="TF180" s="38"/>
      <c r="TG180" s="38"/>
      <c r="TH180" s="38"/>
      <c r="TI180" s="38"/>
      <c r="TJ180" s="38"/>
      <c r="TK180" s="38"/>
      <c r="TL180" s="38"/>
      <c r="TM180" s="38"/>
      <c r="TN180" s="38"/>
      <c r="TO180" s="38"/>
      <c r="TP180" s="38"/>
      <c r="TQ180" s="38"/>
      <c r="TR180" s="38"/>
      <c r="TS180" s="38"/>
      <c r="TT180" s="38"/>
      <c r="TU180" s="38"/>
      <c r="TV180" s="38"/>
      <c r="TW180" s="38"/>
      <c r="TX180" s="38"/>
      <c r="TY180" s="38"/>
      <c r="TZ180" s="38"/>
      <c r="UA180" s="38"/>
      <c r="UB180" s="38"/>
      <c r="UC180" s="38"/>
      <c r="UD180" s="38"/>
      <c r="UE180" s="38"/>
      <c r="UF180" s="38"/>
      <c r="UG180" s="38"/>
      <c r="UH180" s="38"/>
      <c r="UI180" s="38"/>
      <c r="UJ180" s="38"/>
      <c r="UK180" s="38"/>
      <c r="UL180" s="38"/>
      <c r="UM180" s="38"/>
      <c r="UN180" s="38"/>
      <c r="UO180" s="38"/>
      <c r="UP180" s="38"/>
      <c r="UQ180" s="38"/>
      <c r="UR180" s="38"/>
      <c r="US180" s="38"/>
      <c r="UT180" s="38"/>
      <c r="UU180" s="38"/>
      <c r="UV180" s="38"/>
      <c r="UW180" s="38"/>
      <c r="UX180" s="38"/>
      <c r="UY180" s="38"/>
      <c r="UZ180" s="38"/>
      <c r="VA180" s="38"/>
      <c r="VB180" s="38"/>
      <c r="VC180" s="38"/>
      <c r="VD180" s="38"/>
      <c r="VE180" s="38"/>
      <c r="VF180" s="38"/>
      <c r="VG180" s="38"/>
      <c r="VH180" s="38"/>
      <c r="VI180" s="38"/>
      <c r="VJ180" s="38"/>
      <c r="VK180" s="38"/>
      <c r="VL180" s="38"/>
      <c r="VM180" s="38"/>
      <c r="VN180" s="38"/>
      <c r="VO180" s="38"/>
      <c r="VP180" s="38"/>
      <c r="VQ180" s="38"/>
      <c r="VR180" s="38"/>
      <c r="VS180" s="38"/>
      <c r="VT180" s="38"/>
      <c r="VU180" s="38"/>
      <c r="VV180" s="38"/>
      <c r="VW180" s="38"/>
      <c r="VX180" s="38"/>
      <c r="VY180" s="38"/>
      <c r="VZ180" s="38"/>
      <c r="WA180" s="38"/>
      <c r="WB180" s="38"/>
      <c r="WC180" s="38"/>
      <c r="WD180" s="38"/>
      <c r="WE180" s="38"/>
      <c r="WF180" s="38"/>
      <c r="WG180" s="38"/>
      <c r="WH180" s="38"/>
      <c r="WI180" s="38"/>
      <c r="WJ180" s="38"/>
      <c r="WK180" s="38"/>
      <c r="WL180" s="38"/>
      <c r="WM180" s="38"/>
      <c r="WN180" s="38"/>
      <c r="WO180" s="38"/>
      <c r="WP180" s="38"/>
      <c r="WQ180" s="38"/>
      <c r="WR180" s="38"/>
      <c r="WS180" s="38"/>
      <c r="WT180" s="38"/>
      <c r="WU180" s="38"/>
      <c r="WV180" s="38"/>
      <c r="WW180" s="38"/>
      <c r="WX180" s="38"/>
      <c r="WY180" s="38"/>
      <c r="WZ180" s="38"/>
      <c r="XA180" s="38"/>
      <c r="XB180" s="38"/>
      <c r="XC180" s="38"/>
      <c r="XD180" s="38"/>
      <c r="XE180" s="38"/>
      <c r="XF180" s="38"/>
      <c r="XG180" s="38"/>
      <c r="XH180" s="38"/>
      <c r="XI180" s="38"/>
      <c r="XJ180" s="38"/>
      <c r="XK180" s="38"/>
      <c r="XL180" s="38"/>
      <c r="XM180" s="38"/>
      <c r="XN180" s="38"/>
      <c r="XO180" s="38"/>
      <c r="XP180" s="38"/>
      <c r="XQ180" s="38"/>
      <c r="XR180" s="38"/>
      <c r="XS180" s="38"/>
      <c r="XT180" s="38"/>
      <c r="XU180" s="38"/>
      <c r="XV180" s="38"/>
      <c r="XW180" s="38"/>
      <c r="XX180" s="38"/>
      <c r="XY180" s="38"/>
      <c r="XZ180" s="38"/>
      <c r="YA180" s="38"/>
      <c r="YB180" s="38"/>
      <c r="YC180" s="38"/>
      <c r="YD180" s="38"/>
      <c r="YE180" s="38"/>
      <c r="YF180" s="38"/>
      <c r="YG180" s="38"/>
      <c r="YH180" s="38"/>
      <c r="YI180" s="38"/>
      <c r="YJ180" s="38"/>
      <c r="YK180" s="38"/>
      <c r="YL180" s="38"/>
      <c r="YM180" s="38"/>
      <c r="YN180" s="38"/>
      <c r="YO180" s="38"/>
      <c r="YP180" s="38"/>
      <c r="YQ180" s="38"/>
      <c r="YR180" s="38"/>
    </row>
    <row r="181" spans="1:668" s="46" customFormat="1" ht="18" customHeight="1" x14ac:dyDescent="0.25">
      <c r="A181" s="46" t="s">
        <v>202</v>
      </c>
      <c r="B181" s="5" t="s">
        <v>203</v>
      </c>
      <c r="C181" s="19" t="s">
        <v>74</v>
      </c>
      <c r="D181" s="20">
        <v>44682</v>
      </c>
      <c r="E181" s="10" t="s">
        <v>114</v>
      </c>
      <c r="F181" s="154">
        <v>76000</v>
      </c>
      <c r="G181" s="158">
        <v>2181.1999999999998</v>
      </c>
      <c r="H181" s="154">
        <v>1875.95</v>
      </c>
      <c r="I181" s="154">
        <v>2310.4</v>
      </c>
      <c r="J181" s="154">
        <v>25</v>
      </c>
      <c r="K181" s="154">
        <v>6392.55</v>
      </c>
      <c r="L181" s="158">
        <v>69607.45</v>
      </c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38"/>
      <c r="AS181" s="38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50"/>
      <c r="IB181" s="50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  <c r="IV181" s="38"/>
      <c r="IW181" s="38"/>
      <c r="IX181" s="38"/>
      <c r="IY181" s="38"/>
      <c r="IZ181" s="38"/>
      <c r="JA181" s="38"/>
      <c r="JB181" s="38"/>
      <c r="JC181" s="38"/>
      <c r="JD181" s="38"/>
      <c r="JE181" s="38"/>
      <c r="JF181" s="38"/>
      <c r="JG181" s="38"/>
      <c r="JH181" s="38"/>
      <c r="JI181" s="38"/>
      <c r="JJ181" s="38"/>
      <c r="JK181" s="38"/>
      <c r="JL181" s="38"/>
      <c r="JM181" s="38"/>
      <c r="JN181" s="38"/>
      <c r="JO181" s="38"/>
      <c r="JP181" s="38"/>
      <c r="JQ181" s="38"/>
      <c r="JR181" s="38"/>
      <c r="JS181" s="38"/>
      <c r="JT181" s="38"/>
      <c r="JU181" s="38"/>
      <c r="JV181" s="38"/>
      <c r="JW181" s="38"/>
      <c r="JX181" s="38"/>
      <c r="JY181" s="38"/>
      <c r="JZ181" s="38"/>
      <c r="KA181" s="38"/>
      <c r="KB181" s="38"/>
      <c r="KC181" s="38"/>
      <c r="KD181" s="38"/>
      <c r="KE181" s="38"/>
      <c r="KF181" s="38"/>
      <c r="KG181" s="38"/>
      <c r="KH181" s="38"/>
      <c r="KI181" s="38"/>
      <c r="KJ181" s="38"/>
      <c r="KK181" s="38"/>
      <c r="KL181" s="38"/>
      <c r="KM181" s="38"/>
      <c r="KN181" s="38"/>
      <c r="KO181" s="38"/>
      <c r="KP181" s="38"/>
      <c r="KQ181" s="38"/>
      <c r="KR181" s="38"/>
      <c r="KS181" s="38"/>
      <c r="KT181" s="38"/>
      <c r="KU181" s="38"/>
      <c r="KV181" s="38"/>
      <c r="KW181" s="38"/>
      <c r="KX181" s="38"/>
      <c r="KY181" s="38"/>
      <c r="KZ181" s="38"/>
      <c r="LA181" s="38"/>
      <c r="LB181" s="38"/>
      <c r="LC181" s="38"/>
      <c r="LD181" s="38"/>
      <c r="LE181" s="38"/>
      <c r="LF181" s="38"/>
      <c r="LG181" s="38"/>
      <c r="LH181" s="38"/>
      <c r="LI181" s="38"/>
      <c r="LJ181" s="38"/>
      <c r="LK181" s="38"/>
      <c r="LL181" s="38"/>
      <c r="LM181" s="38"/>
      <c r="LN181" s="38"/>
      <c r="LO181" s="38"/>
      <c r="LP181" s="38"/>
      <c r="LQ181" s="38"/>
      <c r="LR181" s="38"/>
      <c r="LS181" s="38"/>
      <c r="LT181" s="38"/>
      <c r="LU181" s="38"/>
      <c r="LV181" s="38"/>
      <c r="LW181" s="38"/>
      <c r="LX181" s="38"/>
      <c r="LY181" s="38"/>
      <c r="LZ181" s="38"/>
      <c r="MA181" s="38"/>
      <c r="MB181" s="38"/>
      <c r="MC181" s="38"/>
      <c r="MD181" s="38"/>
      <c r="ME181" s="38"/>
      <c r="MF181" s="38"/>
      <c r="MG181" s="38"/>
      <c r="MH181" s="38"/>
      <c r="MI181" s="38"/>
      <c r="MJ181" s="38"/>
      <c r="MK181" s="38"/>
      <c r="ML181" s="38"/>
      <c r="MM181" s="38"/>
      <c r="MN181" s="38"/>
      <c r="MO181" s="38"/>
      <c r="MP181" s="38"/>
      <c r="MQ181" s="38"/>
      <c r="MR181" s="38"/>
      <c r="MS181" s="38"/>
      <c r="MT181" s="38"/>
      <c r="MU181" s="38"/>
      <c r="MV181" s="38"/>
      <c r="MW181" s="38"/>
      <c r="MX181" s="38"/>
      <c r="MY181" s="38"/>
      <c r="MZ181" s="38"/>
      <c r="NA181" s="38"/>
      <c r="NB181" s="38"/>
      <c r="NC181" s="38"/>
      <c r="ND181" s="38"/>
      <c r="NE181" s="38"/>
      <c r="NF181" s="38"/>
      <c r="NG181" s="38"/>
      <c r="NH181" s="38"/>
      <c r="NI181" s="38"/>
      <c r="NJ181" s="38"/>
      <c r="NK181" s="38"/>
      <c r="NL181" s="38"/>
      <c r="NM181" s="38"/>
      <c r="NN181" s="38"/>
      <c r="NO181" s="38"/>
      <c r="NP181" s="38"/>
      <c r="NQ181" s="38"/>
      <c r="NR181" s="38"/>
      <c r="NS181" s="38"/>
      <c r="NT181" s="38"/>
      <c r="NU181" s="38"/>
      <c r="NV181" s="38"/>
      <c r="NW181" s="38"/>
      <c r="NX181" s="38"/>
      <c r="NY181" s="38"/>
      <c r="NZ181" s="38"/>
      <c r="OA181" s="38"/>
      <c r="OB181" s="38"/>
      <c r="OC181" s="38"/>
      <c r="OD181" s="38"/>
      <c r="OE181" s="38"/>
      <c r="OF181" s="38"/>
      <c r="OG181" s="38"/>
      <c r="OH181" s="38"/>
      <c r="OI181" s="38"/>
      <c r="OJ181" s="38"/>
      <c r="OK181" s="38"/>
      <c r="OL181" s="38"/>
      <c r="OM181" s="38"/>
      <c r="ON181" s="38"/>
      <c r="OO181" s="38"/>
      <c r="OP181" s="38"/>
      <c r="OQ181" s="38"/>
      <c r="OR181" s="38"/>
      <c r="OS181" s="38"/>
      <c r="OT181" s="38"/>
      <c r="OU181" s="38"/>
      <c r="OV181" s="38"/>
      <c r="OW181" s="38"/>
      <c r="OX181" s="38"/>
      <c r="OY181" s="38"/>
      <c r="OZ181" s="38"/>
      <c r="PA181" s="38"/>
      <c r="PB181" s="38"/>
      <c r="PC181" s="38"/>
      <c r="PD181" s="38"/>
      <c r="PE181" s="38"/>
      <c r="PF181" s="38"/>
      <c r="PG181" s="38"/>
      <c r="PH181" s="38"/>
      <c r="PI181" s="38"/>
      <c r="PJ181" s="38"/>
      <c r="PK181" s="38"/>
      <c r="PL181" s="38"/>
      <c r="PM181" s="38"/>
      <c r="PN181" s="38"/>
      <c r="PO181" s="38"/>
      <c r="PP181" s="38"/>
      <c r="PQ181" s="38"/>
      <c r="PR181" s="38"/>
      <c r="PS181" s="38"/>
      <c r="PT181" s="38"/>
      <c r="PU181" s="38"/>
      <c r="PV181" s="38"/>
      <c r="PW181" s="38"/>
      <c r="PX181" s="38"/>
      <c r="PY181" s="38"/>
      <c r="PZ181" s="38"/>
      <c r="QA181" s="38"/>
      <c r="QB181" s="38"/>
      <c r="QC181" s="38"/>
      <c r="QD181" s="38"/>
      <c r="QE181" s="38"/>
      <c r="QF181" s="38"/>
      <c r="QG181" s="38"/>
      <c r="QH181" s="38"/>
      <c r="QI181" s="38"/>
      <c r="QJ181" s="38"/>
      <c r="QK181" s="38"/>
      <c r="QL181" s="38"/>
      <c r="QM181" s="38"/>
      <c r="QN181" s="38"/>
      <c r="QO181" s="38"/>
      <c r="QP181" s="38"/>
      <c r="QQ181" s="38"/>
      <c r="QR181" s="38"/>
      <c r="QS181" s="38"/>
      <c r="QT181" s="38"/>
      <c r="QU181" s="38"/>
      <c r="QV181" s="38"/>
      <c r="QW181" s="38"/>
      <c r="QX181" s="38"/>
      <c r="QY181" s="38"/>
      <c r="QZ181" s="38"/>
      <c r="RA181" s="38"/>
      <c r="RB181" s="38"/>
      <c r="RC181" s="38"/>
      <c r="RD181" s="38"/>
      <c r="RE181" s="38"/>
      <c r="RF181" s="38"/>
      <c r="RG181" s="38"/>
      <c r="RH181" s="38"/>
      <c r="RI181" s="38"/>
      <c r="RJ181" s="38"/>
      <c r="RK181" s="38"/>
      <c r="RL181" s="38"/>
      <c r="RM181" s="38"/>
      <c r="RN181" s="38"/>
      <c r="RO181" s="38"/>
      <c r="RP181" s="38"/>
      <c r="RQ181" s="38"/>
      <c r="RR181" s="38"/>
      <c r="RS181" s="38"/>
      <c r="RT181" s="38"/>
      <c r="RU181" s="38"/>
      <c r="RV181" s="38"/>
      <c r="RW181" s="38"/>
      <c r="RX181" s="38"/>
      <c r="RY181" s="38"/>
      <c r="RZ181" s="38"/>
      <c r="SA181" s="38"/>
      <c r="SB181" s="38"/>
      <c r="SC181" s="38"/>
      <c r="SD181" s="38"/>
      <c r="SE181" s="38"/>
      <c r="SF181" s="38"/>
      <c r="SG181" s="38"/>
      <c r="SH181" s="38"/>
      <c r="SI181" s="38"/>
      <c r="SJ181" s="38"/>
      <c r="SK181" s="38"/>
      <c r="SL181" s="38"/>
      <c r="SM181" s="38"/>
      <c r="SN181" s="38"/>
      <c r="SO181" s="38"/>
      <c r="SP181" s="38"/>
      <c r="SQ181" s="38"/>
      <c r="SR181" s="38"/>
      <c r="SS181" s="38"/>
      <c r="ST181" s="38"/>
      <c r="SU181" s="38"/>
      <c r="SV181" s="38"/>
      <c r="SW181" s="38"/>
      <c r="SX181" s="38"/>
      <c r="SY181" s="38"/>
      <c r="SZ181" s="38"/>
      <c r="TA181" s="38"/>
      <c r="TB181" s="38"/>
      <c r="TC181" s="38"/>
      <c r="TD181" s="38"/>
      <c r="TE181" s="38"/>
      <c r="TF181" s="38"/>
      <c r="TG181" s="38"/>
      <c r="TH181" s="38"/>
      <c r="TI181" s="38"/>
      <c r="TJ181" s="38"/>
      <c r="TK181" s="38"/>
      <c r="TL181" s="38"/>
      <c r="TM181" s="38"/>
      <c r="TN181" s="38"/>
      <c r="TO181" s="38"/>
      <c r="TP181" s="38"/>
      <c r="TQ181" s="38"/>
      <c r="TR181" s="38"/>
      <c r="TS181" s="38"/>
      <c r="TT181" s="38"/>
      <c r="TU181" s="38"/>
      <c r="TV181" s="38"/>
      <c r="TW181" s="38"/>
      <c r="TX181" s="38"/>
      <c r="TY181" s="38"/>
      <c r="TZ181" s="38"/>
      <c r="UA181" s="38"/>
      <c r="UB181" s="38"/>
      <c r="UC181" s="38"/>
      <c r="UD181" s="38"/>
      <c r="UE181" s="38"/>
      <c r="UF181" s="38"/>
      <c r="UG181" s="38"/>
      <c r="UH181" s="38"/>
      <c r="UI181" s="38"/>
      <c r="UJ181" s="38"/>
      <c r="UK181" s="38"/>
      <c r="UL181" s="38"/>
      <c r="UM181" s="38"/>
      <c r="UN181" s="38"/>
      <c r="UO181" s="38"/>
      <c r="UP181" s="38"/>
      <c r="UQ181" s="38"/>
      <c r="UR181" s="38"/>
      <c r="US181" s="38"/>
      <c r="UT181" s="38"/>
      <c r="UU181" s="38"/>
      <c r="UV181" s="38"/>
      <c r="UW181" s="38"/>
      <c r="UX181" s="38"/>
      <c r="UY181" s="38"/>
      <c r="UZ181" s="38"/>
      <c r="VA181" s="38"/>
      <c r="VB181" s="38"/>
      <c r="VC181" s="38"/>
      <c r="VD181" s="38"/>
      <c r="VE181" s="38"/>
      <c r="VF181" s="38"/>
      <c r="VG181" s="38"/>
      <c r="VH181" s="38"/>
      <c r="VI181" s="38"/>
      <c r="VJ181" s="38"/>
      <c r="VK181" s="38"/>
      <c r="VL181" s="38"/>
      <c r="VM181" s="38"/>
      <c r="VN181" s="38"/>
      <c r="VO181" s="38"/>
      <c r="VP181" s="38"/>
      <c r="VQ181" s="38"/>
      <c r="VR181" s="38"/>
      <c r="VS181" s="38"/>
      <c r="VT181" s="38"/>
      <c r="VU181" s="38"/>
      <c r="VV181" s="38"/>
      <c r="VW181" s="38"/>
      <c r="VX181" s="38"/>
      <c r="VY181" s="38"/>
      <c r="VZ181" s="38"/>
      <c r="WA181" s="38"/>
      <c r="WB181" s="38"/>
      <c r="WC181" s="38"/>
      <c r="WD181" s="38"/>
      <c r="WE181" s="38"/>
      <c r="WF181" s="38"/>
      <c r="WG181" s="38"/>
      <c r="WH181" s="38"/>
      <c r="WI181" s="38"/>
      <c r="WJ181" s="38"/>
      <c r="WK181" s="38"/>
      <c r="WL181" s="38"/>
      <c r="WM181" s="38"/>
      <c r="WN181" s="38"/>
      <c r="WO181" s="38"/>
      <c r="WP181" s="38"/>
      <c r="WQ181" s="38"/>
      <c r="WR181" s="38"/>
      <c r="WS181" s="38"/>
      <c r="WT181" s="38"/>
      <c r="WU181" s="38"/>
      <c r="WV181" s="38"/>
      <c r="WW181" s="38"/>
      <c r="WX181" s="38"/>
      <c r="WY181" s="38"/>
      <c r="WZ181" s="38"/>
      <c r="XA181" s="38"/>
      <c r="XB181" s="38"/>
      <c r="XC181" s="38"/>
      <c r="XD181" s="38"/>
      <c r="XE181" s="38"/>
      <c r="XF181" s="38"/>
      <c r="XG181" s="38"/>
      <c r="XH181" s="38"/>
      <c r="XI181" s="38"/>
      <c r="XJ181" s="38"/>
      <c r="XK181" s="38"/>
      <c r="XL181" s="38"/>
      <c r="XM181" s="38"/>
      <c r="XN181" s="38"/>
      <c r="XO181" s="38"/>
      <c r="XP181" s="38"/>
      <c r="XQ181" s="38"/>
      <c r="XR181" s="38"/>
      <c r="XS181" s="38"/>
      <c r="XT181" s="38"/>
      <c r="XU181" s="38"/>
      <c r="XV181" s="38"/>
      <c r="XW181" s="38"/>
      <c r="XX181" s="38"/>
      <c r="XY181" s="38"/>
      <c r="XZ181" s="38"/>
      <c r="YA181" s="38"/>
      <c r="YB181" s="38"/>
      <c r="YC181" s="38"/>
      <c r="YD181" s="38"/>
      <c r="YE181" s="38"/>
      <c r="YF181" s="38"/>
      <c r="YG181" s="38"/>
      <c r="YH181" s="38"/>
      <c r="YI181" s="38"/>
      <c r="YJ181" s="38"/>
      <c r="YK181" s="38"/>
      <c r="YL181" s="38"/>
      <c r="YM181" s="38"/>
      <c r="YN181" s="38"/>
      <c r="YO181" s="38"/>
      <c r="YP181" s="38"/>
      <c r="YQ181" s="38"/>
      <c r="YR181" s="38"/>
    </row>
    <row r="182" spans="1:668" ht="18" customHeight="1" x14ac:dyDescent="0.25">
      <c r="A182" s="41" t="s">
        <v>14</v>
      </c>
      <c r="B182" s="12">
        <v>3</v>
      </c>
      <c r="C182" s="7"/>
      <c r="D182" s="41"/>
      <c r="E182" s="41"/>
      <c r="F182" s="148">
        <f t="shared" ref="F182:L182" si="24">SUM(F180:F181)+F179</f>
        <v>207000</v>
      </c>
      <c r="G182" s="163">
        <f t="shared" si="24"/>
        <v>5940.9</v>
      </c>
      <c r="H182" s="148">
        <f t="shared" si="24"/>
        <v>10688.17</v>
      </c>
      <c r="I182" s="148">
        <f t="shared" si="24"/>
        <v>6292.8</v>
      </c>
      <c r="J182" s="148">
        <f t="shared" si="24"/>
        <v>3934.75</v>
      </c>
      <c r="K182" s="148">
        <f t="shared" si="24"/>
        <v>26856.62</v>
      </c>
      <c r="L182" s="163">
        <f t="shared" si="24"/>
        <v>180143.38</v>
      </c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50"/>
      <c r="IB182" s="50"/>
    </row>
    <row r="183" spans="1:668" x14ac:dyDescent="0.25">
      <c r="A183" s="45"/>
    </row>
    <row r="184" spans="1:668" x14ac:dyDescent="0.25">
      <c r="A184" s="37" t="s">
        <v>67</v>
      </c>
      <c r="B184" s="3"/>
      <c r="C184" s="42"/>
      <c r="D184" s="38"/>
      <c r="E184" s="38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</row>
    <row r="185" spans="1:668" x14ac:dyDescent="0.25">
      <c r="A185" s="4" t="s">
        <v>51</v>
      </c>
      <c r="B185" s="5" t="s">
        <v>16</v>
      </c>
      <c r="C185" s="6" t="s">
        <v>74</v>
      </c>
      <c r="D185" s="10">
        <v>44197</v>
      </c>
      <c r="E185" s="10" t="s">
        <v>114</v>
      </c>
      <c r="F185" s="132">
        <v>86000</v>
      </c>
      <c r="G185" s="176">
        <f t="shared" ref="G185" si="25">F185*0.0287</f>
        <v>2468.1999999999998</v>
      </c>
      <c r="H185" s="183">
        <v>8812.2199999999993</v>
      </c>
      <c r="I185" s="183">
        <f t="shared" ref="I185" si="26">F185*0.0304</f>
        <v>2614.4</v>
      </c>
      <c r="J185" s="183">
        <v>25</v>
      </c>
      <c r="K185" s="183">
        <v>13919.82</v>
      </c>
      <c r="L185" s="176">
        <v>72080.179999999993</v>
      </c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  <c r="IV185" s="45"/>
      <c r="IW185" s="45"/>
      <c r="IX185" s="45"/>
      <c r="IY185" s="45"/>
      <c r="IZ185" s="45"/>
      <c r="JA185" s="45"/>
      <c r="JB185" s="45"/>
      <c r="JC185" s="45"/>
      <c r="JD185" s="45"/>
      <c r="JE185" s="45"/>
      <c r="JF185" s="45"/>
      <c r="JG185" s="45"/>
      <c r="JH185" s="45"/>
      <c r="JI185" s="45"/>
      <c r="JJ185" s="45"/>
      <c r="JK185" s="45"/>
      <c r="JL185" s="45"/>
      <c r="JM185" s="45"/>
      <c r="JN185" s="45"/>
      <c r="JO185" s="45"/>
      <c r="JP185" s="45"/>
      <c r="JQ185" s="45"/>
      <c r="JR185" s="45"/>
      <c r="JS185" s="45"/>
      <c r="JT185" s="45"/>
      <c r="JU185" s="45"/>
      <c r="JV185" s="45"/>
      <c r="JW185" s="45"/>
      <c r="JX185" s="45"/>
      <c r="JY185" s="45"/>
      <c r="JZ185" s="45"/>
      <c r="KA185" s="45"/>
      <c r="KB185" s="45"/>
      <c r="KC185" s="45"/>
      <c r="KD185" s="45"/>
      <c r="KE185" s="45"/>
      <c r="KF185" s="45"/>
      <c r="KG185" s="45"/>
      <c r="KH185" s="45"/>
      <c r="KI185" s="45"/>
      <c r="KJ185" s="45"/>
      <c r="KK185" s="45"/>
      <c r="KL185" s="45"/>
      <c r="KM185" s="45"/>
      <c r="KN185" s="45"/>
      <c r="KO185" s="45"/>
      <c r="KP185" s="45"/>
      <c r="KQ185" s="45"/>
      <c r="KR185" s="45"/>
      <c r="KS185" s="45"/>
      <c r="KT185" s="45"/>
      <c r="KU185" s="45"/>
      <c r="KV185" s="45"/>
      <c r="KW185" s="45"/>
      <c r="KX185" s="45"/>
      <c r="KY185" s="45"/>
      <c r="KZ185" s="45"/>
      <c r="LA185" s="45"/>
      <c r="LB185" s="45"/>
      <c r="LC185" s="45"/>
      <c r="LD185" s="45"/>
      <c r="LE185" s="45"/>
      <c r="LF185" s="45"/>
      <c r="LG185" s="45"/>
      <c r="LH185" s="45"/>
      <c r="LI185" s="45"/>
      <c r="LJ185" s="45"/>
      <c r="LK185" s="45"/>
      <c r="LL185" s="45"/>
      <c r="LM185" s="45"/>
      <c r="LN185" s="45"/>
      <c r="LO185" s="45"/>
      <c r="LP185" s="45"/>
      <c r="LQ185" s="45"/>
      <c r="LR185" s="45"/>
      <c r="LS185" s="45"/>
      <c r="LT185" s="45"/>
      <c r="LU185" s="45"/>
      <c r="LV185" s="45"/>
      <c r="LW185" s="45"/>
      <c r="LX185" s="45"/>
      <c r="LY185" s="45"/>
      <c r="LZ185" s="45"/>
      <c r="MA185" s="45"/>
      <c r="MB185" s="45"/>
      <c r="MC185" s="45"/>
      <c r="MD185" s="45"/>
      <c r="ME185" s="45"/>
      <c r="MF185" s="45"/>
      <c r="MG185" s="45"/>
      <c r="MH185" s="45"/>
      <c r="MI185" s="45"/>
      <c r="MJ185" s="45"/>
      <c r="MK185" s="45"/>
      <c r="ML185" s="45"/>
      <c r="MM185" s="45"/>
      <c r="MN185" s="45"/>
      <c r="MO185" s="45"/>
      <c r="MP185" s="45"/>
      <c r="MQ185" s="45"/>
      <c r="MR185" s="45"/>
      <c r="MS185" s="45"/>
      <c r="MT185" s="45"/>
      <c r="MU185" s="45"/>
      <c r="MV185" s="45"/>
      <c r="MW185" s="45"/>
      <c r="MX185" s="45"/>
      <c r="MY185" s="45"/>
      <c r="MZ185" s="45"/>
      <c r="NA185" s="45"/>
      <c r="NB185" s="45"/>
      <c r="NC185" s="45"/>
      <c r="ND185" s="45"/>
      <c r="NE185" s="45"/>
      <c r="NF185" s="45"/>
      <c r="NG185" s="45"/>
      <c r="NH185" s="45"/>
      <c r="NI185" s="45"/>
      <c r="NJ185" s="45"/>
      <c r="NK185" s="45"/>
      <c r="NL185" s="45"/>
      <c r="NM185" s="45"/>
      <c r="NN185" s="45"/>
      <c r="NO185" s="45"/>
      <c r="NP185" s="45"/>
      <c r="NQ185" s="45"/>
      <c r="NR185" s="45"/>
      <c r="NS185" s="45"/>
      <c r="NT185" s="45"/>
      <c r="NU185" s="45"/>
      <c r="NV185" s="45"/>
      <c r="NW185" s="45"/>
      <c r="NX185" s="45"/>
      <c r="NY185" s="45"/>
      <c r="NZ185" s="45"/>
      <c r="OA185" s="45"/>
      <c r="OB185" s="45"/>
      <c r="OC185" s="45"/>
      <c r="OD185" s="45"/>
      <c r="OE185" s="45"/>
      <c r="OF185" s="45"/>
      <c r="OG185" s="45"/>
      <c r="OH185" s="45"/>
      <c r="OI185" s="45"/>
      <c r="OJ185" s="45"/>
      <c r="OK185" s="45"/>
      <c r="OL185" s="45"/>
      <c r="OM185" s="45"/>
      <c r="ON185" s="45"/>
      <c r="OO185" s="45"/>
      <c r="OP185" s="45"/>
      <c r="OQ185" s="45"/>
      <c r="OR185" s="45"/>
      <c r="OS185" s="45"/>
      <c r="OT185" s="45"/>
      <c r="OU185" s="45"/>
      <c r="OV185" s="45"/>
      <c r="OW185" s="45"/>
      <c r="OX185" s="45"/>
      <c r="OY185" s="45"/>
      <c r="OZ185" s="45"/>
      <c r="PA185" s="45"/>
      <c r="PB185" s="45"/>
      <c r="PC185" s="45"/>
      <c r="PD185" s="45"/>
      <c r="PE185" s="45"/>
      <c r="PF185" s="45"/>
      <c r="PG185" s="45"/>
      <c r="PH185" s="45"/>
      <c r="PI185" s="45"/>
      <c r="PJ185" s="45"/>
      <c r="PK185" s="45"/>
      <c r="PL185" s="45"/>
      <c r="PM185" s="45"/>
      <c r="PN185" s="45"/>
      <c r="PO185" s="45"/>
      <c r="PP185" s="45"/>
      <c r="PQ185" s="45"/>
      <c r="PR185" s="45"/>
      <c r="PS185" s="45"/>
      <c r="PT185" s="45"/>
      <c r="PU185" s="45"/>
      <c r="PV185" s="45"/>
      <c r="PW185" s="45"/>
      <c r="PX185" s="45"/>
      <c r="PY185" s="45"/>
      <c r="PZ185" s="45"/>
      <c r="QA185" s="45"/>
      <c r="QB185" s="45"/>
      <c r="QC185" s="45"/>
      <c r="QD185" s="45"/>
      <c r="QE185" s="45"/>
      <c r="QF185" s="45"/>
      <c r="QG185" s="45"/>
      <c r="QH185" s="45"/>
      <c r="QI185" s="45"/>
      <c r="QJ185" s="45"/>
      <c r="QK185" s="45"/>
      <c r="QL185" s="45"/>
      <c r="QM185" s="45"/>
      <c r="QN185" s="45"/>
      <c r="QO185" s="45"/>
      <c r="QP185" s="45"/>
      <c r="QQ185" s="45"/>
      <c r="QR185" s="45"/>
      <c r="QS185" s="45"/>
      <c r="QT185" s="45"/>
      <c r="QU185" s="45"/>
      <c r="QV185" s="45"/>
      <c r="QW185" s="45"/>
      <c r="QX185" s="45"/>
      <c r="QY185" s="45"/>
      <c r="QZ185" s="45"/>
      <c r="RA185" s="45"/>
      <c r="RB185" s="45"/>
      <c r="RC185" s="45"/>
      <c r="RD185" s="45"/>
      <c r="RE185" s="45"/>
      <c r="RF185" s="45"/>
      <c r="RG185" s="45"/>
      <c r="RH185" s="45"/>
      <c r="RI185" s="45"/>
      <c r="RJ185" s="45"/>
      <c r="RK185" s="45"/>
      <c r="RL185" s="45"/>
      <c r="RM185" s="45"/>
      <c r="RN185" s="45"/>
      <c r="RO185" s="45"/>
      <c r="RP185" s="45"/>
      <c r="RQ185" s="45"/>
      <c r="RR185" s="45"/>
      <c r="RS185" s="45"/>
      <c r="RT185" s="45"/>
      <c r="RU185" s="45"/>
      <c r="RV185" s="45"/>
      <c r="RW185" s="45"/>
      <c r="RX185" s="45"/>
      <c r="RY185" s="45"/>
      <c r="RZ185" s="45"/>
      <c r="SA185" s="45"/>
      <c r="SB185" s="45"/>
      <c r="SC185" s="45"/>
      <c r="SD185" s="45"/>
      <c r="SE185" s="45"/>
      <c r="SF185" s="45"/>
      <c r="SG185" s="45"/>
      <c r="SH185" s="45"/>
      <c r="SI185" s="45"/>
      <c r="SJ185" s="45"/>
      <c r="SK185" s="45"/>
      <c r="SL185" s="45"/>
      <c r="SM185" s="45"/>
      <c r="SN185" s="45"/>
      <c r="SO185" s="45"/>
      <c r="SP185" s="45"/>
      <c r="SQ185" s="45"/>
      <c r="SR185" s="45"/>
      <c r="SS185" s="45"/>
      <c r="ST185" s="45"/>
      <c r="SU185" s="45"/>
      <c r="SV185" s="45"/>
      <c r="SW185" s="45"/>
      <c r="SX185" s="45"/>
      <c r="SY185" s="45"/>
      <c r="SZ185" s="45"/>
      <c r="TA185" s="45"/>
      <c r="TB185" s="45"/>
      <c r="TC185" s="45"/>
      <c r="TD185" s="45"/>
      <c r="TE185" s="45"/>
      <c r="TF185" s="45"/>
      <c r="TG185" s="45"/>
      <c r="TH185" s="45"/>
      <c r="TI185" s="45"/>
      <c r="TJ185" s="45"/>
      <c r="TK185" s="45"/>
      <c r="TL185" s="45"/>
      <c r="TM185" s="45"/>
      <c r="TN185" s="45"/>
      <c r="TO185" s="45"/>
      <c r="TP185" s="45"/>
      <c r="TQ185" s="45"/>
      <c r="TR185" s="45"/>
      <c r="TS185" s="45"/>
      <c r="TT185" s="45"/>
      <c r="TU185" s="45"/>
      <c r="TV185" s="45"/>
      <c r="TW185" s="45"/>
      <c r="TX185" s="45"/>
      <c r="TY185" s="45"/>
      <c r="TZ185" s="45"/>
      <c r="UA185" s="45"/>
      <c r="UB185" s="45"/>
      <c r="UC185" s="45"/>
      <c r="UD185" s="45"/>
      <c r="UE185" s="45"/>
      <c r="UF185" s="45"/>
      <c r="UG185" s="45"/>
      <c r="UH185" s="45"/>
      <c r="UI185" s="45"/>
      <c r="UJ185" s="45"/>
      <c r="UK185" s="45"/>
      <c r="UL185" s="45"/>
      <c r="UM185" s="45"/>
      <c r="UN185" s="45"/>
      <c r="UO185" s="45"/>
      <c r="UP185" s="45"/>
      <c r="UQ185" s="45"/>
      <c r="UR185" s="45"/>
      <c r="US185" s="45"/>
      <c r="UT185" s="45"/>
      <c r="UU185" s="45"/>
      <c r="UV185" s="45"/>
      <c r="UW185" s="45"/>
      <c r="UX185" s="45"/>
      <c r="UY185" s="45"/>
      <c r="UZ185" s="45"/>
      <c r="VA185" s="45"/>
      <c r="VB185" s="45"/>
      <c r="VC185" s="45"/>
      <c r="VD185" s="45"/>
      <c r="VE185" s="45"/>
      <c r="VF185" s="45"/>
      <c r="VG185" s="45"/>
      <c r="VH185" s="45"/>
      <c r="VI185" s="45"/>
      <c r="VJ185" s="45"/>
      <c r="VK185" s="45"/>
      <c r="VL185" s="45"/>
      <c r="VM185" s="45"/>
      <c r="VN185" s="45"/>
      <c r="VO185" s="45"/>
      <c r="VP185" s="45"/>
      <c r="VQ185" s="45"/>
      <c r="VR185" s="45"/>
      <c r="VS185" s="45"/>
      <c r="VT185" s="45"/>
      <c r="VU185" s="45"/>
      <c r="VV185" s="45"/>
      <c r="VW185" s="45"/>
      <c r="VX185" s="45"/>
      <c r="VY185" s="45"/>
      <c r="VZ185" s="45"/>
      <c r="WA185" s="45"/>
      <c r="WB185" s="45"/>
      <c r="WC185" s="45"/>
      <c r="WD185" s="45"/>
      <c r="WE185" s="45"/>
      <c r="WF185" s="45"/>
      <c r="WG185" s="45"/>
      <c r="WH185" s="45"/>
      <c r="WI185" s="45"/>
      <c r="WJ185" s="45"/>
      <c r="WK185" s="45"/>
      <c r="WL185" s="45"/>
      <c r="WM185" s="45"/>
      <c r="WN185" s="45"/>
      <c r="WO185" s="45"/>
      <c r="WP185" s="45"/>
      <c r="WQ185" s="45"/>
      <c r="WR185" s="45"/>
      <c r="WS185" s="45"/>
      <c r="WT185" s="45"/>
      <c r="WU185" s="45"/>
      <c r="WV185" s="45"/>
      <c r="WW185" s="45"/>
      <c r="WX185" s="45"/>
      <c r="WY185" s="45"/>
      <c r="WZ185" s="45"/>
      <c r="XA185" s="45"/>
      <c r="XB185" s="45"/>
      <c r="XC185" s="45"/>
      <c r="XD185" s="45"/>
      <c r="XE185" s="45"/>
      <c r="XF185" s="45"/>
      <c r="XG185" s="45"/>
      <c r="XH185" s="45"/>
      <c r="XI185" s="45"/>
      <c r="XJ185" s="45"/>
      <c r="XK185" s="45"/>
      <c r="XL185" s="45"/>
      <c r="XM185" s="45"/>
      <c r="XN185" s="45"/>
      <c r="XO185" s="45"/>
      <c r="XP185" s="45"/>
      <c r="XQ185" s="45"/>
      <c r="XR185" s="45"/>
      <c r="XS185" s="45"/>
      <c r="XT185" s="45"/>
      <c r="XU185" s="45"/>
      <c r="XV185" s="45"/>
      <c r="XW185" s="45"/>
      <c r="XX185" s="45"/>
      <c r="XY185" s="45"/>
      <c r="XZ185" s="45"/>
      <c r="YA185" s="45"/>
      <c r="YB185" s="45"/>
      <c r="YC185" s="45"/>
      <c r="YD185" s="45"/>
      <c r="YE185" s="45"/>
      <c r="YF185" s="45"/>
      <c r="YG185" s="45"/>
      <c r="YH185" s="45"/>
      <c r="YI185" s="45"/>
      <c r="YJ185" s="45"/>
      <c r="YK185" s="45"/>
      <c r="YL185" s="45"/>
      <c r="YM185" s="45"/>
      <c r="YN185" s="45"/>
      <c r="YO185" s="45"/>
      <c r="YP185" s="45"/>
      <c r="YQ185" s="45"/>
      <c r="YR185" s="45"/>
    </row>
    <row r="186" spans="1:668" x14ac:dyDescent="0.25">
      <c r="A186" s="4" t="s">
        <v>53</v>
      </c>
      <c r="B186" s="5" t="s">
        <v>16</v>
      </c>
      <c r="C186" s="6" t="s">
        <v>73</v>
      </c>
      <c r="D186" s="10">
        <v>44197</v>
      </c>
      <c r="E186" s="10" t="s">
        <v>114</v>
      </c>
      <c r="F186" s="132">
        <v>45000</v>
      </c>
      <c r="G186" s="176">
        <f t="shared" ref="G186:G194" si="27">F186*0.0287</f>
        <v>1291.5</v>
      </c>
      <c r="H186" s="183">
        <v>0</v>
      </c>
      <c r="I186" s="183">
        <f t="shared" ref="I186:I194" si="28">F186*0.0304</f>
        <v>1368</v>
      </c>
      <c r="J186" s="183">
        <v>25</v>
      </c>
      <c r="K186" s="183">
        <v>2684.5</v>
      </c>
      <c r="L186" s="176">
        <f t="shared" ref="L186:L194" si="29">F186-K186</f>
        <v>42315.5</v>
      </c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</row>
    <row r="187" spans="1:668" x14ac:dyDescent="0.25">
      <c r="A187" s="4" t="s">
        <v>52</v>
      </c>
      <c r="B187" s="5" t="s">
        <v>16</v>
      </c>
      <c r="C187" s="6" t="s">
        <v>73</v>
      </c>
      <c r="D187" s="10">
        <v>44197</v>
      </c>
      <c r="E187" s="10" t="s">
        <v>114</v>
      </c>
      <c r="F187" s="132">
        <v>45000</v>
      </c>
      <c r="G187" s="176">
        <f t="shared" si="27"/>
        <v>1291.5</v>
      </c>
      <c r="H187" s="183">
        <v>0</v>
      </c>
      <c r="I187" s="183">
        <f t="shared" si="28"/>
        <v>1368</v>
      </c>
      <c r="J187" s="183">
        <v>25</v>
      </c>
      <c r="K187" s="183">
        <v>4034.62</v>
      </c>
      <c r="L187" s="176">
        <f t="shared" si="29"/>
        <v>40965.379999999997</v>
      </c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</row>
    <row r="188" spans="1:668" x14ac:dyDescent="0.25">
      <c r="A188" s="4" t="s">
        <v>50</v>
      </c>
      <c r="B188" s="5" t="s">
        <v>16</v>
      </c>
      <c r="C188" s="6" t="s">
        <v>74</v>
      </c>
      <c r="D188" s="10">
        <v>44197</v>
      </c>
      <c r="E188" s="10" t="s">
        <v>114</v>
      </c>
      <c r="F188" s="132">
        <v>45000</v>
      </c>
      <c r="G188" s="176">
        <f t="shared" si="27"/>
        <v>1291.5</v>
      </c>
      <c r="H188" s="183">
        <v>0</v>
      </c>
      <c r="I188" s="183">
        <f t="shared" si="28"/>
        <v>1368</v>
      </c>
      <c r="J188" s="183">
        <v>1375.12</v>
      </c>
      <c r="K188" s="183">
        <v>3925.6</v>
      </c>
      <c r="L188" s="176">
        <f t="shared" si="29"/>
        <v>41074.400000000001</v>
      </c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51"/>
      <c r="AS188" s="51"/>
    </row>
    <row r="189" spans="1:668" x14ac:dyDescent="0.25">
      <c r="A189" s="4" t="s">
        <v>130</v>
      </c>
      <c r="B189" s="5" t="s">
        <v>16</v>
      </c>
      <c r="C189" s="6" t="s">
        <v>74</v>
      </c>
      <c r="D189" s="10">
        <v>44197</v>
      </c>
      <c r="E189" s="10" t="s">
        <v>114</v>
      </c>
      <c r="F189" s="132">
        <v>45000</v>
      </c>
      <c r="G189" s="176">
        <f t="shared" si="27"/>
        <v>1291.5</v>
      </c>
      <c r="H189" s="183">
        <v>0</v>
      </c>
      <c r="I189" s="183">
        <f t="shared" si="28"/>
        <v>1368</v>
      </c>
      <c r="J189" s="183">
        <v>25</v>
      </c>
      <c r="K189" s="220">
        <v>2684.5</v>
      </c>
      <c r="L189" s="176">
        <f t="shared" si="29"/>
        <v>42315.5</v>
      </c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</row>
    <row r="190" spans="1:668" x14ac:dyDescent="0.25">
      <c r="A190" s="4" t="s">
        <v>49</v>
      </c>
      <c r="B190" s="5" t="s">
        <v>16</v>
      </c>
      <c r="C190" s="6" t="s">
        <v>73</v>
      </c>
      <c r="D190" s="10">
        <v>44197</v>
      </c>
      <c r="E190" s="10" t="s">
        <v>114</v>
      </c>
      <c r="F190" s="132">
        <v>66000</v>
      </c>
      <c r="G190" s="176">
        <f t="shared" si="27"/>
        <v>1894.2</v>
      </c>
      <c r="H190" s="183">
        <v>0</v>
      </c>
      <c r="I190" s="183">
        <f t="shared" si="28"/>
        <v>2006.4</v>
      </c>
      <c r="J190" s="183">
        <v>1375.12</v>
      </c>
      <c r="K190" s="183">
        <v>4034.62</v>
      </c>
      <c r="L190" s="176">
        <f t="shared" si="29"/>
        <v>61965.38</v>
      </c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</row>
    <row r="191" spans="1:668" x14ac:dyDescent="0.25">
      <c r="A191" s="4" t="s">
        <v>131</v>
      </c>
      <c r="B191" s="5" t="s">
        <v>17</v>
      </c>
      <c r="C191" s="6" t="s">
        <v>73</v>
      </c>
      <c r="D191" s="10">
        <v>44562</v>
      </c>
      <c r="E191" s="10" t="s">
        <v>114</v>
      </c>
      <c r="F191" s="132">
        <v>45000</v>
      </c>
      <c r="G191" s="176">
        <f t="shared" si="27"/>
        <v>1291.5</v>
      </c>
      <c r="H191" s="183">
        <v>1148.33</v>
      </c>
      <c r="I191" s="183">
        <f t="shared" si="28"/>
        <v>1368</v>
      </c>
      <c r="J191" s="183">
        <v>25</v>
      </c>
      <c r="K191" s="183">
        <v>3832.83</v>
      </c>
      <c r="L191" s="176">
        <v>41167.17</v>
      </c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</row>
    <row r="192" spans="1:668" x14ac:dyDescent="0.25">
      <c r="A192" s="4" t="s">
        <v>132</v>
      </c>
      <c r="B192" s="5" t="s">
        <v>17</v>
      </c>
      <c r="C192" s="6" t="s">
        <v>73</v>
      </c>
      <c r="D192" s="10">
        <v>44866</v>
      </c>
      <c r="E192" s="10" t="s">
        <v>114</v>
      </c>
      <c r="F192" s="132">
        <v>45000</v>
      </c>
      <c r="G192" s="176">
        <f t="shared" si="27"/>
        <v>1291.5</v>
      </c>
      <c r="H192" s="183">
        <v>1148.33</v>
      </c>
      <c r="I192" s="183">
        <f t="shared" si="28"/>
        <v>1368</v>
      </c>
      <c r="J192" s="183">
        <v>25</v>
      </c>
      <c r="K192" s="183">
        <v>3832.83</v>
      </c>
      <c r="L192" s="176">
        <f t="shared" si="29"/>
        <v>41167.17</v>
      </c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</row>
    <row r="193" spans="1:668" x14ac:dyDescent="0.25">
      <c r="A193" s="4" t="s">
        <v>204</v>
      </c>
      <c r="B193" s="5" t="s">
        <v>188</v>
      </c>
      <c r="C193" s="6" t="s">
        <v>73</v>
      </c>
      <c r="D193" s="10">
        <v>44682</v>
      </c>
      <c r="E193" s="10" t="s">
        <v>114</v>
      </c>
      <c r="F193" s="132">
        <v>55000</v>
      </c>
      <c r="G193" s="176">
        <f t="shared" si="27"/>
        <v>1578.5</v>
      </c>
      <c r="H193" s="183">
        <v>2559.6799999999998</v>
      </c>
      <c r="I193" s="183">
        <f t="shared" si="28"/>
        <v>1672</v>
      </c>
      <c r="J193" s="183">
        <v>25</v>
      </c>
      <c r="K193" s="183">
        <v>5835.18</v>
      </c>
      <c r="L193" s="176">
        <f t="shared" si="29"/>
        <v>49164.82</v>
      </c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</row>
    <row r="194" spans="1:668" x14ac:dyDescent="0.25">
      <c r="A194" s="4" t="s">
        <v>205</v>
      </c>
      <c r="B194" s="5" t="s">
        <v>206</v>
      </c>
      <c r="C194" s="6" t="s">
        <v>74</v>
      </c>
      <c r="D194" s="10">
        <v>44682</v>
      </c>
      <c r="E194" s="10" t="s">
        <v>114</v>
      </c>
      <c r="F194" s="132">
        <v>60000</v>
      </c>
      <c r="G194" s="176">
        <f t="shared" si="27"/>
        <v>1722</v>
      </c>
      <c r="H194" s="183">
        <v>3486.68</v>
      </c>
      <c r="I194" s="183">
        <f t="shared" si="28"/>
        <v>1824</v>
      </c>
      <c r="J194" s="183">
        <v>25</v>
      </c>
      <c r="K194" s="183">
        <v>7057.68</v>
      </c>
      <c r="L194" s="176">
        <f t="shared" si="29"/>
        <v>52942.32</v>
      </c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</row>
    <row r="195" spans="1:668" x14ac:dyDescent="0.25">
      <c r="A195" s="41" t="s">
        <v>14</v>
      </c>
      <c r="B195" s="12">
        <v>10</v>
      </c>
      <c r="C195" s="7"/>
      <c r="D195" s="41"/>
      <c r="E195" s="41"/>
      <c r="F195" s="148">
        <f>SUM(F185:F185)+F186+F187+F188+F189+F190+F191+F192+F193+F194</f>
        <v>537000</v>
      </c>
      <c r="G195" s="163">
        <f t="shared" ref="G195:L195" si="30">SUM(G185:G194)</f>
        <v>15411.9</v>
      </c>
      <c r="H195" s="148">
        <f t="shared" si="30"/>
        <v>17155.239999999998</v>
      </c>
      <c r="I195" s="148">
        <f t="shared" si="30"/>
        <v>16324.8</v>
      </c>
      <c r="J195" s="148">
        <f t="shared" si="30"/>
        <v>2950.24</v>
      </c>
      <c r="K195" s="148">
        <f>SUM(K185:K194)</f>
        <v>51842.18</v>
      </c>
      <c r="L195" s="148">
        <f t="shared" si="30"/>
        <v>485157.81999999995</v>
      </c>
      <c r="M195" s="47"/>
      <c r="N195" s="47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IC195" s="51"/>
      <c r="ID195" s="51"/>
      <c r="IE195" s="51"/>
      <c r="IF195" s="51"/>
      <c r="IG195" s="51"/>
      <c r="IH195" s="51"/>
      <c r="II195" s="51"/>
      <c r="IJ195" s="51"/>
      <c r="IK195" s="51"/>
      <c r="IL195" s="51"/>
      <c r="IM195" s="51"/>
      <c r="IN195" s="51"/>
      <c r="IO195" s="51"/>
      <c r="IP195" s="51"/>
      <c r="IQ195" s="51"/>
      <c r="IR195" s="51"/>
      <c r="IS195" s="51"/>
      <c r="IT195" s="51"/>
      <c r="IU195" s="51"/>
      <c r="IV195" s="51"/>
      <c r="IW195" s="51"/>
      <c r="IX195" s="51"/>
      <c r="IY195" s="51"/>
      <c r="IZ195" s="51"/>
      <c r="JA195" s="51"/>
      <c r="JB195" s="51"/>
      <c r="JC195" s="51"/>
      <c r="JD195" s="51"/>
      <c r="JE195" s="51"/>
      <c r="JF195" s="51"/>
      <c r="JG195" s="51"/>
      <c r="JH195" s="51"/>
      <c r="JI195" s="51"/>
      <c r="JJ195" s="51"/>
      <c r="JK195" s="51"/>
      <c r="JL195" s="51"/>
      <c r="JM195" s="51"/>
      <c r="JN195" s="51"/>
      <c r="JO195" s="51"/>
      <c r="JP195" s="51"/>
      <c r="JQ195" s="51"/>
      <c r="JR195" s="51"/>
      <c r="JS195" s="51"/>
      <c r="JT195" s="51"/>
      <c r="JU195" s="51"/>
      <c r="JV195" s="51"/>
      <c r="JW195" s="51"/>
      <c r="JX195" s="51"/>
      <c r="JY195" s="51"/>
      <c r="JZ195" s="51"/>
      <c r="KA195" s="51"/>
      <c r="KB195" s="51"/>
      <c r="KC195" s="51"/>
      <c r="KD195" s="51"/>
      <c r="KE195" s="51"/>
      <c r="KF195" s="51"/>
      <c r="KG195" s="51"/>
      <c r="KH195" s="51"/>
      <c r="KI195" s="51"/>
      <c r="KJ195" s="51"/>
      <c r="KK195" s="51"/>
      <c r="KL195" s="51"/>
      <c r="KM195" s="51"/>
      <c r="KN195" s="51"/>
      <c r="KO195" s="51"/>
      <c r="KP195" s="51"/>
      <c r="KQ195" s="51"/>
      <c r="KR195" s="51"/>
      <c r="KS195" s="51"/>
      <c r="KT195" s="51"/>
      <c r="KU195" s="51"/>
      <c r="KV195" s="51"/>
      <c r="KW195" s="51"/>
      <c r="KX195" s="51"/>
      <c r="KY195" s="51"/>
      <c r="KZ195" s="51"/>
      <c r="LA195" s="51"/>
      <c r="LB195" s="51"/>
      <c r="LC195" s="51"/>
      <c r="LD195" s="51"/>
      <c r="LE195" s="51"/>
      <c r="LF195" s="51"/>
      <c r="LG195" s="51"/>
      <c r="LH195" s="51"/>
      <c r="LI195" s="51"/>
      <c r="LJ195" s="51"/>
      <c r="LK195" s="51"/>
      <c r="LL195" s="51"/>
      <c r="LM195" s="51"/>
      <c r="LN195" s="51"/>
      <c r="LO195" s="51"/>
      <c r="LP195" s="51"/>
      <c r="LQ195" s="51"/>
      <c r="LR195" s="51"/>
      <c r="LS195" s="51"/>
      <c r="LT195" s="51"/>
      <c r="LU195" s="51"/>
      <c r="LV195" s="51"/>
      <c r="LW195" s="51"/>
      <c r="LX195" s="51"/>
      <c r="LY195" s="51"/>
      <c r="LZ195" s="51"/>
      <c r="MA195" s="51"/>
      <c r="MB195" s="51"/>
      <c r="MC195" s="51"/>
      <c r="MD195" s="51"/>
      <c r="ME195" s="51"/>
      <c r="MF195" s="51"/>
      <c r="MG195" s="51"/>
      <c r="MH195" s="51"/>
      <c r="MI195" s="51"/>
      <c r="MJ195" s="51"/>
      <c r="MK195" s="51"/>
      <c r="ML195" s="51"/>
      <c r="MM195" s="51"/>
      <c r="MN195" s="51"/>
      <c r="MO195" s="51"/>
      <c r="MP195" s="51"/>
      <c r="MQ195" s="51"/>
      <c r="MR195" s="51"/>
      <c r="MS195" s="51"/>
      <c r="MT195" s="51"/>
      <c r="MU195" s="51"/>
      <c r="MV195" s="51"/>
      <c r="MW195" s="51"/>
      <c r="MX195" s="51"/>
      <c r="MY195" s="51"/>
      <c r="MZ195" s="51"/>
      <c r="NA195" s="51"/>
      <c r="NB195" s="51"/>
      <c r="NC195" s="51"/>
      <c r="ND195" s="51"/>
      <c r="NE195" s="51"/>
      <c r="NF195" s="51"/>
      <c r="NG195" s="51"/>
      <c r="NH195" s="51"/>
      <c r="NI195" s="51"/>
      <c r="NJ195" s="51"/>
      <c r="NK195" s="51"/>
      <c r="NL195" s="51"/>
      <c r="NM195" s="51"/>
      <c r="NN195" s="51"/>
      <c r="NO195" s="51"/>
      <c r="NP195" s="51"/>
      <c r="NQ195" s="51"/>
      <c r="NR195" s="51"/>
      <c r="NS195" s="51"/>
      <c r="NT195" s="51"/>
      <c r="NU195" s="51"/>
      <c r="NV195" s="51"/>
      <c r="NW195" s="51"/>
      <c r="NX195" s="51"/>
      <c r="NY195" s="51"/>
      <c r="NZ195" s="51"/>
      <c r="OA195" s="51"/>
      <c r="OB195" s="51"/>
      <c r="OC195" s="51"/>
      <c r="OD195" s="51"/>
      <c r="OE195" s="51"/>
      <c r="OF195" s="51"/>
      <c r="OG195" s="51"/>
      <c r="OH195" s="51"/>
      <c r="OI195" s="51"/>
      <c r="OJ195" s="51"/>
      <c r="OK195" s="51"/>
      <c r="OL195" s="51"/>
      <c r="OM195" s="51"/>
      <c r="ON195" s="51"/>
      <c r="OO195" s="51"/>
      <c r="OP195" s="51"/>
      <c r="OQ195" s="51"/>
      <c r="OR195" s="51"/>
      <c r="OS195" s="51"/>
      <c r="OT195" s="51"/>
      <c r="OU195" s="51"/>
      <c r="OV195" s="51"/>
      <c r="OW195" s="51"/>
      <c r="OX195" s="51"/>
      <c r="OY195" s="51"/>
      <c r="OZ195" s="51"/>
      <c r="PA195" s="51"/>
      <c r="PB195" s="51"/>
      <c r="PC195" s="51"/>
      <c r="PD195" s="51"/>
      <c r="PE195" s="51"/>
      <c r="PF195" s="51"/>
      <c r="PG195" s="51"/>
      <c r="PH195" s="51"/>
      <c r="PI195" s="51"/>
      <c r="PJ195" s="51"/>
      <c r="PK195" s="51"/>
      <c r="PL195" s="51"/>
      <c r="PM195" s="51"/>
      <c r="PN195" s="51"/>
      <c r="PO195" s="51"/>
      <c r="PP195" s="51"/>
      <c r="PQ195" s="51"/>
      <c r="PR195" s="51"/>
      <c r="PS195" s="51"/>
      <c r="PT195" s="51"/>
      <c r="PU195" s="51"/>
      <c r="PV195" s="51"/>
      <c r="PW195" s="51"/>
      <c r="PX195" s="51"/>
      <c r="PY195" s="51"/>
      <c r="PZ195" s="51"/>
      <c r="QA195" s="51"/>
      <c r="QB195" s="51"/>
      <c r="QC195" s="51"/>
      <c r="QD195" s="51"/>
      <c r="QE195" s="51"/>
      <c r="QF195" s="51"/>
      <c r="QG195" s="51"/>
      <c r="QH195" s="51"/>
      <c r="QI195" s="51"/>
      <c r="QJ195" s="51"/>
      <c r="QK195" s="51"/>
      <c r="QL195" s="51"/>
      <c r="QM195" s="51"/>
      <c r="QN195" s="51"/>
      <c r="QO195" s="51"/>
      <c r="QP195" s="51"/>
      <c r="QQ195" s="51"/>
      <c r="QR195" s="51"/>
      <c r="QS195" s="51"/>
      <c r="QT195" s="51"/>
      <c r="QU195" s="51"/>
      <c r="QV195" s="51"/>
      <c r="QW195" s="51"/>
      <c r="QX195" s="51"/>
      <c r="QY195" s="51"/>
      <c r="QZ195" s="51"/>
      <c r="RA195" s="51"/>
      <c r="RB195" s="51"/>
      <c r="RC195" s="51"/>
      <c r="RD195" s="51"/>
      <c r="RE195" s="51"/>
      <c r="RF195" s="51"/>
      <c r="RG195" s="51"/>
      <c r="RH195" s="51"/>
      <c r="RI195" s="51"/>
      <c r="RJ195" s="51"/>
      <c r="RK195" s="51"/>
      <c r="RL195" s="51"/>
      <c r="RM195" s="51"/>
      <c r="RN195" s="51"/>
      <c r="RO195" s="51"/>
      <c r="RP195" s="51"/>
      <c r="RQ195" s="51"/>
      <c r="RR195" s="51"/>
      <c r="RS195" s="51"/>
      <c r="RT195" s="51"/>
      <c r="RU195" s="51"/>
      <c r="RV195" s="51"/>
      <c r="RW195" s="51"/>
      <c r="RX195" s="51"/>
      <c r="RY195" s="51"/>
      <c r="RZ195" s="51"/>
      <c r="SA195" s="51"/>
      <c r="SB195" s="51"/>
      <c r="SC195" s="51"/>
      <c r="SD195" s="51"/>
      <c r="SE195" s="51"/>
      <c r="SF195" s="51"/>
      <c r="SG195" s="51"/>
      <c r="SH195" s="51"/>
      <c r="SI195" s="51"/>
      <c r="SJ195" s="51"/>
      <c r="SK195" s="51"/>
      <c r="SL195" s="51"/>
      <c r="SM195" s="51"/>
      <c r="SN195" s="51"/>
      <c r="SO195" s="51"/>
      <c r="SP195" s="51"/>
      <c r="SQ195" s="51"/>
      <c r="SR195" s="51"/>
      <c r="SS195" s="51"/>
      <c r="ST195" s="51"/>
      <c r="SU195" s="51"/>
      <c r="SV195" s="51"/>
      <c r="SW195" s="51"/>
      <c r="SX195" s="51"/>
      <c r="SY195" s="51"/>
      <c r="SZ195" s="51"/>
      <c r="TA195" s="51"/>
      <c r="TB195" s="51"/>
      <c r="TC195" s="51"/>
      <c r="TD195" s="51"/>
      <c r="TE195" s="51"/>
      <c r="TF195" s="51"/>
      <c r="TG195" s="51"/>
      <c r="TH195" s="51"/>
      <c r="TI195" s="51"/>
      <c r="TJ195" s="51"/>
      <c r="TK195" s="51"/>
      <c r="TL195" s="51"/>
      <c r="TM195" s="51"/>
      <c r="TN195" s="51"/>
      <c r="TO195" s="51"/>
      <c r="TP195" s="51"/>
      <c r="TQ195" s="51"/>
      <c r="TR195" s="51"/>
      <c r="TS195" s="51"/>
      <c r="TT195" s="51"/>
      <c r="TU195" s="51"/>
      <c r="TV195" s="51"/>
      <c r="TW195" s="51"/>
      <c r="TX195" s="51"/>
      <c r="TY195" s="51"/>
      <c r="TZ195" s="51"/>
      <c r="UA195" s="51"/>
      <c r="UB195" s="51"/>
      <c r="UC195" s="51"/>
      <c r="UD195" s="51"/>
      <c r="UE195" s="51"/>
      <c r="UF195" s="51"/>
      <c r="UG195" s="51"/>
      <c r="UH195" s="51"/>
      <c r="UI195" s="51"/>
      <c r="UJ195" s="51"/>
      <c r="UK195" s="51"/>
      <c r="UL195" s="51"/>
      <c r="UM195" s="51"/>
      <c r="UN195" s="51"/>
      <c r="UO195" s="51"/>
      <c r="UP195" s="51"/>
      <c r="UQ195" s="51"/>
      <c r="UR195" s="51"/>
      <c r="US195" s="51"/>
      <c r="UT195" s="51"/>
      <c r="UU195" s="51"/>
      <c r="UV195" s="51"/>
      <c r="UW195" s="51"/>
      <c r="UX195" s="51"/>
      <c r="UY195" s="51"/>
      <c r="UZ195" s="51"/>
      <c r="VA195" s="51"/>
      <c r="VB195" s="51"/>
      <c r="VC195" s="51"/>
      <c r="VD195" s="51"/>
      <c r="VE195" s="51"/>
      <c r="VF195" s="51"/>
      <c r="VG195" s="51"/>
      <c r="VH195" s="51"/>
      <c r="VI195" s="51"/>
      <c r="VJ195" s="51"/>
      <c r="VK195" s="51"/>
      <c r="VL195" s="51"/>
      <c r="VM195" s="51"/>
      <c r="VN195" s="51"/>
      <c r="VO195" s="51"/>
      <c r="VP195" s="51"/>
      <c r="VQ195" s="51"/>
      <c r="VR195" s="51"/>
      <c r="VS195" s="51"/>
      <c r="VT195" s="51"/>
      <c r="VU195" s="51"/>
      <c r="VV195" s="51"/>
      <c r="VW195" s="51"/>
      <c r="VX195" s="51"/>
      <c r="VY195" s="51"/>
      <c r="VZ195" s="51"/>
      <c r="WA195" s="51"/>
      <c r="WB195" s="51"/>
      <c r="WC195" s="51"/>
      <c r="WD195" s="51"/>
      <c r="WE195" s="51"/>
      <c r="WF195" s="51"/>
      <c r="WG195" s="51"/>
      <c r="WH195" s="51"/>
      <c r="WI195" s="51"/>
      <c r="WJ195" s="51"/>
      <c r="WK195" s="51"/>
      <c r="WL195" s="51"/>
      <c r="WM195" s="51"/>
      <c r="WN195" s="51"/>
      <c r="WO195" s="51"/>
      <c r="WP195" s="51"/>
      <c r="WQ195" s="51"/>
      <c r="WR195" s="51"/>
      <c r="WS195" s="51"/>
      <c r="WT195" s="51"/>
      <c r="WU195" s="51"/>
      <c r="WV195" s="51"/>
      <c r="WW195" s="51"/>
      <c r="WX195" s="51"/>
      <c r="WY195" s="51"/>
      <c r="WZ195" s="51"/>
      <c r="XA195" s="51"/>
      <c r="XB195" s="51"/>
      <c r="XC195" s="51"/>
      <c r="XD195" s="51"/>
      <c r="XE195" s="51"/>
      <c r="XF195" s="51"/>
      <c r="XG195" s="51"/>
      <c r="XH195" s="51"/>
      <c r="XI195" s="51"/>
      <c r="XJ195" s="51"/>
      <c r="XK195" s="51"/>
      <c r="XL195" s="51"/>
      <c r="XM195" s="51"/>
      <c r="XN195" s="51"/>
      <c r="XO195" s="51"/>
      <c r="XP195" s="51"/>
      <c r="XQ195" s="51"/>
      <c r="XR195" s="51"/>
      <c r="XS195" s="51"/>
      <c r="XT195" s="51"/>
      <c r="XU195" s="51"/>
      <c r="XV195" s="51"/>
      <c r="XW195" s="51"/>
      <c r="XX195" s="51"/>
      <c r="XY195" s="51"/>
      <c r="XZ195" s="51"/>
      <c r="YA195" s="51"/>
      <c r="YB195" s="51"/>
      <c r="YC195" s="51"/>
      <c r="YD195" s="51"/>
      <c r="YE195" s="51"/>
      <c r="YF195" s="51"/>
      <c r="YG195" s="51"/>
      <c r="YH195" s="51"/>
      <c r="YI195" s="51"/>
      <c r="YJ195" s="51"/>
      <c r="YK195" s="51"/>
      <c r="YL195" s="51"/>
      <c r="YM195" s="51"/>
      <c r="YN195" s="51"/>
      <c r="YO195" s="51"/>
      <c r="YP195" s="51"/>
      <c r="YQ195" s="51"/>
      <c r="YR195" s="51"/>
    </row>
    <row r="196" spans="1:668" s="45" customFormat="1" x14ac:dyDescent="0.25">
      <c r="A196" s="40"/>
      <c r="B196" s="16"/>
      <c r="C196" s="17"/>
      <c r="D196" s="40"/>
      <c r="E196" s="40"/>
      <c r="F196" s="153"/>
      <c r="G196" s="157"/>
      <c r="H196" s="153"/>
      <c r="I196" s="153"/>
      <c r="J196" s="153"/>
      <c r="K196" s="153"/>
      <c r="L196" s="153"/>
    </row>
    <row r="197" spans="1:668" x14ac:dyDescent="0.25">
      <c r="A197" s="127" t="s">
        <v>207</v>
      </c>
      <c r="B197" s="5"/>
      <c r="C197" s="6"/>
      <c r="D197" s="10"/>
      <c r="E197" s="10"/>
      <c r="G197" s="176"/>
      <c r="H197" s="183"/>
      <c r="I197" s="183"/>
      <c r="J197" s="183"/>
      <c r="K197" s="183"/>
      <c r="L197" s="176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</row>
    <row r="198" spans="1:668" x14ac:dyDescent="0.25">
      <c r="A198" s="4" t="s">
        <v>208</v>
      </c>
      <c r="B198" s="5" t="s">
        <v>16</v>
      </c>
      <c r="C198" s="6" t="s">
        <v>74</v>
      </c>
      <c r="D198" s="10">
        <v>44682</v>
      </c>
      <c r="E198" s="10" t="s">
        <v>114</v>
      </c>
      <c r="F198" s="132">
        <v>60000</v>
      </c>
      <c r="G198" s="176">
        <v>1722</v>
      </c>
      <c r="H198" s="183">
        <v>3486.68</v>
      </c>
      <c r="I198" s="183">
        <v>1824</v>
      </c>
      <c r="J198" s="183">
        <v>25</v>
      </c>
      <c r="K198" s="183">
        <v>7057.68</v>
      </c>
      <c r="L198" s="176">
        <v>52942.32</v>
      </c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</row>
    <row r="199" spans="1:668" s="46" customFormat="1" ht="13.5" customHeight="1" x14ac:dyDescent="0.25">
      <c r="A199" s="46" t="s">
        <v>209</v>
      </c>
      <c r="B199" s="18" t="s">
        <v>206</v>
      </c>
      <c r="C199" s="19" t="s">
        <v>74</v>
      </c>
      <c r="D199" s="113">
        <v>44197</v>
      </c>
      <c r="E199" s="114" t="s">
        <v>114</v>
      </c>
      <c r="F199" s="154">
        <v>65000</v>
      </c>
      <c r="G199" s="158">
        <v>1865.5</v>
      </c>
      <c r="H199" s="154">
        <v>0</v>
      </c>
      <c r="I199" s="154">
        <v>1976</v>
      </c>
      <c r="J199" s="154">
        <v>25</v>
      </c>
      <c r="K199" s="154">
        <v>3866.5</v>
      </c>
      <c r="L199" s="158">
        <v>61133.5</v>
      </c>
    </row>
    <row r="200" spans="1:668" s="46" customFormat="1" ht="13.5" customHeight="1" x14ac:dyDescent="0.25">
      <c r="A200" s="46" t="s">
        <v>210</v>
      </c>
      <c r="B200" s="18" t="s">
        <v>188</v>
      </c>
      <c r="C200" s="19" t="s">
        <v>74</v>
      </c>
      <c r="D200" s="113">
        <v>44652</v>
      </c>
      <c r="E200" s="114" t="s">
        <v>114</v>
      </c>
      <c r="F200" s="154">
        <v>65000</v>
      </c>
      <c r="G200" s="158">
        <v>1865.5</v>
      </c>
      <c r="H200" s="154">
        <v>0</v>
      </c>
      <c r="I200" s="154">
        <v>1976</v>
      </c>
      <c r="J200" s="154">
        <v>25</v>
      </c>
      <c r="K200" s="154">
        <v>3866.5</v>
      </c>
      <c r="L200" s="158">
        <v>61133.5</v>
      </c>
    </row>
    <row r="201" spans="1:668" s="68" customFormat="1" x14ac:dyDescent="0.25">
      <c r="A201" s="68" t="s">
        <v>14</v>
      </c>
      <c r="B201" s="93">
        <v>3</v>
      </c>
      <c r="C201" s="74"/>
      <c r="F201" s="152">
        <f>F198+F199+F200</f>
        <v>190000</v>
      </c>
      <c r="G201" s="159">
        <f>SUM(G199:G199)+G200+G198</f>
        <v>5453</v>
      </c>
      <c r="H201" s="152">
        <f>SUM(H199:H199)+H198+H200</f>
        <v>3486.68</v>
      </c>
      <c r="I201" s="152">
        <f>SUM(I199:I199)+I200+I198</f>
        <v>5776</v>
      </c>
      <c r="J201" s="152">
        <f>SUM(J199:J199)+J198+J200</f>
        <v>75</v>
      </c>
      <c r="K201" s="152">
        <f>SUM(K199:K199)+K198+K200</f>
        <v>14790.68</v>
      </c>
      <c r="L201" s="152">
        <f>SUM(L199:L199)+L198+L200</f>
        <v>175209.32</v>
      </c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</row>
    <row r="202" spans="1:668" s="40" customFormat="1" x14ac:dyDescent="0.25">
      <c r="A202" s="40" t="s">
        <v>212</v>
      </c>
      <c r="B202" s="16"/>
      <c r="C202" s="17"/>
      <c r="F202" s="153"/>
      <c r="G202" s="157"/>
      <c r="H202" s="153"/>
      <c r="I202" s="153"/>
      <c r="J202" s="153"/>
      <c r="K202" s="153"/>
      <c r="L202" s="153"/>
    </row>
    <row r="203" spans="1:668" s="128" customFormat="1" x14ac:dyDescent="0.25">
      <c r="A203" s="128" t="s">
        <v>211</v>
      </c>
      <c r="B203" s="114" t="s">
        <v>56</v>
      </c>
      <c r="C203" s="19" t="s">
        <v>74</v>
      </c>
      <c r="D203" s="129">
        <v>44593</v>
      </c>
      <c r="E203" s="130" t="s">
        <v>114</v>
      </c>
      <c r="F203" s="154">
        <v>125000</v>
      </c>
      <c r="G203" s="158">
        <v>3587.5</v>
      </c>
      <c r="H203" s="154">
        <v>17648.46</v>
      </c>
      <c r="I203" s="154">
        <v>3800</v>
      </c>
      <c r="J203" s="154">
        <v>1375.12</v>
      </c>
      <c r="K203" s="154">
        <v>26411.08</v>
      </c>
      <c r="L203" s="154">
        <v>98588.92</v>
      </c>
    </row>
    <row r="204" spans="1:668" x14ac:dyDescent="0.25">
      <c r="A204" s="38" t="s">
        <v>101</v>
      </c>
      <c r="B204" s="14" t="s">
        <v>133</v>
      </c>
      <c r="C204" s="14" t="s">
        <v>73</v>
      </c>
      <c r="D204" s="131">
        <v>44621</v>
      </c>
      <c r="E204" s="134" t="s">
        <v>114</v>
      </c>
      <c r="F204" s="132">
        <v>60000</v>
      </c>
      <c r="G204" s="133">
        <v>1722</v>
      </c>
      <c r="H204" s="132">
        <v>0</v>
      </c>
      <c r="I204" s="132">
        <v>1824</v>
      </c>
      <c r="J204" s="132">
        <v>125</v>
      </c>
      <c r="K204" s="132">
        <v>3671</v>
      </c>
      <c r="L204" s="133">
        <v>56329</v>
      </c>
    </row>
    <row r="205" spans="1:668" s="68" customFormat="1" x14ac:dyDescent="0.25">
      <c r="A205" s="68" t="s">
        <v>14</v>
      </c>
      <c r="B205" s="118">
        <v>2</v>
      </c>
      <c r="C205" s="118"/>
      <c r="D205" s="135"/>
      <c r="E205" s="136"/>
      <c r="F205" s="152">
        <f>F204+F203</f>
        <v>185000</v>
      </c>
      <c r="G205" s="159">
        <f t="shared" ref="G205:L205" si="31">G204+G203</f>
        <v>5309.5</v>
      </c>
      <c r="H205" s="152">
        <f t="shared" si="31"/>
        <v>17648.46</v>
      </c>
      <c r="I205" s="152">
        <f t="shared" si="31"/>
        <v>5624</v>
      </c>
      <c r="J205" s="152">
        <f t="shared" si="31"/>
        <v>1500.12</v>
      </c>
      <c r="K205" s="152">
        <f t="shared" si="31"/>
        <v>30082.080000000002</v>
      </c>
      <c r="L205" s="159">
        <f t="shared" si="31"/>
        <v>154917.91999999998</v>
      </c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</row>
    <row r="206" spans="1:668" s="45" customFormat="1" x14ac:dyDescent="0.25">
      <c r="A206" s="40" t="s">
        <v>189</v>
      </c>
      <c r="B206" s="16"/>
      <c r="C206" s="17"/>
      <c r="D206" s="40"/>
      <c r="E206" s="40"/>
      <c r="F206" s="153"/>
      <c r="G206" s="157"/>
      <c r="H206" s="153"/>
      <c r="I206" s="153"/>
      <c r="J206" s="153"/>
      <c r="K206" s="153"/>
      <c r="L206" s="157"/>
    </row>
    <row r="207" spans="1:668" s="46" customFormat="1" ht="13.5" customHeight="1" x14ac:dyDescent="0.25">
      <c r="A207" s="46" t="s">
        <v>112</v>
      </c>
      <c r="B207" s="18" t="s">
        <v>56</v>
      </c>
      <c r="C207" s="19" t="s">
        <v>73</v>
      </c>
      <c r="D207" s="113">
        <v>44593</v>
      </c>
      <c r="E207" s="114" t="s">
        <v>114</v>
      </c>
      <c r="F207" s="154">
        <v>100000</v>
      </c>
      <c r="G207" s="158">
        <v>2870</v>
      </c>
      <c r="H207" s="154">
        <v>12105.37</v>
      </c>
      <c r="I207" s="154">
        <v>3040</v>
      </c>
      <c r="J207" s="154">
        <v>25</v>
      </c>
      <c r="K207" s="154">
        <v>18040.37</v>
      </c>
      <c r="L207" s="158">
        <v>81959.63</v>
      </c>
    </row>
    <row r="208" spans="1:668" s="46" customFormat="1" x14ac:dyDescent="0.25">
      <c r="A208" s="46" t="s">
        <v>158</v>
      </c>
      <c r="B208" s="18" t="s">
        <v>159</v>
      </c>
      <c r="C208" s="19" t="s">
        <v>74</v>
      </c>
      <c r="D208" s="20">
        <v>44593</v>
      </c>
      <c r="E208" s="18" t="s">
        <v>114</v>
      </c>
      <c r="F208" s="154">
        <v>60000</v>
      </c>
      <c r="G208" s="158">
        <v>1722</v>
      </c>
      <c r="H208" s="154">
        <v>3486.68</v>
      </c>
      <c r="I208" s="154">
        <v>1824</v>
      </c>
      <c r="J208" s="154">
        <v>25</v>
      </c>
      <c r="K208" s="154">
        <v>7057.68</v>
      </c>
      <c r="L208" s="158">
        <v>52942.32</v>
      </c>
    </row>
    <row r="209" spans="1:668" s="68" customFormat="1" x14ac:dyDescent="0.25">
      <c r="A209" s="68" t="s">
        <v>14</v>
      </c>
      <c r="B209" s="93">
        <v>2</v>
      </c>
      <c r="C209" s="74"/>
      <c r="F209" s="152">
        <f>SUM(F207:F208)</f>
        <v>160000</v>
      </c>
      <c r="G209" s="159">
        <f t="shared" ref="G209:L209" si="32">SUM(G207:G208)</f>
        <v>4592</v>
      </c>
      <c r="H209" s="152">
        <f t="shared" si="32"/>
        <v>15592.050000000001</v>
      </c>
      <c r="I209" s="152">
        <f t="shared" si="32"/>
        <v>4864</v>
      </c>
      <c r="J209" s="152">
        <f t="shared" si="32"/>
        <v>50</v>
      </c>
      <c r="K209" s="152">
        <f t="shared" si="32"/>
        <v>25098.05</v>
      </c>
      <c r="L209" s="152">
        <f t="shared" si="32"/>
        <v>134901.95000000001</v>
      </c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</row>
    <row r="211" spans="1:668" s="46" customFormat="1" x14ac:dyDescent="0.25">
      <c r="A211" s="40" t="s">
        <v>160</v>
      </c>
      <c r="B211" s="16"/>
      <c r="C211" s="19"/>
      <c r="D211" s="20"/>
      <c r="E211" s="18"/>
      <c r="F211" s="154"/>
      <c r="G211" s="158"/>
      <c r="H211" s="154"/>
      <c r="I211" s="154"/>
      <c r="J211" s="154"/>
      <c r="K211" s="154"/>
      <c r="L211" s="158"/>
    </row>
    <row r="212" spans="1:668" s="46" customFormat="1" x14ac:dyDescent="0.25">
      <c r="A212" s="46" t="s">
        <v>161</v>
      </c>
      <c r="B212" s="114" t="s">
        <v>16</v>
      </c>
      <c r="C212" s="19" t="s">
        <v>73</v>
      </c>
      <c r="D212" s="20">
        <v>44593</v>
      </c>
      <c r="E212" s="18" t="s">
        <v>114</v>
      </c>
      <c r="F212" s="154">
        <v>80000</v>
      </c>
      <c r="G212" s="158">
        <v>2296</v>
      </c>
      <c r="H212" s="154">
        <v>7400.87</v>
      </c>
      <c r="I212" s="154">
        <v>2432</v>
      </c>
      <c r="J212" s="154">
        <v>25</v>
      </c>
      <c r="K212" s="154">
        <v>12153.87</v>
      </c>
      <c r="L212" s="158">
        <v>67846.13</v>
      </c>
    </row>
    <row r="213" spans="1:668" s="46" customFormat="1" x14ac:dyDescent="0.25">
      <c r="A213" s="46" t="s">
        <v>195</v>
      </c>
      <c r="B213" s="114" t="s">
        <v>16</v>
      </c>
      <c r="C213" s="19" t="s">
        <v>74</v>
      </c>
      <c r="D213" s="20">
        <v>44652</v>
      </c>
      <c r="E213" s="18" t="s">
        <v>114</v>
      </c>
      <c r="F213" s="154">
        <v>60000</v>
      </c>
      <c r="G213" s="158">
        <v>1722</v>
      </c>
      <c r="H213" s="154">
        <v>3486.68</v>
      </c>
      <c r="I213" s="154">
        <v>1824</v>
      </c>
      <c r="J213" s="154">
        <v>25</v>
      </c>
      <c r="K213" s="154">
        <v>7057.68</v>
      </c>
      <c r="L213" s="158">
        <v>52942.32</v>
      </c>
    </row>
    <row r="214" spans="1:668" s="68" customFormat="1" x14ac:dyDescent="0.25">
      <c r="A214" s="68" t="s">
        <v>14</v>
      </c>
      <c r="B214" s="118">
        <v>2</v>
      </c>
      <c r="C214" s="118"/>
      <c r="D214" s="119"/>
      <c r="E214" s="119"/>
      <c r="F214" s="152">
        <f>F212+F213</f>
        <v>140000</v>
      </c>
      <c r="G214" s="159">
        <f t="shared" ref="G214:L214" si="33">G212+G213</f>
        <v>4018</v>
      </c>
      <c r="H214" s="152">
        <f>H212+H213</f>
        <v>10887.55</v>
      </c>
      <c r="I214" s="152">
        <f>I212+I213</f>
        <v>4256</v>
      </c>
      <c r="J214" s="152">
        <f t="shared" si="33"/>
        <v>50</v>
      </c>
      <c r="K214" s="152">
        <f t="shared" si="33"/>
        <v>19211.550000000003</v>
      </c>
      <c r="L214" s="159">
        <f t="shared" si="33"/>
        <v>120788.45000000001</v>
      </c>
      <c r="M214" s="120"/>
      <c r="N214" s="120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</row>
    <row r="216" spans="1:668" s="47" customFormat="1" ht="15.75" x14ac:dyDescent="0.25">
      <c r="A216" s="78" t="s">
        <v>191</v>
      </c>
      <c r="B216" s="126"/>
      <c r="C216" s="55"/>
      <c r="D216" s="55"/>
      <c r="E216" s="55"/>
      <c r="F216" s="143"/>
      <c r="G216" s="143"/>
      <c r="H216" s="143"/>
      <c r="I216" s="143"/>
      <c r="J216" s="143"/>
      <c r="K216" s="143"/>
      <c r="L216" s="190"/>
      <c r="M216" s="45"/>
      <c r="N216" s="45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77"/>
      <c r="AR216" s="77"/>
      <c r="AS216" s="77"/>
    </row>
    <row r="217" spans="1:668" s="15" customFormat="1" ht="15.75" x14ac:dyDescent="0.25">
      <c r="A217" s="100" t="s">
        <v>192</v>
      </c>
      <c r="B217" s="101" t="s">
        <v>188</v>
      </c>
      <c r="C217" s="102" t="s">
        <v>73</v>
      </c>
      <c r="D217" s="103">
        <v>44470</v>
      </c>
      <c r="E217" s="104" t="s">
        <v>114</v>
      </c>
      <c r="F217" s="139">
        <v>60000</v>
      </c>
      <c r="G217" s="139">
        <v>1722</v>
      </c>
      <c r="H217" s="139">
        <v>0</v>
      </c>
      <c r="I217" s="139">
        <v>1824</v>
      </c>
      <c r="J217" s="139">
        <v>662.2</v>
      </c>
      <c r="K217" s="139">
        <v>4208.2</v>
      </c>
      <c r="L217" s="193">
        <v>55791.8</v>
      </c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  <c r="IV217" s="45"/>
      <c r="IW217" s="45"/>
      <c r="IX217" s="45"/>
      <c r="IY217" s="45"/>
      <c r="IZ217" s="45"/>
      <c r="JA217" s="45"/>
      <c r="JB217" s="45"/>
      <c r="JC217" s="45"/>
      <c r="JD217" s="45"/>
      <c r="JE217" s="45"/>
      <c r="JF217" s="45"/>
      <c r="JG217" s="45"/>
      <c r="JH217" s="45"/>
      <c r="JI217" s="45"/>
      <c r="JJ217" s="45"/>
      <c r="JK217" s="45"/>
      <c r="JL217" s="45"/>
      <c r="JM217" s="45"/>
      <c r="JN217" s="45"/>
      <c r="JO217" s="45"/>
      <c r="JP217" s="45"/>
      <c r="JQ217" s="45"/>
      <c r="JR217" s="45"/>
      <c r="JS217" s="45"/>
      <c r="JT217" s="45"/>
      <c r="JU217" s="45"/>
      <c r="JV217" s="45"/>
      <c r="JW217" s="45"/>
      <c r="JX217" s="45"/>
      <c r="JY217" s="45"/>
      <c r="JZ217" s="45"/>
      <c r="KA217" s="45"/>
      <c r="KB217" s="45"/>
      <c r="KC217" s="45"/>
      <c r="KD217" s="45"/>
      <c r="KE217" s="45"/>
      <c r="KF217" s="45"/>
      <c r="KG217" s="45"/>
      <c r="KH217" s="45"/>
      <c r="KI217" s="45"/>
      <c r="KJ217" s="45"/>
      <c r="KK217" s="45"/>
      <c r="KL217" s="45"/>
      <c r="KM217" s="45"/>
      <c r="KN217" s="45"/>
      <c r="KO217" s="45"/>
      <c r="KP217" s="45"/>
      <c r="KQ217" s="45"/>
      <c r="KR217" s="45"/>
      <c r="KS217" s="45"/>
      <c r="KT217" s="45"/>
      <c r="KU217" s="45"/>
      <c r="KV217" s="45"/>
      <c r="KW217" s="45"/>
      <c r="KX217" s="45"/>
      <c r="KY217" s="45"/>
      <c r="KZ217" s="45"/>
      <c r="LA217" s="45"/>
      <c r="LB217" s="45"/>
      <c r="LC217" s="45"/>
      <c r="LD217" s="45"/>
      <c r="LE217" s="45"/>
      <c r="LF217" s="45"/>
      <c r="LG217" s="45"/>
      <c r="LH217" s="45"/>
      <c r="LI217" s="45"/>
      <c r="LJ217" s="45"/>
      <c r="LK217" s="45"/>
      <c r="LL217" s="45"/>
      <c r="LM217" s="45"/>
      <c r="LN217" s="45"/>
      <c r="LO217" s="45"/>
      <c r="LP217" s="45"/>
      <c r="LQ217" s="45"/>
      <c r="LR217" s="45"/>
      <c r="LS217" s="45"/>
      <c r="LT217" s="45"/>
      <c r="LU217" s="45"/>
      <c r="LV217" s="45"/>
      <c r="LW217" s="45"/>
      <c r="LX217" s="45"/>
      <c r="LY217" s="45"/>
      <c r="LZ217" s="45"/>
      <c r="MA217" s="45"/>
      <c r="MB217" s="45"/>
      <c r="MC217" s="45"/>
      <c r="MD217" s="45"/>
      <c r="ME217" s="45"/>
      <c r="MF217" s="45"/>
      <c r="MG217" s="45"/>
      <c r="MH217" s="45"/>
      <c r="MI217" s="45"/>
      <c r="MJ217" s="45"/>
      <c r="MK217" s="45"/>
      <c r="ML217" s="45"/>
      <c r="MM217" s="45"/>
      <c r="MN217" s="45"/>
      <c r="MO217" s="45"/>
      <c r="MP217" s="45"/>
      <c r="MQ217" s="45"/>
      <c r="MR217" s="45"/>
      <c r="MS217" s="45"/>
      <c r="MT217" s="45"/>
      <c r="MU217" s="45"/>
      <c r="MV217" s="45"/>
      <c r="MW217" s="45"/>
      <c r="MX217" s="45"/>
      <c r="MY217" s="45"/>
      <c r="MZ217" s="45"/>
      <c r="NA217" s="45"/>
      <c r="NB217" s="45"/>
      <c r="NC217" s="45"/>
      <c r="ND217" s="45"/>
      <c r="NE217" s="45"/>
      <c r="NF217" s="45"/>
      <c r="NG217" s="45"/>
      <c r="NH217" s="45"/>
      <c r="NI217" s="45"/>
      <c r="NJ217" s="45"/>
      <c r="NK217" s="45"/>
      <c r="NL217" s="45"/>
      <c r="NM217" s="45"/>
      <c r="NN217" s="45"/>
      <c r="NO217" s="45"/>
      <c r="NP217" s="45"/>
      <c r="NQ217" s="45"/>
      <c r="NR217" s="45"/>
      <c r="NS217" s="45"/>
      <c r="NT217" s="45"/>
      <c r="NU217" s="45"/>
      <c r="NV217" s="45"/>
      <c r="NW217" s="45"/>
      <c r="NX217" s="45"/>
      <c r="NY217" s="45"/>
      <c r="NZ217" s="45"/>
      <c r="OA217" s="45"/>
      <c r="OB217" s="45"/>
      <c r="OC217" s="45"/>
      <c r="OD217" s="45"/>
      <c r="OE217" s="45"/>
      <c r="OF217" s="45"/>
      <c r="OG217" s="45"/>
      <c r="OH217" s="45"/>
      <c r="OI217" s="45"/>
      <c r="OJ217" s="45"/>
      <c r="OK217" s="45"/>
      <c r="OL217" s="45"/>
      <c r="OM217" s="45"/>
      <c r="ON217" s="45"/>
      <c r="OO217" s="45"/>
      <c r="OP217" s="45"/>
      <c r="OQ217" s="45"/>
      <c r="OR217" s="45"/>
      <c r="OS217" s="45"/>
      <c r="OT217" s="45"/>
      <c r="OU217" s="45"/>
      <c r="OV217" s="45"/>
      <c r="OW217" s="45"/>
      <c r="OX217" s="45"/>
      <c r="OY217" s="45"/>
      <c r="OZ217" s="45"/>
      <c r="PA217" s="45"/>
      <c r="PB217" s="45"/>
      <c r="PC217" s="45"/>
      <c r="PD217" s="45"/>
      <c r="PE217" s="45"/>
      <c r="PF217" s="45"/>
      <c r="PG217" s="45"/>
      <c r="PH217" s="45"/>
      <c r="PI217" s="45"/>
      <c r="PJ217" s="45"/>
      <c r="PK217" s="45"/>
      <c r="PL217" s="45"/>
      <c r="PM217" s="45"/>
      <c r="PN217" s="45"/>
      <c r="PO217" s="45"/>
      <c r="PP217" s="45"/>
      <c r="PQ217" s="45"/>
      <c r="PR217" s="45"/>
      <c r="PS217" s="45"/>
      <c r="PT217" s="45"/>
      <c r="PU217" s="45"/>
      <c r="PV217" s="45"/>
      <c r="PW217" s="45"/>
      <c r="PX217" s="45"/>
      <c r="PY217" s="45"/>
      <c r="PZ217" s="45"/>
      <c r="QA217" s="45"/>
      <c r="QB217" s="45"/>
      <c r="QC217" s="45"/>
      <c r="QD217" s="45"/>
      <c r="QE217" s="45"/>
      <c r="QF217" s="45"/>
      <c r="QG217" s="45"/>
      <c r="QH217" s="45"/>
      <c r="QI217" s="45"/>
      <c r="QJ217" s="45"/>
      <c r="QK217" s="45"/>
      <c r="QL217" s="45"/>
      <c r="QM217" s="45"/>
      <c r="QN217" s="45"/>
      <c r="QO217" s="45"/>
      <c r="QP217" s="45"/>
      <c r="QQ217" s="45"/>
      <c r="QR217" s="45"/>
      <c r="QS217" s="45"/>
      <c r="QT217" s="45"/>
      <c r="QU217" s="45"/>
      <c r="QV217" s="45"/>
      <c r="QW217" s="45"/>
      <c r="QX217" s="45"/>
      <c r="QY217" s="45"/>
      <c r="QZ217" s="45"/>
      <c r="RA217" s="45"/>
      <c r="RB217" s="45"/>
      <c r="RC217" s="45"/>
      <c r="RD217" s="45"/>
      <c r="RE217" s="45"/>
      <c r="RF217" s="45"/>
      <c r="RG217" s="45"/>
      <c r="RH217" s="45"/>
      <c r="RI217" s="45"/>
      <c r="RJ217" s="45"/>
      <c r="RK217" s="45"/>
      <c r="RL217" s="45"/>
      <c r="RM217" s="45"/>
      <c r="RN217" s="45"/>
      <c r="RO217" s="45"/>
      <c r="RP217" s="45"/>
      <c r="RQ217" s="45"/>
      <c r="RR217" s="45"/>
      <c r="RS217" s="45"/>
      <c r="RT217" s="45"/>
      <c r="RU217" s="45"/>
      <c r="RV217" s="45"/>
      <c r="RW217" s="45"/>
      <c r="RX217" s="45"/>
      <c r="RY217" s="45"/>
      <c r="RZ217" s="45"/>
      <c r="SA217" s="45"/>
      <c r="SB217" s="45"/>
      <c r="SC217" s="45"/>
      <c r="SD217" s="45"/>
      <c r="SE217" s="45"/>
      <c r="SF217" s="45"/>
      <c r="SG217" s="45"/>
      <c r="SH217" s="45"/>
      <c r="SI217" s="45"/>
      <c r="SJ217" s="45"/>
      <c r="SK217" s="45"/>
      <c r="SL217" s="45"/>
      <c r="SM217" s="45"/>
      <c r="SN217" s="45"/>
      <c r="SO217" s="45"/>
      <c r="SP217" s="45"/>
      <c r="SQ217" s="45"/>
      <c r="SR217" s="45"/>
      <c r="SS217" s="45"/>
      <c r="ST217" s="45"/>
      <c r="SU217" s="45"/>
      <c r="SV217" s="45"/>
      <c r="SW217" s="45"/>
      <c r="SX217" s="45"/>
      <c r="SY217" s="45"/>
      <c r="SZ217" s="45"/>
      <c r="TA217" s="45"/>
      <c r="TB217" s="45"/>
      <c r="TC217" s="45"/>
      <c r="TD217" s="45"/>
      <c r="TE217" s="45"/>
      <c r="TF217" s="45"/>
      <c r="TG217" s="45"/>
      <c r="TH217" s="45"/>
      <c r="TI217" s="45"/>
      <c r="TJ217" s="45"/>
      <c r="TK217" s="45"/>
      <c r="TL217" s="45"/>
      <c r="TM217" s="45"/>
      <c r="TN217" s="45"/>
      <c r="TO217" s="45"/>
      <c r="TP217" s="45"/>
      <c r="TQ217" s="45"/>
      <c r="TR217" s="45"/>
      <c r="TS217" s="45"/>
      <c r="TT217" s="45"/>
      <c r="TU217" s="45"/>
      <c r="TV217" s="45"/>
      <c r="TW217" s="45"/>
      <c r="TX217" s="45"/>
      <c r="TY217" s="45"/>
      <c r="TZ217" s="45"/>
      <c r="UA217" s="45"/>
      <c r="UB217" s="45"/>
      <c r="UC217" s="45"/>
      <c r="UD217" s="45"/>
      <c r="UE217" s="45"/>
      <c r="UF217" s="45"/>
      <c r="UG217" s="45"/>
      <c r="UH217" s="45"/>
      <c r="UI217" s="45"/>
      <c r="UJ217" s="45"/>
      <c r="UK217" s="45"/>
      <c r="UL217" s="45"/>
      <c r="UM217" s="45"/>
      <c r="UN217" s="45"/>
      <c r="UO217" s="45"/>
      <c r="UP217" s="45"/>
      <c r="UQ217" s="45"/>
      <c r="UR217" s="45"/>
      <c r="US217" s="45"/>
      <c r="UT217" s="45"/>
      <c r="UU217" s="45"/>
      <c r="UV217" s="45"/>
      <c r="UW217" s="45"/>
      <c r="UX217" s="45"/>
      <c r="UY217" s="45"/>
      <c r="UZ217" s="45"/>
      <c r="VA217" s="45"/>
      <c r="VB217" s="45"/>
      <c r="VC217" s="45"/>
      <c r="VD217" s="45"/>
      <c r="VE217" s="45"/>
      <c r="VF217" s="45"/>
      <c r="VG217" s="45"/>
      <c r="VH217" s="45"/>
      <c r="VI217" s="45"/>
      <c r="VJ217" s="45"/>
      <c r="VK217" s="45"/>
      <c r="VL217" s="45"/>
      <c r="VM217" s="45"/>
      <c r="VN217" s="45"/>
      <c r="VO217" s="45"/>
      <c r="VP217" s="45"/>
      <c r="VQ217" s="45"/>
      <c r="VR217" s="45"/>
      <c r="VS217" s="45"/>
      <c r="VT217" s="45"/>
      <c r="VU217" s="45"/>
      <c r="VV217" s="45"/>
      <c r="VW217" s="45"/>
      <c r="VX217" s="45"/>
      <c r="VY217" s="45"/>
      <c r="VZ217" s="45"/>
      <c r="WA217" s="45"/>
      <c r="WB217" s="45"/>
      <c r="WC217" s="45"/>
      <c r="WD217" s="45"/>
      <c r="WE217" s="45"/>
      <c r="WF217" s="45"/>
      <c r="WG217" s="45"/>
      <c r="WH217" s="45"/>
      <c r="WI217" s="45"/>
      <c r="WJ217" s="45"/>
      <c r="WK217" s="45"/>
      <c r="WL217" s="45"/>
      <c r="WM217" s="45"/>
      <c r="WN217" s="45"/>
      <c r="WO217" s="45"/>
      <c r="WP217" s="45"/>
      <c r="WQ217" s="45"/>
      <c r="WR217" s="45"/>
      <c r="WS217" s="45"/>
      <c r="WT217" s="45"/>
      <c r="WU217" s="45"/>
      <c r="WV217" s="45"/>
      <c r="WW217" s="45"/>
      <c r="WX217" s="45"/>
      <c r="WY217" s="45"/>
      <c r="WZ217" s="45"/>
      <c r="XA217" s="45"/>
      <c r="XB217" s="45"/>
      <c r="XC217" s="45"/>
      <c r="XD217" s="45"/>
      <c r="XE217" s="45"/>
      <c r="XF217" s="45"/>
      <c r="XG217" s="45"/>
      <c r="XH217" s="45"/>
      <c r="XI217" s="45"/>
      <c r="XJ217" s="45"/>
      <c r="XK217" s="45"/>
      <c r="XL217" s="45"/>
      <c r="XM217" s="45"/>
      <c r="XN217" s="45"/>
      <c r="XO217" s="45"/>
      <c r="XP217" s="45"/>
      <c r="XQ217" s="45"/>
      <c r="XR217" s="45"/>
      <c r="XS217" s="45"/>
      <c r="XT217" s="45"/>
      <c r="XU217" s="45"/>
      <c r="XV217" s="45"/>
      <c r="XW217" s="45"/>
      <c r="XX217" s="45"/>
      <c r="XY217" s="45"/>
      <c r="XZ217" s="45"/>
      <c r="YA217" s="45"/>
      <c r="YB217" s="45"/>
      <c r="YC217" s="45"/>
      <c r="YD217" s="45"/>
      <c r="YE217" s="45"/>
      <c r="YF217" s="45"/>
      <c r="YG217" s="45"/>
      <c r="YH217" s="45"/>
      <c r="YI217" s="45"/>
      <c r="YJ217" s="45"/>
      <c r="YK217" s="45"/>
      <c r="YL217" s="45"/>
      <c r="YM217" s="45"/>
      <c r="YN217" s="45"/>
      <c r="YO217" s="45"/>
      <c r="YP217" s="45"/>
      <c r="YQ217" s="45"/>
      <c r="YR217" s="45"/>
    </row>
    <row r="218" spans="1:668" s="15" customFormat="1" ht="15.75" x14ac:dyDescent="0.25">
      <c r="A218" s="100" t="s">
        <v>193</v>
      </c>
      <c r="B218" s="101" t="s">
        <v>188</v>
      </c>
      <c r="C218" s="102" t="s">
        <v>74</v>
      </c>
      <c r="D218" s="103">
        <v>44593</v>
      </c>
      <c r="E218" s="104" t="s">
        <v>114</v>
      </c>
      <c r="F218" s="139">
        <v>76000</v>
      </c>
      <c r="G218" s="139">
        <v>2181.1999999999998</v>
      </c>
      <c r="H218" s="139">
        <v>0</v>
      </c>
      <c r="I218" s="139">
        <v>2310.4</v>
      </c>
      <c r="J218" s="139">
        <v>25</v>
      </c>
      <c r="K218" s="139">
        <v>4516.6000000000004</v>
      </c>
      <c r="L218" s="193">
        <v>71483.399999999994</v>
      </c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  <c r="IV218" s="45"/>
      <c r="IW218" s="45"/>
      <c r="IX218" s="45"/>
      <c r="IY218" s="45"/>
      <c r="IZ218" s="45"/>
      <c r="JA218" s="45"/>
      <c r="JB218" s="45"/>
      <c r="JC218" s="45"/>
      <c r="JD218" s="45"/>
      <c r="JE218" s="45"/>
      <c r="JF218" s="45"/>
      <c r="JG218" s="45"/>
      <c r="JH218" s="45"/>
      <c r="JI218" s="45"/>
      <c r="JJ218" s="45"/>
      <c r="JK218" s="45"/>
      <c r="JL218" s="45"/>
      <c r="JM218" s="45"/>
      <c r="JN218" s="45"/>
      <c r="JO218" s="45"/>
      <c r="JP218" s="45"/>
      <c r="JQ218" s="45"/>
      <c r="JR218" s="45"/>
      <c r="JS218" s="45"/>
      <c r="JT218" s="45"/>
      <c r="JU218" s="45"/>
      <c r="JV218" s="45"/>
      <c r="JW218" s="45"/>
      <c r="JX218" s="45"/>
      <c r="JY218" s="45"/>
      <c r="JZ218" s="45"/>
      <c r="KA218" s="45"/>
      <c r="KB218" s="45"/>
      <c r="KC218" s="45"/>
      <c r="KD218" s="45"/>
      <c r="KE218" s="45"/>
      <c r="KF218" s="45"/>
      <c r="KG218" s="45"/>
      <c r="KH218" s="45"/>
      <c r="KI218" s="45"/>
      <c r="KJ218" s="45"/>
      <c r="KK218" s="45"/>
      <c r="KL218" s="45"/>
      <c r="KM218" s="45"/>
      <c r="KN218" s="45"/>
      <c r="KO218" s="45"/>
      <c r="KP218" s="45"/>
      <c r="KQ218" s="45"/>
      <c r="KR218" s="45"/>
      <c r="KS218" s="45"/>
      <c r="KT218" s="45"/>
      <c r="KU218" s="45"/>
      <c r="KV218" s="45"/>
      <c r="KW218" s="45"/>
      <c r="KX218" s="45"/>
      <c r="KY218" s="45"/>
      <c r="KZ218" s="45"/>
      <c r="LA218" s="45"/>
      <c r="LB218" s="45"/>
      <c r="LC218" s="45"/>
      <c r="LD218" s="45"/>
      <c r="LE218" s="45"/>
      <c r="LF218" s="45"/>
      <c r="LG218" s="45"/>
      <c r="LH218" s="45"/>
      <c r="LI218" s="45"/>
      <c r="LJ218" s="45"/>
      <c r="LK218" s="45"/>
      <c r="LL218" s="45"/>
      <c r="LM218" s="45"/>
      <c r="LN218" s="45"/>
      <c r="LO218" s="45"/>
      <c r="LP218" s="45"/>
      <c r="LQ218" s="45"/>
      <c r="LR218" s="45"/>
      <c r="LS218" s="45"/>
      <c r="LT218" s="45"/>
      <c r="LU218" s="45"/>
      <c r="LV218" s="45"/>
      <c r="LW218" s="45"/>
      <c r="LX218" s="45"/>
      <c r="LY218" s="45"/>
      <c r="LZ218" s="45"/>
      <c r="MA218" s="45"/>
      <c r="MB218" s="45"/>
      <c r="MC218" s="45"/>
      <c r="MD218" s="45"/>
      <c r="ME218" s="45"/>
      <c r="MF218" s="45"/>
      <c r="MG218" s="45"/>
      <c r="MH218" s="45"/>
      <c r="MI218" s="45"/>
      <c r="MJ218" s="45"/>
      <c r="MK218" s="45"/>
      <c r="ML218" s="45"/>
      <c r="MM218" s="45"/>
      <c r="MN218" s="45"/>
      <c r="MO218" s="45"/>
      <c r="MP218" s="45"/>
      <c r="MQ218" s="45"/>
      <c r="MR218" s="45"/>
      <c r="MS218" s="45"/>
      <c r="MT218" s="45"/>
      <c r="MU218" s="45"/>
      <c r="MV218" s="45"/>
      <c r="MW218" s="45"/>
      <c r="MX218" s="45"/>
      <c r="MY218" s="45"/>
      <c r="MZ218" s="45"/>
      <c r="NA218" s="45"/>
      <c r="NB218" s="45"/>
      <c r="NC218" s="45"/>
      <c r="ND218" s="45"/>
      <c r="NE218" s="45"/>
      <c r="NF218" s="45"/>
      <c r="NG218" s="45"/>
      <c r="NH218" s="45"/>
      <c r="NI218" s="45"/>
      <c r="NJ218" s="45"/>
      <c r="NK218" s="45"/>
      <c r="NL218" s="45"/>
      <c r="NM218" s="45"/>
      <c r="NN218" s="45"/>
      <c r="NO218" s="45"/>
      <c r="NP218" s="45"/>
      <c r="NQ218" s="45"/>
      <c r="NR218" s="45"/>
      <c r="NS218" s="45"/>
      <c r="NT218" s="45"/>
      <c r="NU218" s="45"/>
      <c r="NV218" s="45"/>
      <c r="NW218" s="45"/>
      <c r="NX218" s="45"/>
      <c r="NY218" s="45"/>
      <c r="NZ218" s="45"/>
      <c r="OA218" s="45"/>
      <c r="OB218" s="45"/>
      <c r="OC218" s="45"/>
      <c r="OD218" s="45"/>
      <c r="OE218" s="45"/>
      <c r="OF218" s="45"/>
      <c r="OG218" s="45"/>
      <c r="OH218" s="45"/>
      <c r="OI218" s="45"/>
      <c r="OJ218" s="45"/>
      <c r="OK218" s="45"/>
      <c r="OL218" s="45"/>
      <c r="OM218" s="45"/>
      <c r="ON218" s="45"/>
      <c r="OO218" s="45"/>
      <c r="OP218" s="45"/>
      <c r="OQ218" s="45"/>
      <c r="OR218" s="45"/>
      <c r="OS218" s="45"/>
      <c r="OT218" s="45"/>
      <c r="OU218" s="45"/>
      <c r="OV218" s="45"/>
      <c r="OW218" s="45"/>
      <c r="OX218" s="45"/>
      <c r="OY218" s="45"/>
      <c r="OZ218" s="45"/>
      <c r="PA218" s="45"/>
      <c r="PB218" s="45"/>
      <c r="PC218" s="45"/>
      <c r="PD218" s="45"/>
      <c r="PE218" s="45"/>
      <c r="PF218" s="45"/>
      <c r="PG218" s="45"/>
      <c r="PH218" s="45"/>
      <c r="PI218" s="45"/>
      <c r="PJ218" s="45"/>
      <c r="PK218" s="45"/>
      <c r="PL218" s="45"/>
      <c r="PM218" s="45"/>
      <c r="PN218" s="45"/>
      <c r="PO218" s="45"/>
      <c r="PP218" s="45"/>
      <c r="PQ218" s="45"/>
      <c r="PR218" s="45"/>
      <c r="PS218" s="45"/>
      <c r="PT218" s="45"/>
      <c r="PU218" s="45"/>
      <c r="PV218" s="45"/>
      <c r="PW218" s="45"/>
      <c r="PX218" s="45"/>
      <c r="PY218" s="45"/>
      <c r="PZ218" s="45"/>
      <c r="QA218" s="45"/>
      <c r="QB218" s="45"/>
      <c r="QC218" s="45"/>
      <c r="QD218" s="45"/>
      <c r="QE218" s="45"/>
      <c r="QF218" s="45"/>
      <c r="QG218" s="45"/>
      <c r="QH218" s="45"/>
      <c r="QI218" s="45"/>
      <c r="QJ218" s="45"/>
      <c r="QK218" s="45"/>
      <c r="QL218" s="45"/>
      <c r="QM218" s="45"/>
      <c r="QN218" s="45"/>
      <c r="QO218" s="45"/>
      <c r="QP218" s="45"/>
      <c r="QQ218" s="45"/>
      <c r="QR218" s="45"/>
      <c r="QS218" s="45"/>
      <c r="QT218" s="45"/>
      <c r="QU218" s="45"/>
      <c r="QV218" s="45"/>
      <c r="QW218" s="45"/>
      <c r="QX218" s="45"/>
      <c r="QY218" s="45"/>
      <c r="QZ218" s="45"/>
      <c r="RA218" s="45"/>
      <c r="RB218" s="45"/>
      <c r="RC218" s="45"/>
      <c r="RD218" s="45"/>
      <c r="RE218" s="45"/>
      <c r="RF218" s="45"/>
      <c r="RG218" s="45"/>
      <c r="RH218" s="45"/>
      <c r="RI218" s="45"/>
      <c r="RJ218" s="45"/>
      <c r="RK218" s="45"/>
      <c r="RL218" s="45"/>
      <c r="RM218" s="45"/>
      <c r="RN218" s="45"/>
      <c r="RO218" s="45"/>
      <c r="RP218" s="45"/>
      <c r="RQ218" s="45"/>
      <c r="RR218" s="45"/>
      <c r="RS218" s="45"/>
      <c r="RT218" s="45"/>
      <c r="RU218" s="45"/>
      <c r="RV218" s="45"/>
      <c r="RW218" s="45"/>
      <c r="RX218" s="45"/>
      <c r="RY218" s="45"/>
      <c r="RZ218" s="45"/>
      <c r="SA218" s="45"/>
      <c r="SB218" s="45"/>
      <c r="SC218" s="45"/>
      <c r="SD218" s="45"/>
      <c r="SE218" s="45"/>
      <c r="SF218" s="45"/>
      <c r="SG218" s="45"/>
      <c r="SH218" s="45"/>
      <c r="SI218" s="45"/>
      <c r="SJ218" s="45"/>
      <c r="SK218" s="45"/>
      <c r="SL218" s="45"/>
      <c r="SM218" s="45"/>
      <c r="SN218" s="45"/>
      <c r="SO218" s="45"/>
      <c r="SP218" s="45"/>
      <c r="SQ218" s="45"/>
      <c r="SR218" s="45"/>
      <c r="SS218" s="45"/>
      <c r="ST218" s="45"/>
      <c r="SU218" s="45"/>
      <c r="SV218" s="45"/>
      <c r="SW218" s="45"/>
      <c r="SX218" s="45"/>
      <c r="SY218" s="45"/>
      <c r="SZ218" s="45"/>
      <c r="TA218" s="45"/>
      <c r="TB218" s="45"/>
      <c r="TC218" s="45"/>
      <c r="TD218" s="45"/>
      <c r="TE218" s="45"/>
      <c r="TF218" s="45"/>
      <c r="TG218" s="45"/>
      <c r="TH218" s="45"/>
      <c r="TI218" s="45"/>
      <c r="TJ218" s="45"/>
      <c r="TK218" s="45"/>
      <c r="TL218" s="45"/>
      <c r="TM218" s="45"/>
      <c r="TN218" s="45"/>
      <c r="TO218" s="45"/>
      <c r="TP218" s="45"/>
      <c r="TQ218" s="45"/>
      <c r="TR218" s="45"/>
      <c r="TS218" s="45"/>
      <c r="TT218" s="45"/>
      <c r="TU218" s="45"/>
      <c r="TV218" s="45"/>
      <c r="TW218" s="45"/>
      <c r="TX218" s="45"/>
      <c r="TY218" s="45"/>
      <c r="TZ218" s="45"/>
      <c r="UA218" s="45"/>
      <c r="UB218" s="45"/>
      <c r="UC218" s="45"/>
      <c r="UD218" s="45"/>
      <c r="UE218" s="45"/>
      <c r="UF218" s="45"/>
      <c r="UG218" s="45"/>
      <c r="UH218" s="45"/>
      <c r="UI218" s="45"/>
      <c r="UJ218" s="45"/>
      <c r="UK218" s="45"/>
      <c r="UL218" s="45"/>
      <c r="UM218" s="45"/>
      <c r="UN218" s="45"/>
      <c r="UO218" s="45"/>
      <c r="UP218" s="45"/>
      <c r="UQ218" s="45"/>
      <c r="UR218" s="45"/>
      <c r="US218" s="45"/>
      <c r="UT218" s="45"/>
      <c r="UU218" s="45"/>
      <c r="UV218" s="45"/>
      <c r="UW218" s="45"/>
      <c r="UX218" s="45"/>
      <c r="UY218" s="45"/>
      <c r="UZ218" s="45"/>
      <c r="VA218" s="45"/>
      <c r="VB218" s="45"/>
      <c r="VC218" s="45"/>
      <c r="VD218" s="45"/>
      <c r="VE218" s="45"/>
      <c r="VF218" s="45"/>
      <c r="VG218" s="45"/>
      <c r="VH218" s="45"/>
      <c r="VI218" s="45"/>
      <c r="VJ218" s="45"/>
      <c r="VK218" s="45"/>
      <c r="VL218" s="45"/>
      <c r="VM218" s="45"/>
      <c r="VN218" s="45"/>
      <c r="VO218" s="45"/>
      <c r="VP218" s="45"/>
      <c r="VQ218" s="45"/>
      <c r="VR218" s="45"/>
      <c r="VS218" s="45"/>
      <c r="VT218" s="45"/>
      <c r="VU218" s="45"/>
      <c r="VV218" s="45"/>
      <c r="VW218" s="45"/>
      <c r="VX218" s="45"/>
      <c r="VY218" s="45"/>
      <c r="VZ218" s="45"/>
      <c r="WA218" s="45"/>
      <c r="WB218" s="45"/>
      <c r="WC218" s="45"/>
      <c r="WD218" s="45"/>
      <c r="WE218" s="45"/>
      <c r="WF218" s="45"/>
      <c r="WG218" s="45"/>
      <c r="WH218" s="45"/>
      <c r="WI218" s="45"/>
      <c r="WJ218" s="45"/>
      <c r="WK218" s="45"/>
      <c r="WL218" s="45"/>
      <c r="WM218" s="45"/>
      <c r="WN218" s="45"/>
      <c r="WO218" s="45"/>
      <c r="WP218" s="45"/>
      <c r="WQ218" s="45"/>
      <c r="WR218" s="45"/>
      <c r="WS218" s="45"/>
      <c r="WT218" s="45"/>
      <c r="WU218" s="45"/>
      <c r="WV218" s="45"/>
      <c r="WW218" s="45"/>
      <c r="WX218" s="45"/>
      <c r="WY218" s="45"/>
      <c r="WZ218" s="45"/>
      <c r="XA218" s="45"/>
      <c r="XB218" s="45"/>
      <c r="XC218" s="45"/>
      <c r="XD218" s="45"/>
      <c r="XE218" s="45"/>
      <c r="XF218" s="45"/>
      <c r="XG218" s="45"/>
      <c r="XH218" s="45"/>
      <c r="XI218" s="45"/>
      <c r="XJ218" s="45"/>
      <c r="XK218" s="45"/>
      <c r="XL218" s="45"/>
      <c r="XM218" s="45"/>
      <c r="XN218" s="45"/>
      <c r="XO218" s="45"/>
      <c r="XP218" s="45"/>
      <c r="XQ218" s="45"/>
      <c r="XR218" s="45"/>
      <c r="XS218" s="45"/>
      <c r="XT218" s="45"/>
      <c r="XU218" s="45"/>
      <c r="XV218" s="45"/>
      <c r="XW218" s="45"/>
      <c r="XX218" s="45"/>
      <c r="XY218" s="45"/>
      <c r="XZ218" s="45"/>
      <c r="YA218" s="45"/>
      <c r="YB218" s="45"/>
      <c r="YC218" s="45"/>
      <c r="YD218" s="45"/>
      <c r="YE218" s="45"/>
      <c r="YF218" s="45"/>
      <c r="YG218" s="45"/>
      <c r="YH218" s="45"/>
      <c r="YI218" s="45"/>
      <c r="YJ218" s="45"/>
      <c r="YK218" s="45"/>
      <c r="YL218" s="45"/>
      <c r="YM218" s="45"/>
      <c r="YN218" s="45"/>
      <c r="YO218" s="45"/>
      <c r="YP218" s="45"/>
      <c r="YQ218" s="45"/>
      <c r="YR218" s="45"/>
    </row>
    <row r="219" spans="1:668" s="15" customFormat="1" ht="15.75" x14ac:dyDescent="0.25">
      <c r="A219" s="100" t="s">
        <v>196</v>
      </c>
      <c r="B219" s="101" t="s">
        <v>86</v>
      </c>
      <c r="C219" s="102" t="s">
        <v>73</v>
      </c>
      <c r="D219" s="103">
        <v>44662</v>
      </c>
      <c r="E219" s="104" t="s">
        <v>114</v>
      </c>
      <c r="F219" s="139">
        <v>115000</v>
      </c>
      <c r="G219" s="139">
        <v>3300.5</v>
      </c>
      <c r="H219" s="139">
        <v>10423.950000000001</v>
      </c>
      <c r="I219" s="139">
        <v>3496</v>
      </c>
      <c r="J219" s="139">
        <v>25</v>
      </c>
      <c r="K219" s="139">
        <v>17245.45</v>
      </c>
      <c r="L219" s="193">
        <v>97754.55</v>
      </c>
      <c r="O219" s="87" t="s">
        <v>213</v>
      </c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  <c r="IV219" s="45"/>
      <c r="IW219" s="45"/>
      <c r="IX219" s="45"/>
      <c r="IY219" s="45"/>
      <c r="IZ219" s="45"/>
      <c r="JA219" s="45"/>
      <c r="JB219" s="45"/>
      <c r="JC219" s="45"/>
      <c r="JD219" s="45"/>
      <c r="JE219" s="45"/>
      <c r="JF219" s="45"/>
      <c r="JG219" s="45"/>
      <c r="JH219" s="45"/>
      <c r="JI219" s="45"/>
      <c r="JJ219" s="45"/>
      <c r="JK219" s="45"/>
      <c r="JL219" s="45"/>
      <c r="JM219" s="45"/>
      <c r="JN219" s="45"/>
      <c r="JO219" s="45"/>
      <c r="JP219" s="45"/>
      <c r="JQ219" s="45"/>
      <c r="JR219" s="45"/>
      <c r="JS219" s="45"/>
      <c r="JT219" s="45"/>
      <c r="JU219" s="45"/>
      <c r="JV219" s="45"/>
      <c r="JW219" s="45"/>
      <c r="JX219" s="45"/>
      <c r="JY219" s="45"/>
      <c r="JZ219" s="45"/>
      <c r="KA219" s="45"/>
      <c r="KB219" s="45"/>
      <c r="KC219" s="45"/>
      <c r="KD219" s="45"/>
      <c r="KE219" s="45"/>
      <c r="KF219" s="45"/>
      <c r="KG219" s="45"/>
      <c r="KH219" s="45"/>
      <c r="KI219" s="45"/>
      <c r="KJ219" s="45"/>
      <c r="KK219" s="45"/>
      <c r="KL219" s="45"/>
      <c r="KM219" s="45"/>
      <c r="KN219" s="45"/>
      <c r="KO219" s="45"/>
      <c r="KP219" s="45"/>
      <c r="KQ219" s="45"/>
      <c r="KR219" s="45"/>
      <c r="KS219" s="45"/>
      <c r="KT219" s="45"/>
      <c r="KU219" s="45"/>
      <c r="KV219" s="45"/>
      <c r="KW219" s="45"/>
      <c r="KX219" s="45"/>
      <c r="KY219" s="45"/>
      <c r="KZ219" s="45"/>
      <c r="LA219" s="45"/>
      <c r="LB219" s="45"/>
      <c r="LC219" s="45"/>
      <c r="LD219" s="45"/>
      <c r="LE219" s="45"/>
      <c r="LF219" s="45"/>
      <c r="LG219" s="45"/>
      <c r="LH219" s="45"/>
      <c r="LI219" s="45"/>
      <c r="LJ219" s="45"/>
      <c r="LK219" s="45"/>
      <c r="LL219" s="45"/>
      <c r="LM219" s="45"/>
      <c r="LN219" s="45"/>
      <c r="LO219" s="45"/>
      <c r="LP219" s="45"/>
      <c r="LQ219" s="45"/>
      <c r="LR219" s="45"/>
      <c r="LS219" s="45"/>
      <c r="LT219" s="45"/>
      <c r="LU219" s="45"/>
      <c r="LV219" s="45"/>
      <c r="LW219" s="45"/>
      <c r="LX219" s="45"/>
      <c r="LY219" s="45"/>
      <c r="LZ219" s="45"/>
      <c r="MA219" s="45"/>
      <c r="MB219" s="45"/>
      <c r="MC219" s="45"/>
      <c r="MD219" s="45"/>
      <c r="ME219" s="45"/>
      <c r="MF219" s="45"/>
      <c r="MG219" s="45"/>
      <c r="MH219" s="45"/>
      <c r="MI219" s="45"/>
      <c r="MJ219" s="45"/>
      <c r="MK219" s="45"/>
      <c r="ML219" s="45"/>
      <c r="MM219" s="45"/>
      <c r="MN219" s="45"/>
      <c r="MO219" s="45"/>
      <c r="MP219" s="45"/>
      <c r="MQ219" s="45"/>
      <c r="MR219" s="45"/>
      <c r="MS219" s="45"/>
      <c r="MT219" s="45"/>
      <c r="MU219" s="45"/>
      <c r="MV219" s="45"/>
      <c r="MW219" s="45"/>
      <c r="MX219" s="45"/>
      <c r="MY219" s="45"/>
      <c r="MZ219" s="45"/>
      <c r="NA219" s="45"/>
      <c r="NB219" s="45"/>
      <c r="NC219" s="45"/>
      <c r="ND219" s="45"/>
      <c r="NE219" s="45"/>
      <c r="NF219" s="45"/>
      <c r="NG219" s="45"/>
      <c r="NH219" s="45"/>
      <c r="NI219" s="45"/>
      <c r="NJ219" s="45"/>
      <c r="NK219" s="45"/>
      <c r="NL219" s="45"/>
      <c r="NM219" s="45"/>
      <c r="NN219" s="45"/>
      <c r="NO219" s="45"/>
      <c r="NP219" s="45"/>
      <c r="NQ219" s="45"/>
      <c r="NR219" s="45"/>
      <c r="NS219" s="45"/>
      <c r="NT219" s="45"/>
      <c r="NU219" s="45"/>
      <c r="NV219" s="45"/>
      <c r="NW219" s="45"/>
      <c r="NX219" s="45"/>
      <c r="NY219" s="45"/>
      <c r="NZ219" s="45"/>
      <c r="OA219" s="45"/>
      <c r="OB219" s="45"/>
      <c r="OC219" s="45"/>
      <c r="OD219" s="45"/>
      <c r="OE219" s="45"/>
      <c r="OF219" s="45"/>
      <c r="OG219" s="45"/>
      <c r="OH219" s="45"/>
      <c r="OI219" s="45"/>
      <c r="OJ219" s="45"/>
      <c r="OK219" s="45"/>
      <c r="OL219" s="45"/>
      <c r="OM219" s="45"/>
      <c r="ON219" s="45"/>
      <c r="OO219" s="45"/>
      <c r="OP219" s="45"/>
      <c r="OQ219" s="45"/>
      <c r="OR219" s="45"/>
      <c r="OS219" s="45"/>
      <c r="OT219" s="45"/>
      <c r="OU219" s="45"/>
      <c r="OV219" s="45"/>
      <c r="OW219" s="45"/>
      <c r="OX219" s="45"/>
      <c r="OY219" s="45"/>
      <c r="OZ219" s="45"/>
      <c r="PA219" s="45"/>
      <c r="PB219" s="45"/>
      <c r="PC219" s="45"/>
      <c r="PD219" s="45"/>
      <c r="PE219" s="45"/>
      <c r="PF219" s="45"/>
      <c r="PG219" s="45"/>
      <c r="PH219" s="45"/>
      <c r="PI219" s="45"/>
      <c r="PJ219" s="45"/>
      <c r="PK219" s="45"/>
      <c r="PL219" s="45"/>
      <c r="PM219" s="45"/>
      <c r="PN219" s="45"/>
      <c r="PO219" s="45"/>
      <c r="PP219" s="45"/>
      <c r="PQ219" s="45"/>
      <c r="PR219" s="45"/>
      <c r="PS219" s="45"/>
      <c r="PT219" s="45"/>
      <c r="PU219" s="45"/>
      <c r="PV219" s="45"/>
      <c r="PW219" s="45"/>
      <c r="PX219" s="45"/>
      <c r="PY219" s="45"/>
      <c r="PZ219" s="45"/>
      <c r="QA219" s="45"/>
      <c r="QB219" s="45"/>
      <c r="QC219" s="45"/>
      <c r="QD219" s="45"/>
      <c r="QE219" s="45"/>
      <c r="QF219" s="45"/>
      <c r="QG219" s="45"/>
      <c r="QH219" s="45"/>
      <c r="QI219" s="45"/>
      <c r="QJ219" s="45"/>
      <c r="QK219" s="45"/>
      <c r="QL219" s="45"/>
      <c r="QM219" s="45"/>
      <c r="QN219" s="45"/>
      <c r="QO219" s="45"/>
      <c r="QP219" s="45"/>
      <c r="QQ219" s="45"/>
      <c r="QR219" s="45"/>
      <c r="QS219" s="45"/>
      <c r="QT219" s="45"/>
      <c r="QU219" s="45"/>
      <c r="QV219" s="45"/>
      <c r="QW219" s="45"/>
      <c r="QX219" s="45"/>
      <c r="QY219" s="45"/>
      <c r="QZ219" s="45"/>
      <c r="RA219" s="45"/>
      <c r="RB219" s="45"/>
      <c r="RC219" s="45"/>
      <c r="RD219" s="45"/>
      <c r="RE219" s="45"/>
      <c r="RF219" s="45"/>
      <c r="RG219" s="45"/>
      <c r="RH219" s="45"/>
      <c r="RI219" s="45"/>
      <c r="RJ219" s="45"/>
      <c r="RK219" s="45"/>
      <c r="RL219" s="45"/>
      <c r="RM219" s="45"/>
      <c r="RN219" s="45"/>
      <c r="RO219" s="45"/>
      <c r="RP219" s="45"/>
      <c r="RQ219" s="45"/>
      <c r="RR219" s="45"/>
      <c r="RS219" s="45"/>
      <c r="RT219" s="45"/>
      <c r="RU219" s="45"/>
      <c r="RV219" s="45"/>
      <c r="RW219" s="45"/>
      <c r="RX219" s="45"/>
      <c r="RY219" s="45"/>
      <c r="RZ219" s="45"/>
      <c r="SA219" s="45"/>
      <c r="SB219" s="45"/>
      <c r="SC219" s="45"/>
      <c r="SD219" s="45"/>
      <c r="SE219" s="45"/>
      <c r="SF219" s="45"/>
      <c r="SG219" s="45"/>
      <c r="SH219" s="45"/>
      <c r="SI219" s="45"/>
      <c r="SJ219" s="45"/>
      <c r="SK219" s="45"/>
      <c r="SL219" s="45"/>
      <c r="SM219" s="45"/>
      <c r="SN219" s="45"/>
      <c r="SO219" s="45"/>
      <c r="SP219" s="45"/>
      <c r="SQ219" s="45"/>
      <c r="SR219" s="45"/>
      <c r="SS219" s="45"/>
      <c r="ST219" s="45"/>
      <c r="SU219" s="45"/>
      <c r="SV219" s="45"/>
      <c r="SW219" s="45"/>
      <c r="SX219" s="45"/>
      <c r="SY219" s="45"/>
      <c r="SZ219" s="45"/>
      <c r="TA219" s="45"/>
      <c r="TB219" s="45"/>
      <c r="TC219" s="45"/>
      <c r="TD219" s="45"/>
      <c r="TE219" s="45"/>
      <c r="TF219" s="45"/>
      <c r="TG219" s="45"/>
      <c r="TH219" s="45"/>
      <c r="TI219" s="45"/>
      <c r="TJ219" s="45"/>
      <c r="TK219" s="45"/>
      <c r="TL219" s="45"/>
      <c r="TM219" s="45"/>
      <c r="TN219" s="45"/>
      <c r="TO219" s="45"/>
      <c r="TP219" s="45"/>
      <c r="TQ219" s="45"/>
      <c r="TR219" s="45"/>
      <c r="TS219" s="45"/>
      <c r="TT219" s="45"/>
      <c r="TU219" s="45"/>
      <c r="TV219" s="45"/>
      <c r="TW219" s="45"/>
      <c r="TX219" s="45"/>
      <c r="TY219" s="45"/>
      <c r="TZ219" s="45"/>
      <c r="UA219" s="45"/>
      <c r="UB219" s="45"/>
      <c r="UC219" s="45"/>
      <c r="UD219" s="45"/>
      <c r="UE219" s="45"/>
      <c r="UF219" s="45"/>
      <c r="UG219" s="45"/>
      <c r="UH219" s="45"/>
      <c r="UI219" s="45"/>
      <c r="UJ219" s="45"/>
      <c r="UK219" s="45"/>
      <c r="UL219" s="45"/>
      <c r="UM219" s="45"/>
      <c r="UN219" s="45"/>
      <c r="UO219" s="45"/>
      <c r="UP219" s="45"/>
      <c r="UQ219" s="45"/>
      <c r="UR219" s="45"/>
      <c r="US219" s="45"/>
      <c r="UT219" s="45"/>
      <c r="UU219" s="45"/>
      <c r="UV219" s="45"/>
      <c r="UW219" s="45"/>
      <c r="UX219" s="45"/>
      <c r="UY219" s="45"/>
      <c r="UZ219" s="45"/>
      <c r="VA219" s="45"/>
      <c r="VB219" s="45"/>
      <c r="VC219" s="45"/>
      <c r="VD219" s="45"/>
      <c r="VE219" s="45"/>
      <c r="VF219" s="45"/>
      <c r="VG219" s="45"/>
      <c r="VH219" s="45"/>
      <c r="VI219" s="45"/>
      <c r="VJ219" s="45"/>
      <c r="VK219" s="45"/>
      <c r="VL219" s="45"/>
      <c r="VM219" s="45"/>
      <c r="VN219" s="45"/>
      <c r="VO219" s="45"/>
      <c r="VP219" s="45"/>
      <c r="VQ219" s="45"/>
      <c r="VR219" s="45"/>
      <c r="VS219" s="45"/>
      <c r="VT219" s="45"/>
      <c r="VU219" s="45"/>
      <c r="VV219" s="45"/>
      <c r="VW219" s="45"/>
      <c r="VX219" s="45"/>
      <c r="VY219" s="45"/>
      <c r="VZ219" s="45"/>
      <c r="WA219" s="45"/>
      <c r="WB219" s="45"/>
      <c r="WC219" s="45"/>
      <c r="WD219" s="45"/>
      <c r="WE219" s="45"/>
      <c r="WF219" s="45"/>
      <c r="WG219" s="45"/>
      <c r="WH219" s="45"/>
      <c r="WI219" s="45"/>
      <c r="WJ219" s="45"/>
      <c r="WK219" s="45"/>
      <c r="WL219" s="45"/>
      <c r="WM219" s="45"/>
      <c r="WN219" s="45"/>
      <c r="WO219" s="45"/>
      <c r="WP219" s="45"/>
      <c r="WQ219" s="45"/>
      <c r="WR219" s="45"/>
      <c r="WS219" s="45"/>
      <c r="WT219" s="45"/>
      <c r="WU219" s="45"/>
      <c r="WV219" s="45"/>
      <c r="WW219" s="45"/>
      <c r="WX219" s="45"/>
      <c r="WY219" s="45"/>
      <c r="WZ219" s="45"/>
      <c r="XA219" s="45"/>
      <c r="XB219" s="45"/>
      <c r="XC219" s="45"/>
      <c r="XD219" s="45"/>
      <c r="XE219" s="45"/>
      <c r="XF219" s="45"/>
      <c r="XG219" s="45"/>
      <c r="XH219" s="45"/>
      <c r="XI219" s="45"/>
      <c r="XJ219" s="45"/>
      <c r="XK219" s="45"/>
      <c r="XL219" s="45"/>
      <c r="XM219" s="45"/>
      <c r="XN219" s="45"/>
      <c r="XO219" s="45"/>
      <c r="XP219" s="45"/>
      <c r="XQ219" s="45"/>
      <c r="XR219" s="45"/>
      <c r="XS219" s="45"/>
      <c r="XT219" s="45"/>
      <c r="XU219" s="45"/>
      <c r="XV219" s="45"/>
      <c r="XW219" s="45"/>
      <c r="XX219" s="45"/>
      <c r="XY219" s="45"/>
      <c r="XZ219" s="45"/>
      <c r="YA219" s="45"/>
      <c r="YB219" s="45"/>
      <c r="YC219" s="45"/>
      <c r="YD219" s="45"/>
      <c r="YE219" s="45"/>
      <c r="YF219" s="45"/>
      <c r="YG219" s="45"/>
      <c r="YH219" s="45"/>
      <c r="YI219" s="45"/>
      <c r="YJ219" s="45"/>
      <c r="YK219" s="45"/>
      <c r="YL219" s="45"/>
      <c r="YM219" s="45"/>
      <c r="YN219" s="45"/>
      <c r="YO219" s="45"/>
      <c r="YP219" s="45"/>
      <c r="YQ219" s="45"/>
      <c r="YR219" s="45"/>
    </row>
    <row r="220" spans="1:668" s="80" customFormat="1" ht="15.75" x14ac:dyDescent="0.25">
      <c r="A220" s="98" t="s">
        <v>14</v>
      </c>
      <c r="B220" s="36">
        <v>3</v>
      </c>
      <c r="C220" s="64"/>
      <c r="D220" s="64"/>
      <c r="E220" s="99"/>
      <c r="F220" s="168">
        <f>SUM(F217:F219)</f>
        <v>251000</v>
      </c>
      <c r="G220" s="168">
        <f t="shared" ref="G220:L220" si="34">SUM(G217:G219)</f>
        <v>7203.7</v>
      </c>
      <c r="H220" s="168">
        <f t="shared" si="34"/>
        <v>10423.950000000001</v>
      </c>
      <c r="I220" s="168">
        <f t="shared" si="34"/>
        <v>7630.4</v>
      </c>
      <c r="J220" s="168">
        <f t="shared" si="34"/>
        <v>712.2</v>
      </c>
      <c r="K220" s="168">
        <f t="shared" si="34"/>
        <v>25970.25</v>
      </c>
      <c r="L220" s="194">
        <f t="shared" si="34"/>
        <v>225029.75</v>
      </c>
      <c r="M220" s="15"/>
      <c r="N220" s="15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1"/>
      <c r="AR220" s="81"/>
      <c r="AS220" s="81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  <c r="GN220" s="73"/>
      <c r="GO220" s="73"/>
      <c r="GP220" s="73"/>
      <c r="GQ220" s="73"/>
      <c r="GR220" s="73"/>
      <c r="GS220" s="73"/>
      <c r="GT220" s="73"/>
      <c r="GU220" s="73"/>
      <c r="GV220" s="73"/>
      <c r="GW220" s="73"/>
      <c r="GX220" s="73"/>
      <c r="GY220" s="73"/>
      <c r="GZ220" s="73"/>
      <c r="HA220" s="73"/>
      <c r="HB220" s="73"/>
      <c r="HC220" s="73"/>
      <c r="HD220" s="73"/>
      <c r="HE220" s="73"/>
      <c r="HF220" s="73"/>
      <c r="HG220" s="73"/>
      <c r="HH220" s="73"/>
      <c r="HI220" s="73"/>
      <c r="HJ220" s="73"/>
      <c r="HK220" s="73"/>
      <c r="HL220" s="73"/>
      <c r="HM220" s="73"/>
      <c r="HN220" s="73"/>
      <c r="HO220" s="73"/>
      <c r="HP220" s="73"/>
      <c r="HQ220" s="73"/>
      <c r="HR220" s="73"/>
      <c r="HS220" s="73"/>
      <c r="HT220" s="73"/>
      <c r="HU220" s="73"/>
      <c r="HV220" s="73"/>
      <c r="HW220" s="73"/>
      <c r="HX220" s="73"/>
      <c r="HY220" s="73"/>
      <c r="HZ220" s="73"/>
      <c r="IA220" s="73"/>
      <c r="IB220" s="73"/>
      <c r="IC220" s="73"/>
      <c r="ID220" s="73"/>
      <c r="IE220" s="73"/>
      <c r="IF220" s="73"/>
      <c r="IG220" s="73"/>
      <c r="IH220" s="73"/>
      <c r="II220" s="73"/>
      <c r="IJ220" s="73"/>
      <c r="IK220" s="73"/>
      <c r="IL220" s="73"/>
      <c r="IM220" s="73"/>
      <c r="IN220" s="73"/>
      <c r="IO220" s="73"/>
      <c r="IP220" s="73"/>
      <c r="IQ220" s="73"/>
      <c r="IR220" s="73"/>
      <c r="IS220" s="73"/>
      <c r="IT220" s="73"/>
      <c r="IU220" s="73"/>
      <c r="IV220" s="73"/>
      <c r="IW220" s="73"/>
      <c r="IX220" s="73"/>
      <c r="IY220" s="73"/>
      <c r="IZ220" s="73"/>
      <c r="JA220" s="73"/>
      <c r="JB220" s="73"/>
      <c r="JC220" s="73"/>
      <c r="JD220" s="73"/>
      <c r="JE220" s="73"/>
      <c r="JF220" s="73"/>
      <c r="JG220" s="73"/>
      <c r="JH220" s="73"/>
      <c r="JI220" s="73"/>
      <c r="JJ220" s="73"/>
      <c r="JK220" s="73"/>
      <c r="JL220" s="73"/>
      <c r="JM220" s="73"/>
      <c r="JN220" s="73"/>
      <c r="JO220" s="73"/>
      <c r="JP220" s="73"/>
      <c r="JQ220" s="73"/>
      <c r="JR220" s="73"/>
      <c r="JS220" s="73"/>
      <c r="JT220" s="73"/>
      <c r="JU220" s="73"/>
      <c r="JV220" s="73"/>
      <c r="JW220" s="73"/>
      <c r="JX220" s="73"/>
      <c r="JY220" s="73"/>
      <c r="JZ220" s="73"/>
      <c r="KA220" s="73"/>
      <c r="KB220" s="73"/>
      <c r="KC220" s="73"/>
      <c r="KD220" s="73"/>
      <c r="KE220" s="73"/>
      <c r="KF220" s="73"/>
      <c r="KG220" s="73"/>
      <c r="KH220" s="73"/>
      <c r="KI220" s="73"/>
      <c r="KJ220" s="73"/>
      <c r="KK220" s="73"/>
      <c r="KL220" s="73"/>
      <c r="KM220" s="73"/>
      <c r="KN220" s="73"/>
      <c r="KO220" s="73"/>
      <c r="KP220" s="73"/>
      <c r="KQ220" s="73"/>
      <c r="KR220" s="73"/>
      <c r="KS220" s="73"/>
      <c r="KT220" s="73"/>
      <c r="KU220" s="73"/>
      <c r="KV220" s="73"/>
      <c r="KW220" s="73"/>
      <c r="KX220" s="73"/>
      <c r="KY220" s="73"/>
      <c r="KZ220" s="73"/>
      <c r="LA220" s="73"/>
      <c r="LB220" s="73"/>
      <c r="LC220" s="73"/>
      <c r="LD220" s="73"/>
      <c r="LE220" s="73"/>
      <c r="LF220" s="73"/>
      <c r="LG220" s="73"/>
      <c r="LH220" s="73"/>
      <c r="LI220" s="73"/>
      <c r="LJ220" s="73"/>
      <c r="LK220" s="73"/>
      <c r="LL220" s="73"/>
      <c r="LM220" s="73"/>
      <c r="LN220" s="73"/>
      <c r="LO220" s="73"/>
      <c r="LP220" s="73"/>
      <c r="LQ220" s="73"/>
      <c r="LR220" s="73"/>
      <c r="LS220" s="73"/>
      <c r="LT220" s="73"/>
      <c r="LU220" s="73"/>
      <c r="LV220" s="73"/>
      <c r="LW220" s="73"/>
      <c r="LX220" s="73"/>
      <c r="LY220" s="73"/>
      <c r="LZ220" s="73"/>
      <c r="MA220" s="73"/>
      <c r="MB220" s="73"/>
      <c r="MC220" s="73"/>
      <c r="MD220" s="73"/>
      <c r="ME220" s="73"/>
      <c r="MF220" s="73"/>
      <c r="MG220" s="73"/>
      <c r="MH220" s="73"/>
      <c r="MI220" s="73"/>
      <c r="MJ220" s="73"/>
      <c r="MK220" s="73"/>
      <c r="ML220" s="73"/>
      <c r="MM220" s="73"/>
      <c r="MN220" s="73"/>
      <c r="MO220" s="73"/>
      <c r="MP220" s="73"/>
      <c r="MQ220" s="73"/>
      <c r="MR220" s="73"/>
      <c r="MS220" s="73"/>
      <c r="MT220" s="73"/>
      <c r="MU220" s="73"/>
      <c r="MV220" s="73"/>
      <c r="MW220" s="73"/>
      <c r="MX220" s="73"/>
      <c r="MY220" s="73"/>
      <c r="MZ220" s="73"/>
      <c r="NA220" s="73"/>
      <c r="NB220" s="73"/>
      <c r="NC220" s="73"/>
      <c r="ND220" s="73"/>
      <c r="NE220" s="73"/>
      <c r="NF220" s="73"/>
      <c r="NG220" s="73"/>
      <c r="NH220" s="73"/>
      <c r="NI220" s="73"/>
      <c r="NJ220" s="73"/>
      <c r="NK220" s="73"/>
      <c r="NL220" s="73"/>
      <c r="NM220" s="73"/>
      <c r="NN220" s="73"/>
      <c r="NO220" s="73"/>
      <c r="NP220" s="73"/>
      <c r="NQ220" s="73"/>
      <c r="NR220" s="73"/>
      <c r="NS220" s="73"/>
      <c r="NT220" s="73"/>
      <c r="NU220" s="73"/>
      <c r="NV220" s="73"/>
      <c r="NW220" s="73"/>
      <c r="NX220" s="73"/>
      <c r="NY220" s="73"/>
      <c r="NZ220" s="73"/>
      <c r="OA220" s="73"/>
      <c r="OB220" s="73"/>
      <c r="OC220" s="73"/>
      <c r="OD220" s="73"/>
      <c r="OE220" s="73"/>
      <c r="OF220" s="73"/>
      <c r="OG220" s="73"/>
      <c r="OH220" s="73"/>
      <c r="OI220" s="73"/>
      <c r="OJ220" s="73"/>
      <c r="OK220" s="73"/>
      <c r="OL220" s="73"/>
      <c r="OM220" s="73"/>
      <c r="ON220" s="73"/>
      <c r="OO220" s="73"/>
      <c r="OP220" s="73"/>
      <c r="OQ220" s="73"/>
      <c r="OR220" s="73"/>
      <c r="OS220" s="73"/>
      <c r="OT220" s="73"/>
      <c r="OU220" s="73"/>
      <c r="OV220" s="73"/>
      <c r="OW220" s="73"/>
      <c r="OX220" s="73"/>
      <c r="OY220" s="73"/>
      <c r="OZ220" s="73"/>
      <c r="PA220" s="73"/>
      <c r="PB220" s="73"/>
      <c r="PC220" s="73"/>
      <c r="PD220" s="73"/>
      <c r="PE220" s="73"/>
      <c r="PF220" s="73"/>
      <c r="PG220" s="73"/>
      <c r="PH220" s="73"/>
      <c r="PI220" s="73"/>
      <c r="PJ220" s="73"/>
      <c r="PK220" s="73"/>
      <c r="PL220" s="73"/>
      <c r="PM220" s="73"/>
      <c r="PN220" s="73"/>
      <c r="PO220" s="73"/>
      <c r="PP220" s="73"/>
      <c r="PQ220" s="73"/>
      <c r="PR220" s="73"/>
      <c r="PS220" s="73"/>
      <c r="PT220" s="73"/>
      <c r="PU220" s="73"/>
      <c r="PV220" s="73"/>
      <c r="PW220" s="73"/>
      <c r="PX220" s="73"/>
      <c r="PY220" s="73"/>
      <c r="PZ220" s="73"/>
      <c r="QA220" s="73"/>
      <c r="QB220" s="73"/>
      <c r="QC220" s="73"/>
      <c r="QD220" s="73"/>
      <c r="QE220" s="73"/>
      <c r="QF220" s="73"/>
      <c r="QG220" s="73"/>
      <c r="QH220" s="73"/>
      <c r="QI220" s="73"/>
      <c r="QJ220" s="73"/>
      <c r="QK220" s="73"/>
      <c r="QL220" s="73"/>
      <c r="QM220" s="73"/>
      <c r="QN220" s="73"/>
      <c r="QO220" s="73"/>
      <c r="QP220" s="73"/>
      <c r="QQ220" s="73"/>
      <c r="QR220" s="73"/>
      <c r="QS220" s="73"/>
      <c r="QT220" s="73"/>
      <c r="QU220" s="73"/>
      <c r="QV220" s="73"/>
      <c r="QW220" s="73"/>
      <c r="QX220" s="73"/>
      <c r="QY220" s="73"/>
      <c r="QZ220" s="73"/>
      <c r="RA220" s="73"/>
      <c r="RB220" s="73"/>
      <c r="RC220" s="73"/>
      <c r="RD220" s="73"/>
      <c r="RE220" s="73"/>
      <c r="RF220" s="73"/>
      <c r="RG220" s="73"/>
      <c r="RH220" s="73"/>
      <c r="RI220" s="73"/>
      <c r="RJ220" s="73"/>
      <c r="RK220" s="73"/>
      <c r="RL220" s="73"/>
      <c r="RM220" s="73"/>
      <c r="RN220" s="73"/>
      <c r="RO220" s="73"/>
      <c r="RP220" s="73"/>
      <c r="RQ220" s="73"/>
      <c r="RR220" s="73"/>
      <c r="RS220" s="73"/>
      <c r="RT220" s="73"/>
      <c r="RU220" s="73"/>
      <c r="RV220" s="73"/>
      <c r="RW220" s="73"/>
      <c r="RX220" s="73"/>
      <c r="RY220" s="73"/>
      <c r="RZ220" s="73"/>
      <c r="SA220" s="73"/>
      <c r="SB220" s="73"/>
      <c r="SC220" s="73"/>
      <c r="SD220" s="73"/>
      <c r="SE220" s="73"/>
      <c r="SF220" s="73"/>
      <c r="SG220" s="73"/>
      <c r="SH220" s="73"/>
      <c r="SI220" s="73"/>
      <c r="SJ220" s="73"/>
      <c r="SK220" s="73"/>
      <c r="SL220" s="73"/>
      <c r="SM220" s="73"/>
      <c r="SN220" s="73"/>
      <c r="SO220" s="73"/>
      <c r="SP220" s="73"/>
      <c r="SQ220" s="73"/>
      <c r="SR220" s="73"/>
      <c r="SS220" s="73"/>
      <c r="ST220" s="73"/>
      <c r="SU220" s="73"/>
      <c r="SV220" s="73"/>
      <c r="SW220" s="73"/>
      <c r="SX220" s="73"/>
      <c r="SY220" s="73"/>
      <c r="SZ220" s="73"/>
      <c r="TA220" s="73"/>
      <c r="TB220" s="73"/>
      <c r="TC220" s="73"/>
      <c r="TD220" s="73"/>
      <c r="TE220" s="73"/>
      <c r="TF220" s="73"/>
      <c r="TG220" s="73"/>
      <c r="TH220" s="73"/>
      <c r="TI220" s="73"/>
      <c r="TJ220" s="73"/>
      <c r="TK220" s="73"/>
      <c r="TL220" s="73"/>
      <c r="TM220" s="73"/>
      <c r="TN220" s="73"/>
      <c r="TO220" s="73"/>
      <c r="TP220" s="73"/>
      <c r="TQ220" s="73"/>
      <c r="TR220" s="73"/>
      <c r="TS220" s="73"/>
      <c r="TT220" s="73"/>
      <c r="TU220" s="73"/>
      <c r="TV220" s="73"/>
      <c r="TW220" s="73"/>
      <c r="TX220" s="73"/>
      <c r="TY220" s="73"/>
      <c r="TZ220" s="73"/>
      <c r="UA220" s="73"/>
      <c r="UB220" s="73"/>
      <c r="UC220" s="73"/>
      <c r="UD220" s="73"/>
      <c r="UE220" s="73"/>
      <c r="UF220" s="73"/>
      <c r="UG220" s="73"/>
      <c r="UH220" s="73"/>
      <c r="UI220" s="73"/>
      <c r="UJ220" s="73"/>
      <c r="UK220" s="73"/>
      <c r="UL220" s="73"/>
      <c r="UM220" s="73"/>
      <c r="UN220" s="73"/>
      <c r="UO220" s="73"/>
      <c r="UP220" s="73"/>
      <c r="UQ220" s="73"/>
      <c r="UR220" s="73"/>
      <c r="US220" s="73"/>
      <c r="UT220" s="73"/>
      <c r="UU220" s="73"/>
      <c r="UV220" s="73"/>
      <c r="UW220" s="73"/>
      <c r="UX220" s="73"/>
      <c r="UY220" s="73"/>
      <c r="UZ220" s="73"/>
      <c r="VA220" s="73"/>
      <c r="VB220" s="73"/>
      <c r="VC220" s="73"/>
      <c r="VD220" s="73"/>
      <c r="VE220" s="73"/>
      <c r="VF220" s="73"/>
      <c r="VG220" s="73"/>
      <c r="VH220" s="73"/>
      <c r="VI220" s="73"/>
      <c r="VJ220" s="73"/>
      <c r="VK220" s="73"/>
      <c r="VL220" s="73"/>
      <c r="VM220" s="73"/>
      <c r="VN220" s="73"/>
      <c r="VO220" s="73"/>
      <c r="VP220" s="73"/>
      <c r="VQ220" s="73"/>
      <c r="VR220" s="73"/>
      <c r="VS220" s="73"/>
      <c r="VT220" s="73"/>
      <c r="VU220" s="73"/>
      <c r="VV220" s="73"/>
      <c r="VW220" s="73"/>
      <c r="VX220" s="73"/>
      <c r="VY220" s="73"/>
      <c r="VZ220" s="73"/>
      <c r="WA220" s="73"/>
      <c r="WB220" s="73"/>
      <c r="WC220" s="73"/>
      <c r="WD220" s="73"/>
      <c r="WE220" s="73"/>
      <c r="WF220" s="73"/>
      <c r="WG220" s="73"/>
      <c r="WH220" s="73"/>
      <c r="WI220" s="73"/>
      <c r="WJ220" s="73"/>
      <c r="WK220" s="73"/>
      <c r="WL220" s="73"/>
      <c r="WM220" s="73"/>
      <c r="WN220" s="73"/>
      <c r="WO220" s="73"/>
      <c r="WP220" s="73"/>
      <c r="WQ220" s="73"/>
      <c r="WR220" s="73"/>
      <c r="WS220" s="73"/>
      <c r="WT220" s="73"/>
      <c r="WU220" s="73"/>
      <c r="WV220" s="73"/>
      <c r="WW220" s="73"/>
      <c r="WX220" s="73"/>
      <c r="WY220" s="73"/>
      <c r="WZ220" s="73"/>
      <c r="XA220" s="73"/>
      <c r="XB220" s="73"/>
      <c r="XC220" s="73"/>
      <c r="XD220" s="73"/>
      <c r="XE220" s="73"/>
      <c r="XF220" s="73"/>
      <c r="XG220" s="73"/>
      <c r="XH220" s="73"/>
      <c r="XI220" s="73"/>
      <c r="XJ220" s="73"/>
      <c r="XK220" s="73"/>
      <c r="XL220" s="73"/>
      <c r="XM220" s="73"/>
      <c r="XN220" s="73"/>
      <c r="XO220" s="73"/>
      <c r="XP220" s="73"/>
      <c r="XQ220" s="73"/>
      <c r="XR220" s="73"/>
      <c r="XS220" s="73"/>
      <c r="XT220" s="73"/>
      <c r="XU220" s="73"/>
      <c r="XV220" s="73"/>
      <c r="XW220" s="73"/>
      <c r="XX220" s="73"/>
      <c r="XY220" s="73"/>
      <c r="XZ220" s="73"/>
      <c r="YA220" s="73"/>
      <c r="YB220" s="73"/>
      <c r="YC220" s="73"/>
      <c r="YD220" s="73"/>
      <c r="YE220" s="73"/>
      <c r="YF220" s="73"/>
      <c r="YG220" s="73"/>
      <c r="YH220" s="73"/>
      <c r="YI220" s="73"/>
      <c r="YJ220" s="73"/>
      <c r="YK220" s="73"/>
      <c r="YL220" s="73"/>
      <c r="YM220" s="73"/>
      <c r="YN220" s="73"/>
      <c r="YO220" s="73"/>
      <c r="YP220" s="73"/>
      <c r="YQ220" s="73"/>
      <c r="YR220" s="73"/>
    </row>
    <row r="222" spans="1:668" s="8" customFormat="1" ht="15.75" x14ac:dyDescent="0.25">
      <c r="A222" s="78" t="s">
        <v>190</v>
      </c>
      <c r="B222" s="75"/>
      <c r="C222" s="76"/>
      <c r="D222" s="76"/>
      <c r="E222" s="55"/>
      <c r="F222" s="143"/>
      <c r="G222" s="143"/>
      <c r="H222" s="143"/>
      <c r="I222" s="143"/>
      <c r="J222" s="143"/>
      <c r="K222" s="143"/>
      <c r="L222" s="143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</row>
    <row r="223" spans="1:668" s="8" customFormat="1" ht="15.75" x14ac:dyDescent="0.25">
      <c r="A223" s="30" t="s">
        <v>111</v>
      </c>
      <c r="B223" s="75" t="s">
        <v>86</v>
      </c>
      <c r="C223" s="76" t="s">
        <v>74</v>
      </c>
      <c r="D223" s="79">
        <v>44470</v>
      </c>
      <c r="E223" s="10" t="s">
        <v>114</v>
      </c>
      <c r="F223" s="137">
        <v>89500</v>
      </c>
      <c r="G223" s="137">
        <v>2568.65</v>
      </c>
      <c r="H223" s="137">
        <v>0</v>
      </c>
      <c r="I223" s="137">
        <v>2720.8</v>
      </c>
      <c r="J223" s="137">
        <v>25</v>
      </c>
      <c r="K223" s="137">
        <v>5314.45</v>
      </c>
      <c r="L223" s="138">
        <v>84185.55</v>
      </c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</row>
    <row r="224" spans="1:668" s="8" customFormat="1" ht="15.75" x14ac:dyDescent="0.25">
      <c r="A224" s="30" t="s">
        <v>162</v>
      </c>
      <c r="B224" s="75" t="s">
        <v>163</v>
      </c>
      <c r="C224" s="76" t="s">
        <v>74</v>
      </c>
      <c r="D224" s="79">
        <v>44593</v>
      </c>
      <c r="E224" s="10" t="s">
        <v>114</v>
      </c>
      <c r="F224" s="137">
        <v>35000</v>
      </c>
      <c r="G224" s="137">
        <v>1004.5</v>
      </c>
      <c r="H224" s="137">
        <v>0</v>
      </c>
      <c r="I224" s="137">
        <v>1064</v>
      </c>
      <c r="J224" s="137">
        <v>25</v>
      </c>
      <c r="K224" s="137">
        <v>2093.5</v>
      </c>
      <c r="L224" s="138">
        <v>32906.5</v>
      </c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</row>
    <row r="225" spans="1:668" s="8" customFormat="1" ht="15.75" x14ac:dyDescent="0.25">
      <c r="A225" s="30" t="s">
        <v>164</v>
      </c>
      <c r="B225" s="75" t="s">
        <v>17</v>
      </c>
      <c r="C225" s="76" t="s">
        <v>73</v>
      </c>
      <c r="D225" s="79">
        <v>44593</v>
      </c>
      <c r="E225" s="10" t="s">
        <v>114</v>
      </c>
      <c r="F225" s="137">
        <v>35000</v>
      </c>
      <c r="G225" s="137">
        <v>1004.5</v>
      </c>
      <c r="H225" s="137">
        <v>0</v>
      </c>
      <c r="I225" s="137">
        <v>1064</v>
      </c>
      <c r="J225" s="137">
        <v>25</v>
      </c>
      <c r="K225" s="137">
        <v>2093.5</v>
      </c>
      <c r="L225" s="138">
        <v>32906.5</v>
      </c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  <c r="JD225" s="47"/>
      <c r="JE225" s="47"/>
      <c r="JF225" s="47"/>
      <c r="JG225" s="47"/>
      <c r="JH225" s="47"/>
      <c r="JI225" s="47"/>
      <c r="JJ225" s="47"/>
      <c r="JK225" s="47"/>
      <c r="JL225" s="47"/>
      <c r="JM225" s="47"/>
      <c r="JN225" s="47"/>
      <c r="JO225" s="47"/>
      <c r="JP225" s="47"/>
      <c r="JQ225" s="47"/>
      <c r="JR225" s="47"/>
      <c r="JS225" s="47"/>
      <c r="JT225" s="47"/>
      <c r="JU225" s="47"/>
      <c r="JV225" s="47"/>
      <c r="JW225" s="47"/>
      <c r="JX225" s="47"/>
      <c r="JY225" s="47"/>
      <c r="JZ225" s="47"/>
      <c r="KA225" s="47"/>
      <c r="KB225" s="47"/>
      <c r="KC225" s="47"/>
      <c r="KD225" s="47"/>
      <c r="KE225" s="47"/>
      <c r="KF225" s="47"/>
      <c r="KG225" s="47"/>
      <c r="KH225" s="47"/>
      <c r="KI225" s="47"/>
      <c r="KJ225" s="47"/>
      <c r="KK225" s="47"/>
      <c r="KL225" s="47"/>
      <c r="KM225" s="47"/>
      <c r="KN225" s="47"/>
      <c r="KO225" s="47"/>
      <c r="KP225" s="47"/>
      <c r="KQ225" s="47"/>
      <c r="KR225" s="47"/>
      <c r="KS225" s="47"/>
      <c r="KT225" s="47"/>
      <c r="KU225" s="47"/>
      <c r="KV225" s="47"/>
      <c r="KW225" s="47"/>
      <c r="KX225" s="47"/>
      <c r="KY225" s="47"/>
      <c r="KZ225" s="47"/>
      <c r="LA225" s="47"/>
      <c r="LB225" s="47"/>
      <c r="LC225" s="47"/>
      <c r="LD225" s="47"/>
      <c r="LE225" s="47"/>
      <c r="LF225" s="47"/>
      <c r="LG225" s="47"/>
      <c r="LH225" s="47"/>
      <c r="LI225" s="47"/>
      <c r="LJ225" s="47"/>
      <c r="LK225" s="47"/>
      <c r="LL225" s="47"/>
      <c r="LM225" s="47"/>
      <c r="LN225" s="47"/>
      <c r="LO225" s="47"/>
      <c r="LP225" s="47"/>
      <c r="LQ225" s="47"/>
      <c r="LR225" s="47"/>
      <c r="LS225" s="47"/>
      <c r="LT225" s="47"/>
      <c r="LU225" s="47"/>
      <c r="LV225" s="47"/>
      <c r="LW225" s="47"/>
      <c r="LX225" s="47"/>
      <c r="LY225" s="47"/>
      <c r="LZ225" s="47"/>
      <c r="MA225" s="47"/>
      <c r="MB225" s="47"/>
      <c r="MC225" s="47"/>
      <c r="MD225" s="47"/>
      <c r="ME225" s="47"/>
      <c r="MF225" s="47"/>
      <c r="MG225" s="47"/>
      <c r="MH225" s="47"/>
      <c r="MI225" s="47"/>
      <c r="MJ225" s="47"/>
      <c r="MK225" s="47"/>
      <c r="ML225" s="47"/>
      <c r="MM225" s="47"/>
      <c r="MN225" s="47"/>
      <c r="MO225" s="47"/>
      <c r="MP225" s="47"/>
      <c r="MQ225" s="47"/>
      <c r="MR225" s="47"/>
      <c r="MS225" s="47"/>
      <c r="MT225" s="47"/>
      <c r="MU225" s="47"/>
      <c r="MV225" s="47"/>
      <c r="MW225" s="47"/>
      <c r="MX225" s="47"/>
      <c r="MY225" s="47"/>
      <c r="MZ225" s="47"/>
      <c r="NA225" s="47"/>
      <c r="NB225" s="47"/>
      <c r="NC225" s="47"/>
      <c r="ND225" s="47"/>
      <c r="NE225" s="47"/>
      <c r="NF225" s="47"/>
      <c r="NG225" s="47"/>
      <c r="NH225" s="47"/>
      <c r="NI225" s="47"/>
      <c r="NJ225" s="47"/>
      <c r="NK225" s="47"/>
      <c r="NL225" s="47"/>
      <c r="NM225" s="47"/>
      <c r="NN225" s="47"/>
      <c r="NO225" s="47"/>
      <c r="NP225" s="47"/>
      <c r="NQ225" s="47"/>
      <c r="NR225" s="47"/>
      <c r="NS225" s="47"/>
      <c r="NT225" s="47"/>
      <c r="NU225" s="47"/>
      <c r="NV225" s="47"/>
      <c r="NW225" s="47"/>
      <c r="NX225" s="47"/>
      <c r="NY225" s="47"/>
      <c r="NZ225" s="47"/>
      <c r="OA225" s="47"/>
      <c r="OB225" s="47"/>
      <c r="OC225" s="47"/>
      <c r="OD225" s="47"/>
      <c r="OE225" s="47"/>
      <c r="OF225" s="47"/>
      <c r="OG225" s="47"/>
      <c r="OH225" s="47"/>
      <c r="OI225" s="47"/>
      <c r="OJ225" s="47"/>
      <c r="OK225" s="47"/>
      <c r="OL225" s="47"/>
      <c r="OM225" s="47"/>
      <c r="ON225" s="47"/>
      <c r="OO225" s="47"/>
      <c r="OP225" s="47"/>
      <c r="OQ225" s="47"/>
      <c r="OR225" s="47"/>
      <c r="OS225" s="47"/>
      <c r="OT225" s="47"/>
      <c r="OU225" s="47"/>
      <c r="OV225" s="47"/>
      <c r="OW225" s="47"/>
      <c r="OX225" s="47"/>
      <c r="OY225" s="47"/>
      <c r="OZ225" s="47"/>
      <c r="PA225" s="47"/>
      <c r="PB225" s="47"/>
      <c r="PC225" s="47"/>
      <c r="PD225" s="47"/>
      <c r="PE225" s="47"/>
      <c r="PF225" s="47"/>
      <c r="PG225" s="47"/>
      <c r="PH225" s="47"/>
      <c r="PI225" s="47"/>
      <c r="PJ225" s="47"/>
      <c r="PK225" s="47"/>
      <c r="PL225" s="47"/>
      <c r="PM225" s="47"/>
      <c r="PN225" s="47"/>
      <c r="PO225" s="47"/>
      <c r="PP225" s="47"/>
      <c r="PQ225" s="47"/>
      <c r="PR225" s="47"/>
      <c r="PS225" s="47"/>
      <c r="PT225" s="47"/>
      <c r="PU225" s="47"/>
      <c r="PV225" s="47"/>
      <c r="PW225" s="47"/>
      <c r="PX225" s="47"/>
      <c r="PY225" s="47"/>
      <c r="PZ225" s="47"/>
      <c r="QA225" s="47"/>
      <c r="QB225" s="47"/>
      <c r="QC225" s="47"/>
      <c r="QD225" s="47"/>
      <c r="QE225" s="47"/>
      <c r="QF225" s="47"/>
      <c r="QG225" s="47"/>
      <c r="QH225" s="47"/>
      <c r="QI225" s="47"/>
      <c r="QJ225" s="47"/>
      <c r="QK225" s="47"/>
      <c r="QL225" s="47"/>
      <c r="QM225" s="47"/>
      <c r="QN225" s="47"/>
      <c r="QO225" s="47"/>
      <c r="QP225" s="47"/>
      <c r="QQ225" s="47"/>
      <c r="QR225" s="47"/>
      <c r="QS225" s="47"/>
      <c r="QT225" s="47"/>
      <c r="QU225" s="47"/>
      <c r="QV225" s="47"/>
      <c r="QW225" s="47"/>
      <c r="QX225" s="47"/>
      <c r="QY225" s="47"/>
      <c r="QZ225" s="47"/>
      <c r="RA225" s="47"/>
      <c r="RB225" s="47"/>
      <c r="RC225" s="47"/>
      <c r="RD225" s="47"/>
      <c r="RE225" s="47"/>
      <c r="RF225" s="47"/>
      <c r="RG225" s="47"/>
      <c r="RH225" s="47"/>
      <c r="RI225" s="47"/>
      <c r="RJ225" s="47"/>
      <c r="RK225" s="47"/>
      <c r="RL225" s="47"/>
      <c r="RM225" s="47"/>
      <c r="RN225" s="47"/>
      <c r="RO225" s="47"/>
      <c r="RP225" s="47"/>
      <c r="RQ225" s="47"/>
      <c r="RR225" s="47"/>
      <c r="RS225" s="47"/>
      <c r="RT225" s="47"/>
      <c r="RU225" s="47"/>
      <c r="RV225" s="47"/>
      <c r="RW225" s="47"/>
      <c r="RX225" s="47"/>
      <c r="RY225" s="47"/>
      <c r="RZ225" s="47"/>
      <c r="SA225" s="47"/>
      <c r="SB225" s="47"/>
      <c r="SC225" s="47"/>
      <c r="SD225" s="47"/>
      <c r="SE225" s="47"/>
      <c r="SF225" s="47"/>
      <c r="SG225" s="47"/>
      <c r="SH225" s="47"/>
      <c r="SI225" s="47"/>
      <c r="SJ225" s="47"/>
      <c r="SK225" s="47"/>
      <c r="SL225" s="47"/>
      <c r="SM225" s="47"/>
      <c r="SN225" s="47"/>
      <c r="SO225" s="47"/>
      <c r="SP225" s="47"/>
      <c r="SQ225" s="47"/>
      <c r="SR225" s="47"/>
      <c r="SS225" s="47"/>
      <c r="ST225" s="47"/>
      <c r="SU225" s="47"/>
      <c r="SV225" s="47"/>
      <c r="SW225" s="47"/>
      <c r="SX225" s="47"/>
      <c r="SY225" s="47"/>
      <c r="SZ225" s="47"/>
      <c r="TA225" s="47"/>
      <c r="TB225" s="47"/>
      <c r="TC225" s="47"/>
      <c r="TD225" s="47"/>
      <c r="TE225" s="47"/>
      <c r="TF225" s="47"/>
      <c r="TG225" s="47"/>
      <c r="TH225" s="47"/>
      <c r="TI225" s="47"/>
      <c r="TJ225" s="47"/>
      <c r="TK225" s="47"/>
      <c r="TL225" s="47"/>
      <c r="TM225" s="47"/>
      <c r="TN225" s="47"/>
      <c r="TO225" s="47"/>
      <c r="TP225" s="47"/>
      <c r="TQ225" s="47"/>
      <c r="TR225" s="47"/>
      <c r="TS225" s="47"/>
      <c r="TT225" s="47"/>
      <c r="TU225" s="47"/>
      <c r="TV225" s="47"/>
      <c r="TW225" s="47"/>
      <c r="TX225" s="47"/>
      <c r="TY225" s="47"/>
      <c r="TZ225" s="47"/>
      <c r="UA225" s="47"/>
      <c r="UB225" s="47"/>
      <c r="UC225" s="47"/>
      <c r="UD225" s="47"/>
      <c r="UE225" s="47"/>
      <c r="UF225" s="47"/>
      <c r="UG225" s="47"/>
      <c r="UH225" s="47"/>
      <c r="UI225" s="47"/>
      <c r="UJ225" s="47"/>
      <c r="UK225" s="47"/>
      <c r="UL225" s="47"/>
      <c r="UM225" s="47"/>
      <c r="UN225" s="47"/>
      <c r="UO225" s="47"/>
      <c r="UP225" s="47"/>
      <c r="UQ225" s="47"/>
      <c r="UR225" s="47"/>
      <c r="US225" s="47"/>
      <c r="UT225" s="47"/>
      <c r="UU225" s="47"/>
      <c r="UV225" s="47"/>
      <c r="UW225" s="47"/>
      <c r="UX225" s="47"/>
      <c r="UY225" s="47"/>
      <c r="UZ225" s="47"/>
      <c r="VA225" s="47"/>
      <c r="VB225" s="47"/>
      <c r="VC225" s="47"/>
      <c r="VD225" s="47"/>
      <c r="VE225" s="47"/>
      <c r="VF225" s="47"/>
      <c r="VG225" s="47"/>
      <c r="VH225" s="47"/>
      <c r="VI225" s="47"/>
      <c r="VJ225" s="47"/>
      <c r="VK225" s="47"/>
      <c r="VL225" s="47"/>
      <c r="VM225" s="47"/>
      <c r="VN225" s="47"/>
      <c r="VO225" s="47"/>
      <c r="VP225" s="47"/>
      <c r="VQ225" s="47"/>
      <c r="VR225" s="47"/>
      <c r="VS225" s="47"/>
      <c r="VT225" s="47"/>
      <c r="VU225" s="47"/>
      <c r="VV225" s="47"/>
      <c r="VW225" s="47"/>
      <c r="VX225" s="47"/>
      <c r="VY225" s="47"/>
      <c r="VZ225" s="47"/>
      <c r="WA225" s="47"/>
      <c r="WB225" s="47"/>
      <c r="WC225" s="47"/>
      <c r="WD225" s="47"/>
      <c r="WE225" s="47"/>
      <c r="WF225" s="47"/>
      <c r="WG225" s="47"/>
      <c r="WH225" s="47"/>
      <c r="WI225" s="47"/>
      <c r="WJ225" s="47"/>
      <c r="WK225" s="47"/>
      <c r="WL225" s="47"/>
      <c r="WM225" s="47"/>
      <c r="WN225" s="47"/>
      <c r="WO225" s="47"/>
      <c r="WP225" s="47"/>
      <c r="WQ225" s="47"/>
      <c r="WR225" s="47"/>
      <c r="WS225" s="47"/>
      <c r="WT225" s="47"/>
      <c r="WU225" s="47"/>
      <c r="WV225" s="47"/>
      <c r="WW225" s="47"/>
      <c r="WX225" s="47"/>
      <c r="WY225" s="47"/>
      <c r="WZ225" s="47"/>
      <c r="XA225" s="47"/>
      <c r="XB225" s="47"/>
      <c r="XC225" s="47"/>
      <c r="XD225" s="47"/>
      <c r="XE225" s="47"/>
      <c r="XF225" s="47"/>
      <c r="XG225" s="47"/>
      <c r="XH225" s="47"/>
      <c r="XI225" s="47"/>
      <c r="XJ225" s="47"/>
      <c r="XK225" s="47"/>
      <c r="XL225" s="47"/>
      <c r="XM225" s="47"/>
      <c r="XN225" s="47"/>
      <c r="XO225" s="47"/>
      <c r="XP225" s="47"/>
      <c r="XQ225" s="47"/>
      <c r="XR225" s="47"/>
      <c r="XS225" s="47"/>
      <c r="XT225" s="47"/>
      <c r="XU225" s="47"/>
      <c r="XV225" s="47"/>
      <c r="XW225" s="47"/>
      <c r="XX225" s="47"/>
      <c r="XY225" s="47"/>
      <c r="XZ225" s="47"/>
      <c r="YA225" s="47"/>
      <c r="YB225" s="47"/>
      <c r="YC225" s="47"/>
      <c r="YD225" s="47"/>
      <c r="YE225" s="47"/>
      <c r="YF225" s="47"/>
      <c r="YG225" s="47"/>
      <c r="YH225" s="47"/>
      <c r="YI225" s="47"/>
      <c r="YJ225" s="47"/>
      <c r="YK225" s="47"/>
      <c r="YL225" s="47"/>
      <c r="YM225" s="47"/>
      <c r="YN225" s="47"/>
      <c r="YO225" s="47"/>
      <c r="YP225" s="47"/>
      <c r="YQ225" s="47"/>
      <c r="YR225" s="47"/>
    </row>
    <row r="226" spans="1:668" s="8" customFormat="1" ht="15.75" x14ac:dyDescent="0.25">
      <c r="A226" s="30" t="s">
        <v>165</v>
      </c>
      <c r="B226" s="75" t="s">
        <v>17</v>
      </c>
      <c r="C226" s="76" t="s">
        <v>73</v>
      </c>
      <c r="D226" s="79">
        <v>44593</v>
      </c>
      <c r="E226" s="10" t="s">
        <v>114</v>
      </c>
      <c r="F226" s="137">
        <v>50000</v>
      </c>
      <c r="G226" s="137">
        <v>1435</v>
      </c>
      <c r="H226" s="137">
        <v>1854</v>
      </c>
      <c r="I226" s="137">
        <v>1520</v>
      </c>
      <c r="J226" s="137">
        <v>25</v>
      </c>
      <c r="K226" s="137">
        <v>4834</v>
      </c>
      <c r="L226" s="138">
        <v>45166</v>
      </c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  <c r="IV226" s="47"/>
      <c r="IW226" s="47"/>
      <c r="IX226" s="47"/>
      <c r="IY226" s="47"/>
      <c r="IZ226" s="47"/>
      <c r="JA226" s="47"/>
      <c r="JB226" s="47"/>
      <c r="JC226" s="47"/>
      <c r="JD226" s="47"/>
      <c r="JE226" s="47"/>
      <c r="JF226" s="47"/>
      <c r="JG226" s="47"/>
      <c r="JH226" s="47"/>
      <c r="JI226" s="47"/>
      <c r="JJ226" s="47"/>
      <c r="JK226" s="47"/>
      <c r="JL226" s="47"/>
      <c r="JM226" s="47"/>
      <c r="JN226" s="47"/>
      <c r="JO226" s="47"/>
      <c r="JP226" s="47"/>
      <c r="JQ226" s="47"/>
      <c r="JR226" s="47"/>
      <c r="JS226" s="47"/>
      <c r="JT226" s="47"/>
      <c r="JU226" s="47"/>
      <c r="JV226" s="47"/>
      <c r="JW226" s="47"/>
      <c r="JX226" s="47"/>
      <c r="JY226" s="47"/>
      <c r="JZ226" s="47"/>
      <c r="KA226" s="47"/>
      <c r="KB226" s="47"/>
      <c r="KC226" s="47"/>
      <c r="KD226" s="47"/>
      <c r="KE226" s="47"/>
      <c r="KF226" s="47"/>
      <c r="KG226" s="47"/>
      <c r="KH226" s="47"/>
      <c r="KI226" s="47"/>
      <c r="KJ226" s="47"/>
      <c r="KK226" s="47"/>
      <c r="KL226" s="47"/>
      <c r="KM226" s="47"/>
      <c r="KN226" s="47"/>
      <c r="KO226" s="47"/>
      <c r="KP226" s="47"/>
      <c r="KQ226" s="47"/>
      <c r="KR226" s="47"/>
      <c r="KS226" s="47"/>
      <c r="KT226" s="47"/>
      <c r="KU226" s="47"/>
      <c r="KV226" s="47"/>
      <c r="KW226" s="47"/>
      <c r="KX226" s="47"/>
      <c r="KY226" s="47"/>
      <c r="KZ226" s="47"/>
      <c r="LA226" s="47"/>
      <c r="LB226" s="47"/>
      <c r="LC226" s="47"/>
      <c r="LD226" s="47"/>
      <c r="LE226" s="47"/>
      <c r="LF226" s="47"/>
      <c r="LG226" s="47"/>
      <c r="LH226" s="47"/>
      <c r="LI226" s="47"/>
      <c r="LJ226" s="47"/>
      <c r="LK226" s="47"/>
      <c r="LL226" s="47"/>
      <c r="LM226" s="47"/>
      <c r="LN226" s="47"/>
      <c r="LO226" s="47"/>
      <c r="LP226" s="47"/>
      <c r="LQ226" s="47"/>
      <c r="LR226" s="47"/>
      <c r="LS226" s="47"/>
      <c r="LT226" s="47"/>
      <c r="LU226" s="47"/>
      <c r="LV226" s="47"/>
      <c r="LW226" s="47"/>
      <c r="LX226" s="47"/>
      <c r="LY226" s="47"/>
      <c r="LZ226" s="47"/>
      <c r="MA226" s="47"/>
      <c r="MB226" s="47"/>
      <c r="MC226" s="47"/>
      <c r="MD226" s="47"/>
      <c r="ME226" s="47"/>
      <c r="MF226" s="47"/>
      <c r="MG226" s="47"/>
      <c r="MH226" s="47"/>
      <c r="MI226" s="47"/>
      <c r="MJ226" s="47"/>
      <c r="MK226" s="47"/>
      <c r="ML226" s="47"/>
      <c r="MM226" s="47"/>
      <c r="MN226" s="47"/>
      <c r="MO226" s="47"/>
      <c r="MP226" s="47"/>
      <c r="MQ226" s="47"/>
      <c r="MR226" s="47"/>
      <c r="MS226" s="47"/>
      <c r="MT226" s="47"/>
      <c r="MU226" s="47"/>
      <c r="MV226" s="47"/>
      <c r="MW226" s="47"/>
      <c r="MX226" s="47"/>
      <c r="MY226" s="47"/>
      <c r="MZ226" s="47"/>
      <c r="NA226" s="47"/>
      <c r="NB226" s="47"/>
      <c r="NC226" s="47"/>
      <c r="ND226" s="47"/>
      <c r="NE226" s="47"/>
      <c r="NF226" s="47"/>
      <c r="NG226" s="47"/>
      <c r="NH226" s="47"/>
      <c r="NI226" s="47"/>
      <c r="NJ226" s="47"/>
      <c r="NK226" s="47"/>
      <c r="NL226" s="47"/>
      <c r="NM226" s="47"/>
      <c r="NN226" s="47"/>
      <c r="NO226" s="47"/>
      <c r="NP226" s="47"/>
      <c r="NQ226" s="47"/>
      <c r="NR226" s="47"/>
      <c r="NS226" s="47"/>
      <c r="NT226" s="47"/>
      <c r="NU226" s="47"/>
      <c r="NV226" s="47"/>
      <c r="NW226" s="47"/>
      <c r="NX226" s="47"/>
      <c r="NY226" s="47"/>
      <c r="NZ226" s="47"/>
      <c r="OA226" s="47"/>
      <c r="OB226" s="47"/>
      <c r="OC226" s="47"/>
      <c r="OD226" s="47"/>
      <c r="OE226" s="47"/>
      <c r="OF226" s="47"/>
      <c r="OG226" s="47"/>
      <c r="OH226" s="47"/>
      <c r="OI226" s="47"/>
      <c r="OJ226" s="47"/>
      <c r="OK226" s="47"/>
      <c r="OL226" s="47"/>
      <c r="OM226" s="47"/>
      <c r="ON226" s="47"/>
      <c r="OO226" s="47"/>
      <c r="OP226" s="47"/>
      <c r="OQ226" s="47"/>
      <c r="OR226" s="47"/>
      <c r="OS226" s="47"/>
      <c r="OT226" s="47"/>
      <c r="OU226" s="47"/>
      <c r="OV226" s="47"/>
      <c r="OW226" s="47"/>
      <c r="OX226" s="47"/>
      <c r="OY226" s="47"/>
      <c r="OZ226" s="47"/>
      <c r="PA226" s="47"/>
      <c r="PB226" s="47"/>
      <c r="PC226" s="47"/>
      <c r="PD226" s="47"/>
      <c r="PE226" s="47"/>
      <c r="PF226" s="47"/>
      <c r="PG226" s="47"/>
      <c r="PH226" s="47"/>
      <c r="PI226" s="47"/>
      <c r="PJ226" s="47"/>
      <c r="PK226" s="47"/>
      <c r="PL226" s="47"/>
      <c r="PM226" s="47"/>
      <c r="PN226" s="47"/>
      <c r="PO226" s="47"/>
      <c r="PP226" s="47"/>
      <c r="PQ226" s="47"/>
      <c r="PR226" s="47"/>
      <c r="PS226" s="47"/>
      <c r="PT226" s="47"/>
      <c r="PU226" s="47"/>
      <c r="PV226" s="47"/>
      <c r="PW226" s="47"/>
      <c r="PX226" s="47"/>
      <c r="PY226" s="47"/>
      <c r="PZ226" s="47"/>
      <c r="QA226" s="47"/>
      <c r="QB226" s="47"/>
      <c r="QC226" s="47"/>
      <c r="QD226" s="47"/>
      <c r="QE226" s="47"/>
      <c r="QF226" s="47"/>
      <c r="QG226" s="47"/>
      <c r="QH226" s="47"/>
      <c r="QI226" s="47"/>
      <c r="QJ226" s="47"/>
      <c r="QK226" s="47"/>
      <c r="QL226" s="47"/>
      <c r="QM226" s="47"/>
      <c r="QN226" s="47"/>
      <c r="QO226" s="47"/>
      <c r="QP226" s="47"/>
      <c r="QQ226" s="47"/>
      <c r="QR226" s="47"/>
      <c r="QS226" s="47"/>
      <c r="QT226" s="47"/>
      <c r="QU226" s="47"/>
      <c r="QV226" s="47"/>
      <c r="QW226" s="47"/>
      <c r="QX226" s="47"/>
      <c r="QY226" s="47"/>
      <c r="QZ226" s="47"/>
      <c r="RA226" s="47"/>
      <c r="RB226" s="47"/>
      <c r="RC226" s="47"/>
      <c r="RD226" s="47"/>
      <c r="RE226" s="47"/>
      <c r="RF226" s="47"/>
      <c r="RG226" s="47"/>
      <c r="RH226" s="47"/>
      <c r="RI226" s="47"/>
      <c r="RJ226" s="47"/>
      <c r="RK226" s="47"/>
      <c r="RL226" s="47"/>
      <c r="RM226" s="47"/>
      <c r="RN226" s="47"/>
      <c r="RO226" s="47"/>
      <c r="RP226" s="47"/>
      <c r="RQ226" s="47"/>
      <c r="RR226" s="47"/>
      <c r="RS226" s="47"/>
      <c r="RT226" s="47"/>
      <c r="RU226" s="47"/>
      <c r="RV226" s="47"/>
      <c r="RW226" s="47"/>
      <c r="RX226" s="47"/>
      <c r="RY226" s="47"/>
      <c r="RZ226" s="47"/>
      <c r="SA226" s="47"/>
      <c r="SB226" s="47"/>
      <c r="SC226" s="47"/>
      <c r="SD226" s="47"/>
      <c r="SE226" s="47"/>
      <c r="SF226" s="47"/>
      <c r="SG226" s="47"/>
      <c r="SH226" s="47"/>
      <c r="SI226" s="47"/>
      <c r="SJ226" s="47"/>
      <c r="SK226" s="47"/>
      <c r="SL226" s="47"/>
      <c r="SM226" s="47"/>
      <c r="SN226" s="47"/>
      <c r="SO226" s="47"/>
      <c r="SP226" s="47"/>
      <c r="SQ226" s="47"/>
      <c r="SR226" s="47"/>
      <c r="SS226" s="47"/>
      <c r="ST226" s="47"/>
      <c r="SU226" s="47"/>
      <c r="SV226" s="47"/>
      <c r="SW226" s="47"/>
      <c r="SX226" s="47"/>
      <c r="SY226" s="47"/>
      <c r="SZ226" s="47"/>
      <c r="TA226" s="47"/>
      <c r="TB226" s="47"/>
      <c r="TC226" s="47"/>
      <c r="TD226" s="47"/>
      <c r="TE226" s="47"/>
      <c r="TF226" s="47"/>
      <c r="TG226" s="47"/>
      <c r="TH226" s="47"/>
      <c r="TI226" s="47"/>
      <c r="TJ226" s="47"/>
      <c r="TK226" s="47"/>
      <c r="TL226" s="47"/>
      <c r="TM226" s="47"/>
      <c r="TN226" s="47"/>
      <c r="TO226" s="47"/>
      <c r="TP226" s="47"/>
      <c r="TQ226" s="47"/>
      <c r="TR226" s="47"/>
      <c r="TS226" s="47"/>
      <c r="TT226" s="47"/>
      <c r="TU226" s="47"/>
      <c r="TV226" s="47"/>
      <c r="TW226" s="47"/>
      <c r="TX226" s="47"/>
      <c r="TY226" s="47"/>
      <c r="TZ226" s="47"/>
      <c r="UA226" s="47"/>
      <c r="UB226" s="47"/>
      <c r="UC226" s="47"/>
      <c r="UD226" s="47"/>
      <c r="UE226" s="47"/>
      <c r="UF226" s="47"/>
      <c r="UG226" s="47"/>
      <c r="UH226" s="47"/>
      <c r="UI226" s="47"/>
      <c r="UJ226" s="47"/>
      <c r="UK226" s="47"/>
      <c r="UL226" s="47"/>
      <c r="UM226" s="47"/>
      <c r="UN226" s="47"/>
      <c r="UO226" s="47"/>
      <c r="UP226" s="47"/>
      <c r="UQ226" s="47"/>
      <c r="UR226" s="47"/>
      <c r="US226" s="47"/>
      <c r="UT226" s="47"/>
      <c r="UU226" s="47"/>
      <c r="UV226" s="47"/>
      <c r="UW226" s="47"/>
      <c r="UX226" s="47"/>
      <c r="UY226" s="47"/>
      <c r="UZ226" s="47"/>
      <c r="VA226" s="47"/>
      <c r="VB226" s="47"/>
      <c r="VC226" s="47"/>
      <c r="VD226" s="47"/>
      <c r="VE226" s="47"/>
      <c r="VF226" s="47"/>
      <c r="VG226" s="47"/>
      <c r="VH226" s="47"/>
      <c r="VI226" s="47"/>
      <c r="VJ226" s="47"/>
      <c r="VK226" s="47"/>
      <c r="VL226" s="47"/>
      <c r="VM226" s="47"/>
      <c r="VN226" s="47"/>
      <c r="VO226" s="47"/>
      <c r="VP226" s="47"/>
      <c r="VQ226" s="47"/>
      <c r="VR226" s="47"/>
      <c r="VS226" s="47"/>
      <c r="VT226" s="47"/>
      <c r="VU226" s="47"/>
      <c r="VV226" s="47"/>
      <c r="VW226" s="47"/>
      <c r="VX226" s="47"/>
      <c r="VY226" s="47"/>
      <c r="VZ226" s="47"/>
      <c r="WA226" s="47"/>
      <c r="WB226" s="47"/>
      <c r="WC226" s="47"/>
      <c r="WD226" s="47"/>
      <c r="WE226" s="47"/>
      <c r="WF226" s="47"/>
      <c r="WG226" s="47"/>
      <c r="WH226" s="47"/>
      <c r="WI226" s="47"/>
      <c r="WJ226" s="47"/>
      <c r="WK226" s="47"/>
      <c r="WL226" s="47"/>
      <c r="WM226" s="47"/>
      <c r="WN226" s="47"/>
      <c r="WO226" s="47"/>
      <c r="WP226" s="47"/>
      <c r="WQ226" s="47"/>
      <c r="WR226" s="47"/>
      <c r="WS226" s="47"/>
      <c r="WT226" s="47"/>
      <c r="WU226" s="47"/>
      <c r="WV226" s="47"/>
      <c r="WW226" s="47"/>
      <c r="WX226" s="47"/>
      <c r="WY226" s="47"/>
      <c r="WZ226" s="47"/>
      <c r="XA226" s="47"/>
      <c r="XB226" s="47"/>
      <c r="XC226" s="47"/>
      <c r="XD226" s="47"/>
      <c r="XE226" s="47"/>
      <c r="XF226" s="47"/>
      <c r="XG226" s="47"/>
      <c r="XH226" s="47"/>
      <c r="XI226" s="47"/>
      <c r="XJ226" s="47"/>
      <c r="XK226" s="47"/>
      <c r="XL226" s="47"/>
      <c r="XM226" s="47"/>
      <c r="XN226" s="47"/>
      <c r="XO226" s="47"/>
      <c r="XP226" s="47"/>
      <c r="XQ226" s="47"/>
      <c r="XR226" s="47"/>
      <c r="XS226" s="47"/>
      <c r="XT226" s="47"/>
      <c r="XU226" s="47"/>
      <c r="XV226" s="47"/>
      <c r="XW226" s="47"/>
      <c r="XX226" s="47"/>
      <c r="XY226" s="47"/>
      <c r="XZ226" s="47"/>
      <c r="YA226" s="47"/>
      <c r="YB226" s="47"/>
      <c r="YC226" s="47"/>
      <c r="YD226" s="47"/>
      <c r="YE226" s="47"/>
      <c r="YF226" s="47"/>
      <c r="YG226" s="47"/>
      <c r="YH226" s="47"/>
      <c r="YI226" s="47"/>
      <c r="YJ226" s="47"/>
      <c r="YK226" s="47"/>
      <c r="YL226" s="47"/>
      <c r="YM226" s="47"/>
      <c r="YN226" s="47"/>
      <c r="YO226" s="47"/>
      <c r="YP226" s="47"/>
      <c r="YQ226" s="47"/>
      <c r="YR226" s="47"/>
    </row>
    <row r="227" spans="1:668" s="8" customFormat="1" ht="15.75" x14ac:dyDescent="0.25">
      <c r="A227" s="30" t="s">
        <v>166</v>
      </c>
      <c r="B227" s="75" t="s">
        <v>17</v>
      </c>
      <c r="C227" s="76" t="s">
        <v>74</v>
      </c>
      <c r="D227" s="79">
        <v>44593</v>
      </c>
      <c r="E227" s="10" t="s">
        <v>114</v>
      </c>
      <c r="F227" s="137">
        <v>35000</v>
      </c>
      <c r="G227" s="137">
        <v>1004.5</v>
      </c>
      <c r="H227" s="137">
        <v>0</v>
      </c>
      <c r="I227" s="137">
        <v>1064</v>
      </c>
      <c r="J227" s="137">
        <v>25</v>
      </c>
      <c r="K227" s="137">
        <v>2093.5</v>
      </c>
      <c r="L227" s="138">
        <v>32906.5</v>
      </c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7"/>
      <c r="IU227" s="47"/>
      <c r="IV227" s="47"/>
      <c r="IW227" s="47"/>
      <c r="IX227" s="47"/>
      <c r="IY227" s="47"/>
      <c r="IZ227" s="47"/>
      <c r="JA227" s="47"/>
      <c r="JB227" s="47"/>
      <c r="JC227" s="47"/>
      <c r="JD227" s="47"/>
      <c r="JE227" s="47"/>
      <c r="JF227" s="47"/>
      <c r="JG227" s="47"/>
      <c r="JH227" s="47"/>
      <c r="JI227" s="47"/>
      <c r="JJ227" s="47"/>
      <c r="JK227" s="47"/>
      <c r="JL227" s="47"/>
      <c r="JM227" s="47"/>
      <c r="JN227" s="47"/>
      <c r="JO227" s="47"/>
      <c r="JP227" s="47"/>
      <c r="JQ227" s="47"/>
      <c r="JR227" s="47"/>
      <c r="JS227" s="47"/>
      <c r="JT227" s="47"/>
      <c r="JU227" s="47"/>
      <c r="JV227" s="47"/>
      <c r="JW227" s="47"/>
      <c r="JX227" s="47"/>
      <c r="JY227" s="47"/>
      <c r="JZ227" s="47"/>
      <c r="KA227" s="47"/>
      <c r="KB227" s="47"/>
      <c r="KC227" s="47"/>
      <c r="KD227" s="47"/>
      <c r="KE227" s="47"/>
      <c r="KF227" s="47"/>
      <c r="KG227" s="47"/>
      <c r="KH227" s="47"/>
      <c r="KI227" s="47"/>
      <c r="KJ227" s="47"/>
      <c r="KK227" s="47"/>
      <c r="KL227" s="47"/>
      <c r="KM227" s="47"/>
      <c r="KN227" s="47"/>
      <c r="KO227" s="47"/>
      <c r="KP227" s="47"/>
      <c r="KQ227" s="47"/>
      <c r="KR227" s="47"/>
      <c r="KS227" s="47"/>
      <c r="KT227" s="47"/>
      <c r="KU227" s="47"/>
      <c r="KV227" s="47"/>
      <c r="KW227" s="47"/>
      <c r="KX227" s="47"/>
      <c r="KY227" s="47"/>
      <c r="KZ227" s="47"/>
      <c r="LA227" s="47"/>
      <c r="LB227" s="47"/>
      <c r="LC227" s="47"/>
      <c r="LD227" s="47"/>
      <c r="LE227" s="47"/>
      <c r="LF227" s="47"/>
      <c r="LG227" s="47"/>
      <c r="LH227" s="47"/>
      <c r="LI227" s="47"/>
      <c r="LJ227" s="47"/>
      <c r="LK227" s="47"/>
      <c r="LL227" s="47"/>
      <c r="LM227" s="47"/>
      <c r="LN227" s="47"/>
      <c r="LO227" s="47"/>
      <c r="LP227" s="47"/>
      <c r="LQ227" s="47"/>
      <c r="LR227" s="47"/>
      <c r="LS227" s="47"/>
      <c r="LT227" s="47"/>
      <c r="LU227" s="47"/>
      <c r="LV227" s="47"/>
      <c r="LW227" s="47"/>
      <c r="LX227" s="47"/>
      <c r="LY227" s="47"/>
      <c r="LZ227" s="47"/>
      <c r="MA227" s="47"/>
      <c r="MB227" s="47"/>
      <c r="MC227" s="47"/>
      <c r="MD227" s="47"/>
      <c r="ME227" s="47"/>
      <c r="MF227" s="47"/>
      <c r="MG227" s="47"/>
      <c r="MH227" s="47"/>
      <c r="MI227" s="47"/>
      <c r="MJ227" s="47"/>
      <c r="MK227" s="47"/>
      <c r="ML227" s="47"/>
      <c r="MM227" s="47"/>
      <c r="MN227" s="47"/>
      <c r="MO227" s="47"/>
      <c r="MP227" s="47"/>
      <c r="MQ227" s="47"/>
      <c r="MR227" s="47"/>
      <c r="MS227" s="47"/>
      <c r="MT227" s="47"/>
      <c r="MU227" s="47"/>
      <c r="MV227" s="47"/>
      <c r="MW227" s="47"/>
      <c r="MX227" s="47"/>
      <c r="MY227" s="47"/>
      <c r="MZ227" s="47"/>
      <c r="NA227" s="47"/>
      <c r="NB227" s="47"/>
      <c r="NC227" s="47"/>
      <c r="ND227" s="47"/>
      <c r="NE227" s="47"/>
      <c r="NF227" s="47"/>
      <c r="NG227" s="47"/>
      <c r="NH227" s="47"/>
      <c r="NI227" s="47"/>
      <c r="NJ227" s="47"/>
      <c r="NK227" s="47"/>
      <c r="NL227" s="47"/>
      <c r="NM227" s="47"/>
      <c r="NN227" s="47"/>
      <c r="NO227" s="47"/>
      <c r="NP227" s="47"/>
      <c r="NQ227" s="47"/>
      <c r="NR227" s="47"/>
      <c r="NS227" s="47"/>
      <c r="NT227" s="47"/>
      <c r="NU227" s="47"/>
      <c r="NV227" s="47"/>
      <c r="NW227" s="47"/>
      <c r="NX227" s="47"/>
      <c r="NY227" s="47"/>
      <c r="NZ227" s="47"/>
      <c r="OA227" s="47"/>
      <c r="OB227" s="47"/>
      <c r="OC227" s="47"/>
      <c r="OD227" s="47"/>
      <c r="OE227" s="47"/>
      <c r="OF227" s="47"/>
      <c r="OG227" s="47"/>
      <c r="OH227" s="47"/>
      <c r="OI227" s="47"/>
      <c r="OJ227" s="47"/>
      <c r="OK227" s="47"/>
      <c r="OL227" s="47"/>
      <c r="OM227" s="47"/>
      <c r="ON227" s="47"/>
      <c r="OO227" s="47"/>
      <c r="OP227" s="47"/>
      <c r="OQ227" s="47"/>
      <c r="OR227" s="47"/>
      <c r="OS227" s="47"/>
      <c r="OT227" s="47"/>
      <c r="OU227" s="47"/>
      <c r="OV227" s="47"/>
      <c r="OW227" s="47"/>
      <c r="OX227" s="47"/>
      <c r="OY227" s="47"/>
      <c r="OZ227" s="47"/>
      <c r="PA227" s="47"/>
      <c r="PB227" s="47"/>
      <c r="PC227" s="47"/>
      <c r="PD227" s="47"/>
      <c r="PE227" s="47"/>
      <c r="PF227" s="47"/>
      <c r="PG227" s="47"/>
      <c r="PH227" s="47"/>
      <c r="PI227" s="47"/>
      <c r="PJ227" s="47"/>
      <c r="PK227" s="47"/>
      <c r="PL227" s="47"/>
      <c r="PM227" s="47"/>
      <c r="PN227" s="47"/>
      <c r="PO227" s="47"/>
      <c r="PP227" s="47"/>
      <c r="PQ227" s="47"/>
      <c r="PR227" s="47"/>
      <c r="PS227" s="47"/>
      <c r="PT227" s="47"/>
      <c r="PU227" s="47"/>
      <c r="PV227" s="47"/>
      <c r="PW227" s="47"/>
      <c r="PX227" s="47"/>
      <c r="PY227" s="47"/>
      <c r="PZ227" s="47"/>
      <c r="QA227" s="47"/>
      <c r="QB227" s="47"/>
      <c r="QC227" s="47"/>
      <c r="QD227" s="47"/>
      <c r="QE227" s="47"/>
      <c r="QF227" s="47"/>
      <c r="QG227" s="47"/>
      <c r="QH227" s="47"/>
      <c r="QI227" s="47"/>
      <c r="QJ227" s="47"/>
      <c r="QK227" s="47"/>
      <c r="QL227" s="47"/>
      <c r="QM227" s="47"/>
      <c r="QN227" s="47"/>
      <c r="QO227" s="47"/>
      <c r="QP227" s="47"/>
      <c r="QQ227" s="47"/>
      <c r="QR227" s="47"/>
      <c r="QS227" s="47"/>
      <c r="QT227" s="47"/>
      <c r="QU227" s="47"/>
      <c r="QV227" s="47"/>
      <c r="QW227" s="47"/>
      <c r="QX227" s="47"/>
      <c r="QY227" s="47"/>
      <c r="QZ227" s="47"/>
      <c r="RA227" s="47"/>
      <c r="RB227" s="47"/>
      <c r="RC227" s="47"/>
      <c r="RD227" s="47"/>
      <c r="RE227" s="47"/>
      <c r="RF227" s="47"/>
      <c r="RG227" s="47"/>
      <c r="RH227" s="47"/>
      <c r="RI227" s="47"/>
      <c r="RJ227" s="47"/>
      <c r="RK227" s="47"/>
      <c r="RL227" s="47"/>
      <c r="RM227" s="47"/>
      <c r="RN227" s="47"/>
      <c r="RO227" s="47"/>
      <c r="RP227" s="47"/>
      <c r="RQ227" s="47"/>
      <c r="RR227" s="47"/>
      <c r="RS227" s="47"/>
      <c r="RT227" s="47"/>
      <c r="RU227" s="47"/>
      <c r="RV227" s="47"/>
      <c r="RW227" s="47"/>
      <c r="RX227" s="47"/>
      <c r="RY227" s="47"/>
      <c r="RZ227" s="47"/>
      <c r="SA227" s="47"/>
      <c r="SB227" s="47"/>
      <c r="SC227" s="47"/>
      <c r="SD227" s="47"/>
      <c r="SE227" s="47"/>
      <c r="SF227" s="47"/>
      <c r="SG227" s="47"/>
      <c r="SH227" s="47"/>
      <c r="SI227" s="47"/>
      <c r="SJ227" s="47"/>
      <c r="SK227" s="47"/>
      <c r="SL227" s="47"/>
      <c r="SM227" s="47"/>
      <c r="SN227" s="47"/>
      <c r="SO227" s="47"/>
      <c r="SP227" s="47"/>
      <c r="SQ227" s="47"/>
      <c r="SR227" s="47"/>
      <c r="SS227" s="47"/>
      <c r="ST227" s="47"/>
      <c r="SU227" s="47"/>
      <c r="SV227" s="47"/>
      <c r="SW227" s="47"/>
      <c r="SX227" s="47"/>
      <c r="SY227" s="47"/>
      <c r="SZ227" s="47"/>
      <c r="TA227" s="47"/>
      <c r="TB227" s="47"/>
      <c r="TC227" s="47"/>
      <c r="TD227" s="47"/>
      <c r="TE227" s="47"/>
      <c r="TF227" s="47"/>
      <c r="TG227" s="47"/>
      <c r="TH227" s="47"/>
      <c r="TI227" s="47"/>
      <c r="TJ227" s="47"/>
      <c r="TK227" s="47"/>
      <c r="TL227" s="47"/>
      <c r="TM227" s="47"/>
      <c r="TN227" s="47"/>
      <c r="TO227" s="47"/>
      <c r="TP227" s="47"/>
      <c r="TQ227" s="47"/>
      <c r="TR227" s="47"/>
      <c r="TS227" s="47"/>
      <c r="TT227" s="47"/>
      <c r="TU227" s="47"/>
      <c r="TV227" s="47"/>
      <c r="TW227" s="47"/>
      <c r="TX227" s="47"/>
      <c r="TY227" s="47"/>
      <c r="TZ227" s="47"/>
      <c r="UA227" s="47"/>
      <c r="UB227" s="47"/>
      <c r="UC227" s="47"/>
      <c r="UD227" s="47"/>
      <c r="UE227" s="47"/>
      <c r="UF227" s="47"/>
      <c r="UG227" s="47"/>
      <c r="UH227" s="47"/>
      <c r="UI227" s="47"/>
      <c r="UJ227" s="47"/>
      <c r="UK227" s="47"/>
      <c r="UL227" s="47"/>
      <c r="UM227" s="47"/>
      <c r="UN227" s="47"/>
      <c r="UO227" s="47"/>
      <c r="UP227" s="47"/>
      <c r="UQ227" s="47"/>
      <c r="UR227" s="47"/>
      <c r="US227" s="47"/>
      <c r="UT227" s="47"/>
      <c r="UU227" s="47"/>
      <c r="UV227" s="47"/>
      <c r="UW227" s="47"/>
      <c r="UX227" s="47"/>
      <c r="UY227" s="47"/>
      <c r="UZ227" s="47"/>
      <c r="VA227" s="47"/>
      <c r="VB227" s="47"/>
      <c r="VC227" s="47"/>
      <c r="VD227" s="47"/>
      <c r="VE227" s="47"/>
      <c r="VF227" s="47"/>
      <c r="VG227" s="47"/>
      <c r="VH227" s="47"/>
      <c r="VI227" s="47"/>
      <c r="VJ227" s="47"/>
      <c r="VK227" s="47"/>
      <c r="VL227" s="47"/>
      <c r="VM227" s="47"/>
      <c r="VN227" s="47"/>
      <c r="VO227" s="47"/>
      <c r="VP227" s="47"/>
      <c r="VQ227" s="47"/>
      <c r="VR227" s="47"/>
      <c r="VS227" s="47"/>
      <c r="VT227" s="47"/>
      <c r="VU227" s="47"/>
      <c r="VV227" s="47"/>
      <c r="VW227" s="47"/>
      <c r="VX227" s="47"/>
      <c r="VY227" s="47"/>
      <c r="VZ227" s="47"/>
      <c r="WA227" s="47"/>
      <c r="WB227" s="47"/>
      <c r="WC227" s="47"/>
      <c r="WD227" s="47"/>
      <c r="WE227" s="47"/>
      <c r="WF227" s="47"/>
      <c r="WG227" s="47"/>
      <c r="WH227" s="47"/>
      <c r="WI227" s="47"/>
      <c r="WJ227" s="47"/>
      <c r="WK227" s="47"/>
      <c r="WL227" s="47"/>
      <c r="WM227" s="47"/>
      <c r="WN227" s="47"/>
      <c r="WO227" s="47"/>
      <c r="WP227" s="47"/>
      <c r="WQ227" s="47"/>
      <c r="WR227" s="47"/>
      <c r="WS227" s="47"/>
      <c r="WT227" s="47"/>
      <c r="WU227" s="47"/>
      <c r="WV227" s="47"/>
      <c r="WW227" s="47"/>
      <c r="WX227" s="47"/>
      <c r="WY227" s="47"/>
      <c r="WZ227" s="47"/>
      <c r="XA227" s="47"/>
      <c r="XB227" s="47"/>
      <c r="XC227" s="47"/>
      <c r="XD227" s="47"/>
      <c r="XE227" s="47"/>
      <c r="XF227" s="47"/>
      <c r="XG227" s="47"/>
      <c r="XH227" s="47"/>
      <c r="XI227" s="47"/>
      <c r="XJ227" s="47"/>
      <c r="XK227" s="47"/>
      <c r="XL227" s="47"/>
      <c r="XM227" s="47"/>
      <c r="XN227" s="47"/>
      <c r="XO227" s="47"/>
      <c r="XP227" s="47"/>
      <c r="XQ227" s="47"/>
      <c r="XR227" s="47"/>
      <c r="XS227" s="47"/>
      <c r="XT227" s="47"/>
      <c r="XU227" s="47"/>
      <c r="XV227" s="47"/>
      <c r="XW227" s="47"/>
      <c r="XX227" s="47"/>
      <c r="XY227" s="47"/>
      <c r="XZ227" s="47"/>
      <c r="YA227" s="47"/>
      <c r="YB227" s="47"/>
      <c r="YC227" s="47"/>
      <c r="YD227" s="47"/>
      <c r="YE227" s="47"/>
      <c r="YF227" s="47"/>
      <c r="YG227" s="47"/>
      <c r="YH227" s="47"/>
      <c r="YI227" s="47"/>
      <c r="YJ227" s="47"/>
      <c r="YK227" s="47"/>
      <c r="YL227" s="47"/>
      <c r="YM227" s="47"/>
      <c r="YN227" s="47"/>
      <c r="YO227" s="47"/>
      <c r="YP227" s="47"/>
      <c r="YQ227" s="47"/>
      <c r="YR227" s="47"/>
    </row>
    <row r="228" spans="1:668" s="8" customFormat="1" ht="15.75" x14ac:dyDescent="0.25">
      <c r="A228" s="30" t="s">
        <v>167</v>
      </c>
      <c r="B228" s="75" t="s">
        <v>168</v>
      </c>
      <c r="C228" s="76" t="s">
        <v>73</v>
      </c>
      <c r="D228" s="79">
        <v>44593</v>
      </c>
      <c r="E228" s="10" t="s">
        <v>114</v>
      </c>
      <c r="F228" s="137">
        <v>35000</v>
      </c>
      <c r="G228" s="137">
        <v>1004.5</v>
      </c>
      <c r="H228" s="137">
        <v>0</v>
      </c>
      <c r="I228" s="137">
        <v>1064</v>
      </c>
      <c r="J228" s="137">
        <v>25</v>
      </c>
      <c r="K228" s="137">
        <v>2093.5</v>
      </c>
      <c r="L228" s="138">
        <v>32906.5</v>
      </c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</row>
    <row r="229" spans="1:668" s="8" customFormat="1" ht="15.75" x14ac:dyDescent="0.25">
      <c r="A229" s="30" t="s">
        <v>197</v>
      </c>
      <c r="B229" s="75" t="s">
        <v>168</v>
      </c>
      <c r="C229" s="76" t="s">
        <v>73</v>
      </c>
      <c r="D229" s="79">
        <v>44627</v>
      </c>
      <c r="E229" s="10" t="s">
        <v>114</v>
      </c>
      <c r="F229" s="137">
        <v>35000</v>
      </c>
      <c r="G229" s="137">
        <v>1004.5</v>
      </c>
      <c r="H229" s="137">
        <v>0</v>
      </c>
      <c r="I229" s="137">
        <v>1064</v>
      </c>
      <c r="J229" s="137">
        <v>25</v>
      </c>
      <c r="K229" s="137">
        <v>2093.5</v>
      </c>
      <c r="L229" s="138">
        <v>32906.5</v>
      </c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  <c r="IT229" s="47"/>
      <c r="IU229" s="47"/>
      <c r="IV229" s="47"/>
      <c r="IW229" s="47"/>
      <c r="IX229" s="47"/>
      <c r="IY229" s="47"/>
      <c r="IZ229" s="47"/>
      <c r="JA229" s="47"/>
      <c r="JB229" s="47"/>
      <c r="JC229" s="47"/>
      <c r="JD229" s="47"/>
      <c r="JE229" s="47"/>
      <c r="JF229" s="47"/>
      <c r="JG229" s="47"/>
      <c r="JH229" s="47"/>
      <c r="JI229" s="47"/>
      <c r="JJ229" s="47"/>
      <c r="JK229" s="47"/>
      <c r="JL229" s="47"/>
      <c r="JM229" s="47"/>
      <c r="JN229" s="47"/>
      <c r="JO229" s="47"/>
      <c r="JP229" s="47"/>
      <c r="JQ229" s="47"/>
      <c r="JR229" s="47"/>
      <c r="JS229" s="47"/>
      <c r="JT229" s="47"/>
      <c r="JU229" s="47"/>
      <c r="JV229" s="47"/>
      <c r="JW229" s="47"/>
      <c r="JX229" s="47"/>
      <c r="JY229" s="47"/>
      <c r="JZ229" s="47"/>
      <c r="KA229" s="47"/>
      <c r="KB229" s="47"/>
      <c r="KC229" s="47"/>
      <c r="KD229" s="47"/>
      <c r="KE229" s="47"/>
      <c r="KF229" s="47"/>
      <c r="KG229" s="47"/>
      <c r="KH229" s="47"/>
      <c r="KI229" s="47"/>
      <c r="KJ229" s="47"/>
      <c r="KK229" s="47"/>
      <c r="KL229" s="47"/>
      <c r="KM229" s="47"/>
      <c r="KN229" s="47"/>
      <c r="KO229" s="47"/>
      <c r="KP229" s="47"/>
      <c r="KQ229" s="47"/>
      <c r="KR229" s="47"/>
      <c r="KS229" s="47"/>
      <c r="KT229" s="47"/>
      <c r="KU229" s="47"/>
      <c r="KV229" s="47"/>
      <c r="KW229" s="47"/>
      <c r="KX229" s="47"/>
      <c r="KY229" s="47"/>
      <c r="KZ229" s="47"/>
      <c r="LA229" s="47"/>
      <c r="LB229" s="47"/>
      <c r="LC229" s="47"/>
      <c r="LD229" s="47"/>
      <c r="LE229" s="47"/>
      <c r="LF229" s="47"/>
      <c r="LG229" s="47"/>
      <c r="LH229" s="47"/>
      <c r="LI229" s="47"/>
      <c r="LJ229" s="47"/>
      <c r="LK229" s="47"/>
      <c r="LL229" s="47"/>
      <c r="LM229" s="47"/>
      <c r="LN229" s="47"/>
      <c r="LO229" s="47"/>
      <c r="LP229" s="47"/>
      <c r="LQ229" s="47"/>
      <c r="LR229" s="47"/>
      <c r="LS229" s="47"/>
      <c r="LT229" s="47"/>
      <c r="LU229" s="47"/>
      <c r="LV229" s="47"/>
      <c r="LW229" s="47"/>
      <c r="LX229" s="47"/>
      <c r="LY229" s="47"/>
      <c r="LZ229" s="47"/>
      <c r="MA229" s="47"/>
      <c r="MB229" s="47"/>
      <c r="MC229" s="47"/>
      <c r="MD229" s="47"/>
      <c r="ME229" s="47"/>
      <c r="MF229" s="47"/>
      <c r="MG229" s="47"/>
      <c r="MH229" s="47"/>
      <c r="MI229" s="47"/>
      <c r="MJ229" s="47"/>
      <c r="MK229" s="47"/>
      <c r="ML229" s="47"/>
      <c r="MM229" s="47"/>
      <c r="MN229" s="47"/>
      <c r="MO229" s="47"/>
      <c r="MP229" s="47"/>
      <c r="MQ229" s="47"/>
      <c r="MR229" s="47"/>
      <c r="MS229" s="47"/>
      <c r="MT229" s="47"/>
      <c r="MU229" s="47"/>
      <c r="MV229" s="47"/>
      <c r="MW229" s="47"/>
      <c r="MX229" s="47"/>
      <c r="MY229" s="47"/>
      <c r="MZ229" s="47"/>
      <c r="NA229" s="47"/>
      <c r="NB229" s="47"/>
      <c r="NC229" s="47"/>
      <c r="ND229" s="47"/>
      <c r="NE229" s="47"/>
      <c r="NF229" s="47"/>
      <c r="NG229" s="47"/>
      <c r="NH229" s="47"/>
      <c r="NI229" s="47"/>
      <c r="NJ229" s="47"/>
      <c r="NK229" s="47"/>
      <c r="NL229" s="47"/>
      <c r="NM229" s="47"/>
      <c r="NN229" s="47"/>
      <c r="NO229" s="47"/>
      <c r="NP229" s="47"/>
      <c r="NQ229" s="47"/>
      <c r="NR229" s="47"/>
      <c r="NS229" s="47"/>
      <c r="NT229" s="47"/>
      <c r="NU229" s="47"/>
      <c r="NV229" s="47"/>
      <c r="NW229" s="47"/>
      <c r="NX229" s="47"/>
      <c r="NY229" s="47"/>
      <c r="NZ229" s="47"/>
      <c r="OA229" s="47"/>
      <c r="OB229" s="47"/>
      <c r="OC229" s="47"/>
      <c r="OD229" s="47"/>
      <c r="OE229" s="47"/>
      <c r="OF229" s="47"/>
      <c r="OG229" s="47"/>
      <c r="OH229" s="47"/>
      <c r="OI229" s="47"/>
      <c r="OJ229" s="47"/>
      <c r="OK229" s="47"/>
      <c r="OL229" s="47"/>
      <c r="OM229" s="47"/>
      <c r="ON229" s="47"/>
      <c r="OO229" s="47"/>
      <c r="OP229" s="47"/>
      <c r="OQ229" s="47"/>
      <c r="OR229" s="47"/>
      <c r="OS229" s="47"/>
      <c r="OT229" s="47"/>
      <c r="OU229" s="47"/>
      <c r="OV229" s="47"/>
      <c r="OW229" s="47"/>
      <c r="OX229" s="47"/>
      <c r="OY229" s="47"/>
      <c r="OZ229" s="47"/>
      <c r="PA229" s="47"/>
      <c r="PB229" s="47"/>
      <c r="PC229" s="47"/>
      <c r="PD229" s="47"/>
      <c r="PE229" s="47"/>
      <c r="PF229" s="47"/>
      <c r="PG229" s="47"/>
      <c r="PH229" s="47"/>
      <c r="PI229" s="47"/>
      <c r="PJ229" s="47"/>
      <c r="PK229" s="47"/>
      <c r="PL229" s="47"/>
      <c r="PM229" s="47"/>
      <c r="PN229" s="47"/>
      <c r="PO229" s="47"/>
      <c r="PP229" s="47"/>
      <c r="PQ229" s="47"/>
      <c r="PR229" s="47"/>
      <c r="PS229" s="47"/>
      <c r="PT229" s="47"/>
      <c r="PU229" s="47"/>
      <c r="PV229" s="47"/>
      <c r="PW229" s="47"/>
      <c r="PX229" s="47"/>
      <c r="PY229" s="47"/>
      <c r="PZ229" s="47"/>
      <c r="QA229" s="47"/>
      <c r="QB229" s="47"/>
      <c r="QC229" s="47"/>
      <c r="QD229" s="47"/>
      <c r="QE229" s="47"/>
      <c r="QF229" s="47"/>
      <c r="QG229" s="47"/>
      <c r="QH229" s="47"/>
      <c r="QI229" s="47"/>
      <c r="QJ229" s="47"/>
      <c r="QK229" s="47"/>
      <c r="QL229" s="47"/>
      <c r="QM229" s="47"/>
      <c r="QN229" s="47"/>
      <c r="QO229" s="47"/>
      <c r="QP229" s="47"/>
      <c r="QQ229" s="47"/>
      <c r="QR229" s="47"/>
      <c r="QS229" s="47"/>
      <c r="QT229" s="47"/>
      <c r="QU229" s="47"/>
      <c r="QV229" s="47"/>
      <c r="QW229" s="47"/>
      <c r="QX229" s="47"/>
      <c r="QY229" s="47"/>
      <c r="QZ229" s="47"/>
      <c r="RA229" s="47"/>
      <c r="RB229" s="47"/>
      <c r="RC229" s="47"/>
      <c r="RD229" s="47"/>
      <c r="RE229" s="47"/>
      <c r="RF229" s="47"/>
      <c r="RG229" s="47"/>
      <c r="RH229" s="47"/>
      <c r="RI229" s="47"/>
      <c r="RJ229" s="47"/>
      <c r="RK229" s="47"/>
      <c r="RL229" s="47"/>
      <c r="RM229" s="47"/>
      <c r="RN229" s="47"/>
      <c r="RO229" s="47"/>
      <c r="RP229" s="47"/>
      <c r="RQ229" s="47"/>
      <c r="RR229" s="47"/>
      <c r="RS229" s="47"/>
      <c r="RT229" s="47"/>
      <c r="RU229" s="47"/>
      <c r="RV229" s="47"/>
      <c r="RW229" s="47"/>
      <c r="RX229" s="47"/>
      <c r="RY229" s="47"/>
      <c r="RZ229" s="47"/>
      <c r="SA229" s="47"/>
      <c r="SB229" s="47"/>
      <c r="SC229" s="47"/>
      <c r="SD229" s="47"/>
      <c r="SE229" s="47"/>
      <c r="SF229" s="47"/>
      <c r="SG229" s="47"/>
      <c r="SH229" s="47"/>
      <c r="SI229" s="47"/>
      <c r="SJ229" s="47"/>
      <c r="SK229" s="47"/>
      <c r="SL229" s="47"/>
      <c r="SM229" s="47"/>
      <c r="SN229" s="47"/>
      <c r="SO229" s="47"/>
      <c r="SP229" s="47"/>
      <c r="SQ229" s="47"/>
      <c r="SR229" s="47"/>
      <c r="SS229" s="47"/>
      <c r="ST229" s="47"/>
      <c r="SU229" s="47"/>
      <c r="SV229" s="47"/>
      <c r="SW229" s="47"/>
      <c r="SX229" s="47"/>
      <c r="SY229" s="47"/>
      <c r="SZ229" s="47"/>
      <c r="TA229" s="47"/>
      <c r="TB229" s="47"/>
      <c r="TC229" s="47"/>
      <c r="TD229" s="47"/>
      <c r="TE229" s="47"/>
      <c r="TF229" s="47"/>
      <c r="TG229" s="47"/>
      <c r="TH229" s="47"/>
      <c r="TI229" s="47"/>
      <c r="TJ229" s="47"/>
      <c r="TK229" s="47"/>
      <c r="TL229" s="47"/>
      <c r="TM229" s="47"/>
      <c r="TN229" s="47"/>
      <c r="TO229" s="47"/>
      <c r="TP229" s="47"/>
      <c r="TQ229" s="47"/>
      <c r="TR229" s="47"/>
      <c r="TS229" s="47"/>
      <c r="TT229" s="47"/>
      <c r="TU229" s="47"/>
      <c r="TV229" s="47"/>
      <c r="TW229" s="47"/>
      <c r="TX229" s="47"/>
      <c r="TY229" s="47"/>
      <c r="TZ229" s="47"/>
      <c r="UA229" s="47"/>
      <c r="UB229" s="47"/>
      <c r="UC229" s="47"/>
      <c r="UD229" s="47"/>
      <c r="UE229" s="47"/>
      <c r="UF229" s="47"/>
      <c r="UG229" s="47"/>
      <c r="UH229" s="47"/>
      <c r="UI229" s="47"/>
      <c r="UJ229" s="47"/>
      <c r="UK229" s="47"/>
      <c r="UL229" s="47"/>
      <c r="UM229" s="47"/>
      <c r="UN229" s="47"/>
      <c r="UO229" s="47"/>
      <c r="UP229" s="47"/>
      <c r="UQ229" s="47"/>
      <c r="UR229" s="47"/>
      <c r="US229" s="47"/>
      <c r="UT229" s="47"/>
      <c r="UU229" s="47"/>
      <c r="UV229" s="47"/>
      <c r="UW229" s="47"/>
      <c r="UX229" s="47"/>
      <c r="UY229" s="47"/>
      <c r="UZ229" s="47"/>
      <c r="VA229" s="47"/>
      <c r="VB229" s="47"/>
      <c r="VC229" s="47"/>
      <c r="VD229" s="47"/>
      <c r="VE229" s="47"/>
      <c r="VF229" s="47"/>
      <c r="VG229" s="47"/>
      <c r="VH229" s="47"/>
      <c r="VI229" s="47"/>
      <c r="VJ229" s="47"/>
      <c r="VK229" s="47"/>
      <c r="VL229" s="47"/>
      <c r="VM229" s="47"/>
      <c r="VN229" s="47"/>
      <c r="VO229" s="47"/>
      <c r="VP229" s="47"/>
      <c r="VQ229" s="47"/>
      <c r="VR229" s="47"/>
      <c r="VS229" s="47"/>
      <c r="VT229" s="47"/>
      <c r="VU229" s="47"/>
      <c r="VV229" s="47"/>
      <c r="VW229" s="47"/>
      <c r="VX229" s="47"/>
      <c r="VY229" s="47"/>
      <c r="VZ229" s="47"/>
      <c r="WA229" s="47"/>
      <c r="WB229" s="47"/>
      <c r="WC229" s="47"/>
      <c r="WD229" s="47"/>
      <c r="WE229" s="47"/>
      <c r="WF229" s="47"/>
      <c r="WG229" s="47"/>
      <c r="WH229" s="47"/>
      <c r="WI229" s="47"/>
      <c r="WJ229" s="47"/>
      <c r="WK229" s="47"/>
      <c r="WL229" s="47"/>
      <c r="WM229" s="47"/>
      <c r="WN229" s="47"/>
      <c r="WO229" s="47"/>
      <c r="WP229" s="47"/>
      <c r="WQ229" s="47"/>
      <c r="WR229" s="47"/>
      <c r="WS229" s="47"/>
      <c r="WT229" s="47"/>
      <c r="WU229" s="47"/>
      <c r="WV229" s="47"/>
      <c r="WW229" s="47"/>
      <c r="WX229" s="47"/>
      <c r="WY229" s="47"/>
      <c r="WZ229" s="47"/>
      <c r="XA229" s="47"/>
      <c r="XB229" s="47"/>
      <c r="XC229" s="47"/>
      <c r="XD229" s="47"/>
      <c r="XE229" s="47"/>
      <c r="XF229" s="47"/>
      <c r="XG229" s="47"/>
      <c r="XH229" s="47"/>
      <c r="XI229" s="47"/>
      <c r="XJ229" s="47"/>
      <c r="XK229" s="47"/>
      <c r="XL229" s="47"/>
      <c r="XM229" s="47"/>
      <c r="XN229" s="47"/>
      <c r="XO229" s="47"/>
      <c r="XP229" s="47"/>
      <c r="XQ229" s="47"/>
      <c r="XR229" s="47"/>
      <c r="XS229" s="47"/>
      <c r="XT229" s="47"/>
      <c r="XU229" s="47"/>
      <c r="XV229" s="47"/>
      <c r="XW229" s="47"/>
      <c r="XX229" s="47"/>
      <c r="XY229" s="47"/>
      <c r="XZ229" s="47"/>
      <c r="YA229" s="47"/>
      <c r="YB229" s="47"/>
      <c r="YC229" s="47"/>
      <c r="YD229" s="47"/>
      <c r="YE229" s="47"/>
      <c r="YF229" s="47"/>
      <c r="YG229" s="47"/>
      <c r="YH229" s="47"/>
      <c r="YI229" s="47"/>
      <c r="YJ229" s="47"/>
      <c r="YK229" s="47"/>
      <c r="YL229" s="47"/>
      <c r="YM229" s="47"/>
      <c r="YN229" s="47"/>
      <c r="YO229" s="47"/>
      <c r="YP229" s="47"/>
      <c r="YQ229" s="47"/>
      <c r="YR229" s="47"/>
    </row>
    <row r="230" spans="1:668" s="8" customFormat="1" ht="15.75" x14ac:dyDescent="0.25">
      <c r="A230" s="30" t="s">
        <v>198</v>
      </c>
      <c r="B230" s="75" t="s">
        <v>168</v>
      </c>
      <c r="C230" s="76" t="s">
        <v>74</v>
      </c>
      <c r="D230" s="79">
        <v>44627</v>
      </c>
      <c r="E230" s="10" t="s">
        <v>114</v>
      </c>
      <c r="F230" s="137">
        <v>35000</v>
      </c>
      <c r="G230" s="137">
        <v>1004.5</v>
      </c>
      <c r="H230" s="137">
        <v>0</v>
      </c>
      <c r="I230" s="137">
        <v>1064</v>
      </c>
      <c r="J230" s="137">
        <v>25</v>
      </c>
      <c r="K230" s="137">
        <v>2093.5</v>
      </c>
      <c r="L230" s="138">
        <v>32906.5</v>
      </c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7"/>
      <c r="IU230" s="47"/>
      <c r="IV230" s="47"/>
      <c r="IW230" s="47"/>
      <c r="IX230" s="47"/>
      <c r="IY230" s="47"/>
      <c r="IZ230" s="47"/>
      <c r="JA230" s="47"/>
      <c r="JB230" s="47"/>
      <c r="JC230" s="47"/>
      <c r="JD230" s="47"/>
      <c r="JE230" s="47"/>
      <c r="JF230" s="47"/>
      <c r="JG230" s="47"/>
      <c r="JH230" s="47"/>
      <c r="JI230" s="47"/>
      <c r="JJ230" s="47"/>
      <c r="JK230" s="47"/>
      <c r="JL230" s="47"/>
      <c r="JM230" s="47"/>
      <c r="JN230" s="47"/>
      <c r="JO230" s="47"/>
      <c r="JP230" s="47"/>
      <c r="JQ230" s="47"/>
      <c r="JR230" s="47"/>
      <c r="JS230" s="47"/>
      <c r="JT230" s="47"/>
      <c r="JU230" s="47"/>
      <c r="JV230" s="47"/>
      <c r="JW230" s="47"/>
      <c r="JX230" s="47"/>
      <c r="JY230" s="47"/>
      <c r="JZ230" s="47"/>
      <c r="KA230" s="47"/>
      <c r="KB230" s="47"/>
      <c r="KC230" s="47"/>
      <c r="KD230" s="47"/>
      <c r="KE230" s="47"/>
      <c r="KF230" s="47"/>
      <c r="KG230" s="47"/>
      <c r="KH230" s="47"/>
      <c r="KI230" s="47"/>
      <c r="KJ230" s="47"/>
      <c r="KK230" s="47"/>
      <c r="KL230" s="47"/>
      <c r="KM230" s="47"/>
      <c r="KN230" s="47"/>
      <c r="KO230" s="47"/>
      <c r="KP230" s="47"/>
      <c r="KQ230" s="47"/>
      <c r="KR230" s="47"/>
      <c r="KS230" s="47"/>
      <c r="KT230" s="47"/>
      <c r="KU230" s="47"/>
      <c r="KV230" s="47"/>
      <c r="KW230" s="47"/>
      <c r="KX230" s="47"/>
      <c r="KY230" s="47"/>
      <c r="KZ230" s="47"/>
      <c r="LA230" s="47"/>
      <c r="LB230" s="47"/>
      <c r="LC230" s="47"/>
      <c r="LD230" s="47"/>
      <c r="LE230" s="47"/>
      <c r="LF230" s="47"/>
      <c r="LG230" s="47"/>
      <c r="LH230" s="47"/>
      <c r="LI230" s="47"/>
      <c r="LJ230" s="47"/>
      <c r="LK230" s="47"/>
      <c r="LL230" s="47"/>
      <c r="LM230" s="47"/>
      <c r="LN230" s="47"/>
      <c r="LO230" s="47"/>
      <c r="LP230" s="47"/>
      <c r="LQ230" s="47"/>
      <c r="LR230" s="47"/>
      <c r="LS230" s="47"/>
      <c r="LT230" s="47"/>
      <c r="LU230" s="47"/>
      <c r="LV230" s="47"/>
      <c r="LW230" s="47"/>
      <c r="LX230" s="47"/>
      <c r="LY230" s="47"/>
      <c r="LZ230" s="47"/>
      <c r="MA230" s="47"/>
      <c r="MB230" s="47"/>
      <c r="MC230" s="47"/>
      <c r="MD230" s="47"/>
      <c r="ME230" s="47"/>
      <c r="MF230" s="47"/>
      <c r="MG230" s="47"/>
      <c r="MH230" s="47"/>
      <c r="MI230" s="47"/>
      <c r="MJ230" s="47"/>
      <c r="MK230" s="47"/>
      <c r="ML230" s="47"/>
      <c r="MM230" s="47"/>
      <c r="MN230" s="47"/>
      <c r="MO230" s="47"/>
      <c r="MP230" s="47"/>
      <c r="MQ230" s="47"/>
      <c r="MR230" s="47"/>
      <c r="MS230" s="47"/>
      <c r="MT230" s="47"/>
      <c r="MU230" s="47"/>
      <c r="MV230" s="47"/>
      <c r="MW230" s="47"/>
      <c r="MX230" s="47"/>
      <c r="MY230" s="47"/>
      <c r="MZ230" s="47"/>
      <c r="NA230" s="47"/>
      <c r="NB230" s="47"/>
      <c r="NC230" s="47"/>
      <c r="ND230" s="47"/>
      <c r="NE230" s="47"/>
      <c r="NF230" s="47"/>
      <c r="NG230" s="47"/>
      <c r="NH230" s="47"/>
      <c r="NI230" s="47"/>
      <c r="NJ230" s="47"/>
      <c r="NK230" s="47"/>
      <c r="NL230" s="47"/>
      <c r="NM230" s="47"/>
      <c r="NN230" s="47"/>
      <c r="NO230" s="47"/>
      <c r="NP230" s="47"/>
      <c r="NQ230" s="47"/>
      <c r="NR230" s="47"/>
      <c r="NS230" s="47"/>
      <c r="NT230" s="47"/>
      <c r="NU230" s="47"/>
      <c r="NV230" s="47"/>
      <c r="NW230" s="47"/>
      <c r="NX230" s="47"/>
      <c r="NY230" s="47"/>
      <c r="NZ230" s="47"/>
      <c r="OA230" s="47"/>
      <c r="OB230" s="47"/>
      <c r="OC230" s="47"/>
      <c r="OD230" s="47"/>
      <c r="OE230" s="47"/>
      <c r="OF230" s="47"/>
      <c r="OG230" s="47"/>
      <c r="OH230" s="47"/>
      <c r="OI230" s="47"/>
      <c r="OJ230" s="47"/>
      <c r="OK230" s="47"/>
      <c r="OL230" s="47"/>
      <c r="OM230" s="47"/>
      <c r="ON230" s="47"/>
      <c r="OO230" s="47"/>
      <c r="OP230" s="47"/>
      <c r="OQ230" s="47"/>
      <c r="OR230" s="47"/>
      <c r="OS230" s="47"/>
      <c r="OT230" s="47"/>
      <c r="OU230" s="47"/>
      <c r="OV230" s="47"/>
      <c r="OW230" s="47"/>
      <c r="OX230" s="47"/>
      <c r="OY230" s="47"/>
      <c r="OZ230" s="47"/>
      <c r="PA230" s="47"/>
      <c r="PB230" s="47"/>
      <c r="PC230" s="47"/>
      <c r="PD230" s="47"/>
      <c r="PE230" s="47"/>
      <c r="PF230" s="47"/>
      <c r="PG230" s="47"/>
      <c r="PH230" s="47"/>
      <c r="PI230" s="47"/>
      <c r="PJ230" s="47"/>
      <c r="PK230" s="47"/>
      <c r="PL230" s="47"/>
      <c r="PM230" s="47"/>
      <c r="PN230" s="47"/>
      <c r="PO230" s="47"/>
      <c r="PP230" s="47"/>
      <c r="PQ230" s="47"/>
      <c r="PR230" s="47"/>
      <c r="PS230" s="47"/>
      <c r="PT230" s="47"/>
      <c r="PU230" s="47"/>
      <c r="PV230" s="47"/>
      <c r="PW230" s="47"/>
      <c r="PX230" s="47"/>
      <c r="PY230" s="47"/>
      <c r="PZ230" s="47"/>
      <c r="QA230" s="47"/>
      <c r="QB230" s="47"/>
      <c r="QC230" s="47"/>
      <c r="QD230" s="47"/>
      <c r="QE230" s="47"/>
      <c r="QF230" s="47"/>
      <c r="QG230" s="47"/>
      <c r="QH230" s="47"/>
      <c r="QI230" s="47"/>
      <c r="QJ230" s="47"/>
      <c r="QK230" s="47"/>
      <c r="QL230" s="47"/>
      <c r="QM230" s="47"/>
      <c r="QN230" s="47"/>
      <c r="QO230" s="47"/>
      <c r="QP230" s="47"/>
      <c r="QQ230" s="47"/>
      <c r="QR230" s="47"/>
      <c r="QS230" s="47"/>
      <c r="QT230" s="47"/>
      <c r="QU230" s="47"/>
      <c r="QV230" s="47"/>
      <c r="QW230" s="47"/>
      <c r="QX230" s="47"/>
      <c r="QY230" s="47"/>
      <c r="QZ230" s="47"/>
      <c r="RA230" s="47"/>
      <c r="RB230" s="47"/>
      <c r="RC230" s="47"/>
      <c r="RD230" s="47"/>
      <c r="RE230" s="47"/>
      <c r="RF230" s="47"/>
      <c r="RG230" s="47"/>
      <c r="RH230" s="47"/>
      <c r="RI230" s="47"/>
      <c r="RJ230" s="47"/>
      <c r="RK230" s="47"/>
      <c r="RL230" s="47"/>
      <c r="RM230" s="47"/>
      <c r="RN230" s="47"/>
      <c r="RO230" s="47"/>
      <c r="RP230" s="47"/>
      <c r="RQ230" s="47"/>
      <c r="RR230" s="47"/>
      <c r="RS230" s="47"/>
      <c r="RT230" s="47"/>
      <c r="RU230" s="47"/>
      <c r="RV230" s="47"/>
      <c r="RW230" s="47"/>
      <c r="RX230" s="47"/>
      <c r="RY230" s="47"/>
      <c r="RZ230" s="47"/>
      <c r="SA230" s="47"/>
      <c r="SB230" s="47"/>
      <c r="SC230" s="47"/>
      <c r="SD230" s="47"/>
      <c r="SE230" s="47"/>
      <c r="SF230" s="47"/>
      <c r="SG230" s="47"/>
      <c r="SH230" s="47"/>
      <c r="SI230" s="47"/>
      <c r="SJ230" s="47"/>
      <c r="SK230" s="47"/>
      <c r="SL230" s="47"/>
      <c r="SM230" s="47"/>
      <c r="SN230" s="47"/>
      <c r="SO230" s="47"/>
      <c r="SP230" s="47"/>
      <c r="SQ230" s="47"/>
      <c r="SR230" s="47"/>
      <c r="SS230" s="47"/>
      <c r="ST230" s="47"/>
      <c r="SU230" s="47"/>
      <c r="SV230" s="47"/>
      <c r="SW230" s="47"/>
      <c r="SX230" s="47"/>
      <c r="SY230" s="47"/>
      <c r="SZ230" s="47"/>
      <c r="TA230" s="47"/>
      <c r="TB230" s="47"/>
      <c r="TC230" s="47"/>
      <c r="TD230" s="47"/>
      <c r="TE230" s="47"/>
      <c r="TF230" s="47"/>
      <c r="TG230" s="47"/>
      <c r="TH230" s="47"/>
      <c r="TI230" s="47"/>
      <c r="TJ230" s="47"/>
      <c r="TK230" s="47"/>
      <c r="TL230" s="47"/>
      <c r="TM230" s="47"/>
      <c r="TN230" s="47"/>
      <c r="TO230" s="47"/>
      <c r="TP230" s="47"/>
      <c r="TQ230" s="47"/>
      <c r="TR230" s="47"/>
      <c r="TS230" s="47"/>
      <c r="TT230" s="47"/>
      <c r="TU230" s="47"/>
      <c r="TV230" s="47"/>
      <c r="TW230" s="47"/>
      <c r="TX230" s="47"/>
      <c r="TY230" s="47"/>
      <c r="TZ230" s="47"/>
      <c r="UA230" s="47"/>
      <c r="UB230" s="47"/>
      <c r="UC230" s="47"/>
      <c r="UD230" s="47"/>
      <c r="UE230" s="47"/>
      <c r="UF230" s="47"/>
      <c r="UG230" s="47"/>
      <c r="UH230" s="47"/>
      <c r="UI230" s="47"/>
      <c r="UJ230" s="47"/>
      <c r="UK230" s="47"/>
      <c r="UL230" s="47"/>
      <c r="UM230" s="47"/>
      <c r="UN230" s="47"/>
      <c r="UO230" s="47"/>
      <c r="UP230" s="47"/>
      <c r="UQ230" s="47"/>
      <c r="UR230" s="47"/>
      <c r="US230" s="47"/>
      <c r="UT230" s="47"/>
      <c r="UU230" s="47"/>
      <c r="UV230" s="47"/>
      <c r="UW230" s="47"/>
      <c r="UX230" s="47"/>
      <c r="UY230" s="47"/>
      <c r="UZ230" s="47"/>
      <c r="VA230" s="47"/>
      <c r="VB230" s="47"/>
      <c r="VC230" s="47"/>
      <c r="VD230" s="47"/>
      <c r="VE230" s="47"/>
      <c r="VF230" s="47"/>
      <c r="VG230" s="47"/>
      <c r="VH230" s="47"/>
      <c r="VI230" s="47"/>
      <c r="VJ230" s="47"/>
      <c r="VK230" s="47"/>
      <c r="VL230" s="47"/>
      <c r="VM230" s="47"/>
      <c r="VN230" s="47"/>
      <c r="VO230" s="47"/>
      <c r="VP230" s="47"/>
      <c r="VQ230" s="47"/>
      <c r="VR230" s="47"/>
      <c r="VS230" s="47"/>
      <c r="VT230" s="47"/>
      <c r="VU230" s="47"/>
      <c r="VV230" s="47"/>
      <c r="VW230" s="47"/>
      <c r="VX230" s="47"/>
      <c r="VY230" s="47"/>
      <c r="VZ230" s="47"/>
      <c r="WA230" s="47"/>
      <c r="WB230" s="47"/>
      <c r="WC230" s="47"/>
      <c r="WD230" s="47"/>
      <c r="WE230" s="47"/>
      <c r="WF230" s="47"/>
      <c r="WG230" s="47"/>
      <c r="WH230" s="47"/>
      <c r="WI230" s="47"/>
      <c r="WJ230" s="47"/>
      <c r="WK230" s="47"/>
      <c r="WL230" s="47"/>
      <c r="WM230" s="47"/>
      <c r="WN230" s="47"/>
      <c r="WO230" s="47"/>
      <c r="WP230" s="47"/>
      <c r="WQ230" s="47"/>
      <c r="WR230" s="47"/>
      <c r="WS230" s="47"/>
      <c r="WT230" s="47"/>
      <c r="WU230" s="47"/>
      <c r="WV230" s="47"/>
      <c r="WW230" s="47"/>
      <c r="WX230" s="47"/>
      <c r="WY230" s="47"/>
      <c r="WZ230" s="47"/>
      <c r="XA230" s="47"/>
      <c r="XB230" s="47"/>
      <c r="XC230" s="47"/>
      <c r="XD230" s="47"/>
      <c r="XE230" s="47"/>
      <c r="XF230" s="47"/>
      <c r="XG230" s="47"/>
      <c r="XH230" s="47"/>
      <c r="XI230" s="47"/>
      <c r="XJ230" s="47"/>
      <c r="XK230" s="47"/>
      <c r="XL230" s="47"/>
      <c r="XM230" s="47"/>
      <c r="XN230" s="47"/>
      <c r="XO230" s="47"/>
      <c r="XP230" s="47"/>
      <c r="XQ230" s="47"/>
      <c r="XR230" s="47"/>
      <c r="XS230" s="47"/>
      <c r="XT230" s="47"/>
      <c r="XU230" s="47"/>
      <c r="XV230" s="47"/>
      <c r="XW230" s="47"/>
      <c r="XX230" s="47"/>
      <c r="XY230" s="47"/>
      <c r="XZ230" s="47"/>
      <c r="YA230" s="47"/>
      <c r="YB230" s="47"/>
      <c r="YC230" s="47"/>
      <c r="YD230" s="47"/>
      <c r="YE230" s="47"/>
      <c r="YF230" s="47"/>
      <c r="YG230" s="47"/>
      <c r="YH230" s="47"/>
      <c r="YI230" s="47"/>
      <c r="YJ230" s="47"/>
      <c r="YK230" s="47"/>
      <c r="YL230" s="47"/>
      <c r="YM230" s="47"/>
      <c r="YN230" s="47"/>
      <c r="YO230" s="47"/>
      <c r="YP230" s="47"/>
      <c r="YQ230" s="47"/>
      <c r="YR230" s="47"/>
    </row>
    <row r="231" spans="1:668" s="8" customFormat="1" ht="15.75" x14ac:dyDescent="0.25">
      <c r="A231" s="30" t="s">
        <v>199</v>
      </c>
      <c r="B231" s="75" t="s">
        <v>168</v>
      </c>
      <c r="C231" s="76" t="s">
        <v>74</v>
      </c>
      <c r="D231" s="79">
        <v>44652</v>
      </c>
      <c r="E231" s="10" t="s">
        <v>114</v>
      </c>
      <c r="F231" s="137">
        <v>35000</v>
      </c>
      <c r="G231" s="137">
        <v>1004.5</v>
      </c>
      <c r="H231" s="137">
        <v>0</v>
      </c>
      <c r="I231" s="137">
        <v>1064</v>
      </c>
      <c r="J231" s="137">
        <v>25</v>
      </c>
      <c r="K231" s="137">
        <v>2093.5</v>
      </c>
      <c r="L231" s="138">
        <v>32906.5</v>
      </c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  <c r="IV231" s="47"/>
      <c r="IW231" s="47"/>
      <c r="IX231" s="47"/>
      <c r="IY231" s="47"/>
      <c r="IZ231" s="47"/>
      <c r="JA231" s="47"/>
      <c r="JB231" s="47"/>
      <c r="JC231" s="47"/>
      <c r="JD231" s="47"/>
      <c r="JE231" s="47"/>
      <c r="JF231" s="47"/>
      <c r="JG231" s="47"/>
      <c r="JH231" s="47"/>
      <c r="JI231" s="47"/>
      <c r="JJ231" s="47"/>
      <c r="JK231" s="47"/>
      <c r="JL231" s="47"/>
      <c r="JM231" s="47"/>
      <c r="JN231" s="47"/>
      <c r="JO231" s="47"/>
      <c r="JP231" s="47"/>
      <c r="JQ231" s="47"/>
      <c r="JR231" s="47"/>
      <c r="JS231" s="47"/>
      <c r="JT231" s="47"/>
      <c r="JU231" s="47"/>
      <c r="JV231" s="47"/>
      <c r="JW231" s="47"/>
      <c r="JX231" s="47"/>
      <c r="JY231" s="47"/>
      <c r="JZ231" s="47"/>
      <c r="KA231" s="47"/>
      <c r="KB231" s="47"/>
      <c r="KC231" s="47"/>
      <c r="KD231" s="47"/>
      <c r="KE231" s="47"/>
      <c r="KF231" s="47"/>
      <c r="KG231" s="47"/>
      <c r="KH231" s="47"/>
      <c r="KI231" s="47"/>
      <c r="KJ231" s="47"/>
      <c r="KK231" s="47"/>
      <c r="KL231" s="47"/>
      <c r="KM231" s="47"/>
      <c r="KN231" s="47"/>
      <c r="KO231" s="47"/>
      <c r="KP231" s="47"/>
      <c r="KQ231" s="47"/>
      <c r="KR231" s="47"/>
      <c r="KS231" s="47"/>
      <c r="KT231" s="47"/>
      <c r="KU231" s="47"/>
      <c r="KV231" s="47"/>
      <c r="KW231" s="47"/>
      <c r="KX231" s="47"/>
      <c r="KY231" s="47"/>
      <c r="KZ231" s="47"/>
      <c r="LA231" s="47"/>
      <c r="LB231" s="47"/>
      <c r="LC231" s="47"/>
      <c r="LD231" s="47"/>
      <c r="LE231" s="47"/>
      <c r="LF231" s="47"/>
      <c r="LG231" s="47"/>
      <c r="LH231" s="47"/>
      <c r="LI231" s="47"/>
      <c r="LJ231" s="47"/>
      <c r="LK231" s="47"/>
      <c r="LL231" s="47"/>
      <c r="LM231" s="47"/>
      <c r="LN231" s="47"/>
      <c r="LO231" s="47"/>
      <c r="LP231" s="47"/>
      <c r="LQ231" s="47"/>
      <c r="LR231" s="47"/>
      <c r="LS231" s="47"/>
      <c r="LT231" s="47"/>
      <c r="LU231" s="47"/>
      <c r="LV231" s="47"/>
      <c r="LW231" s="47"/>
      <c r="LX231" s="47"/>
      <c r="LY231" s="47"/>
      <c r="LZ231" s="47"/>
      <c r="MA231" s="47"/>
      <c r="MB231" s="47"/>
      <c r="MC231" s="47"/>
      <c r="MD231" s="47"/>
      <c r="ME231" s="47"/>
      <c r="MF231" s="47"/>
      <c r="MG231" s="47"/>
      <c r="MH231" s="47"/>
      <c r="MI231" s="47"/>
      <c r="MJ231" s="47"/>
      <c r="MK231" s="47"/>
      <c r="ML231" s="47"/>
      <c r="MM231" s="47"/>
      <c r="MN231" s="47"/>
      <c r="MO231" s="47"/>
      <c r="MP231" s="47"/>
      <c r="MQ231" s="47"/>
      <c r="MR231" s="47"/>
      <c r="MS231" s="47"/>
      <c r="MT231" s="47"/>
      <c r="MU231" s="47"/>
      <c r="MV231" s="47"/>
      <c r="MW231" s="47"/>
      <c r="MX231" s="47"/>
      <c r="MY231" s="47"/>
      <c r="MZ231" s="47"/>
      <c r="NA231" s="47"/>
      <c r="NB231" s="47"/>
      <c r="NC231" s="47"/>
      <c r="ND231" s="47"/>
      <c r="NE231" s="47"/>
      <c r="NF231" s="47"/>
      <c r="NG231" s="47"/>
      <c r="NH231" s="47"/>
      <c r="NI231" s="47"/>
      <c r="NJ231" s="47"/>
      <c r="NK231" s="47"/>
      <c r="NL231" s="47"/>
      <c r="NM231" s="47"/>
      <c r="NN231" s="47"/>
      <c r="NO231" s="47"/>
      <c r="NP231" s="47"/>
      <c r="NQ231" s="47"/>
      <c r="NR231" s="47"/>
      <c r="NS231" s="47"/>
      <c r="NT231" s="47"/>
      <c r="NU231" s="47"/>
      <c r="NV231" s="47"/>
      <c r="NW231" s="47"/>
      <c r="NX231" s="47"/>
      <c r="NY231" s="47"/>
      <c r="NZ231" s="47"/>
      <c r="OA231" s="47"/>
      <c r="OB231" s="47"/>
      <c r="OC231" s="47"/>
      <c r="OD231" s="47"/>
      <c r="OE231" s="47"/>
      <c r="OF231" s="47"/>
      <c r="OG231" s="47"/>
      <c r="OH231" s="47"/>
      <c r="OI231" s="47"/>
      <c r="OJ231" s="47"/>
      <c r="OK231" s="47"/>
      <c r="OL231" s="47"/>
      <c r="OM231" s="47"/>
      <c r="ON231" s="47"/>
      <c r="OO231" s="47"/>
      <c r="OP231" s="47"/>
      <c r="OQ231" s="47"/>
      <c r="OR231" s="47"/>
      <c r="OS231" s="47"/>
      <c r="OT231" s="47"/>
      <c r="OU231" s="47"/>
      <c r="OV231" s="47"/>
      <c r="OW231" s="47"/>
      <c r="OX231" s="47"/>
      <c r="OY231" s="47"/>
      <c r="OZ231" s="47"/>
      <c r="PA231" s="47"/>
      <c r="PB231" s="47"/>
      <c r="PC231" s="47"/>
      <c r="PD231" s="47"/>
      <c r="PE231" s="47"/>
      <c r="PF231" s="47"/>
      <c r="PG231" s="47"/>
      <c r="PH231" s="47"/>
      <c r="PI231" s="47"/>
      <c r="PJ231" s="47"/>
      <c r="PK231" s="47"/>
      <c r="PL231" s="47"/>
      <c r="PM231" s="47"/>
      <c r="PN231" s="47"/>
      <c r="PO231" s="47"/>
      <c r="PP231" s="47"/>
      <c r="PQ231" s="47"/>
      <c r="PR231" s="47"/>
      <c r="PS231" s="47"/>
      <c r="PT231" s="47"/>
      <c r="PU231" s="47"/>
      <c r="PV231" s="47"/>
      <c r="PW231" s="47"/>
      <c r="PX231" s="47"/>
      <c r="PY231" s="47"/>
      <c r="PZ231" s="47"/>
      <c r="QA231" s="47"/>
      <c r="QB231" s="47"/>
      <c r="QC231" s="47"/>
      <c r="QD231" s="47"/>
      <c r="QE231" s="47"/>
      <c r="QF231" s="47"/>
      <c r="QG231" s="47"/>
      <c r="QH231" s="47"/>
      <c r="QI231" s="47"/>
      <c r="QJ231" s="47"/>
      <c r="QK231" s="47"/>
      <c r="QL231" s="47"/>
      <c r="QM231" s="47"/>
      <c r="QN231" s="47"/>
      <c r="QO231" s="47"/>
      <c r="QP231" s="47"/>
      <c r="QQ231" s="47"/>
      <c r="QR231" s="47"/>
      <c r="QS231" s="47"/>
      <c r="QT231" s="47"/>
      <c r="QU231" s="47"/>
      <c r="QV231" s="47"/>
      <c r="QW231" s="47"/>
      <c r="QX231" s="47"/>
      <c r="QY231" s="47"/>
      <c r="QZ231" s="47"/>
      <c r="RA231" s="47"/>
      <c r="RB231" s="47"/>
      <c r="RC231" s="47"/>
      <c r="RD231" s="47"/>
      <c r="RE231" s="47"/>
      <c r="RF231" s="47"/>
      <c r="RG231" s="47"/>
      <c r="RH231" s="47"/>
      <c r="RI231" s="47"/>
      <c r="RJ231" s="47"/>
      <c r="RK231" s="47"/>
      <c r="RL231" s="47"/>
      <c r="RM231" s="47"/>
      <c r="RN231" s="47"/>
      <c r="RO231" s="47"/>
      <c r="RP231" s="47"/>
      <c r="RQ231" s="47"/>
      <c r="RR231" s="47"/>
      <c r="RS231" s="47"/>
      <c r="RT231" s="47"/>
      <c r="RU231" s="47"/>
      <c r="RV231" s="47"/>
      <c r="RW231" s="47"/>
      <c r="RX231" s="47"/>
      <c r="RY231" s="47"/>
      <c r="RZ231" s="47"/>
      <c r="SA231" s="47"/>
      <c r="SB231" s="47"/>
      <c r="SC231" s="47"/>
      <c r="SD231" s="47"/>
      <c r="SE231" s="47"/>
      <c r="SF231" s="47"/>
      <c r="SG231" s="47"/>
      <c r="SH231" s="47"/>
      <c r="SI231" s="47"/>
      <c r="SJ231" s="47"/>
      <c r="SK231" s="47"/>
      <c r="SL231" s="47"/>
      <c r="SM231" s="47"/>
      <c r="SN231" s="47"/>
      <c r="SO231" s="47"/>
      <c r="SP231" s="47"/>
      <c r="SQ231" s="47"/>
      <c r="SR231" s="47"/>
      <c r="SS231" s="47"/>
      <c r="ST231" s="47"/>
      <c r="SU231" s="47"/>
      <c r="SV231" s="47"/>
      <c r="SW231" s="47"/>
      <c r="SX231" s="47"/>
      <c r="SY231" s="47"/>
      <c r="SZ231" s="47"/>
      <c r="TA231" s="47"/>
      <c r="TB231" s="47"/>
      <c r="TC231" s="47"/>
      <c r="TD231" s="47"/>
      <c r="TE231" s="47"/>
      <c r="TF231" s="47"/>
      <c r="TG231" s="47"/>
      <c r="TH231" s="47"/>
      <c r="TI231" s="47"/>
      <c r="TJ231" s="47"/>
      <c r="TK231" s="47"/>
      <c r="TL231" s="47"/>
      <c r="TM231" s="47"/>
      <c r="TN231" s="47"/>
      <c r="TO231" s="47"/>
      <c r="TP231" s="47"/>
      <c r="TQ231" s="47"/>
      <c r="TR231" s="47"/>
      <c r="TS231" s="47"/>
      <c r="TT231" s="47"/>
      <c r="TU231" s="47"/>
      <c r="TV231" s="47"/>
      <c r="TW231" s="47"/>
      <c r="TX231" s="47"/>
      <c r="TY231" s="47"/>
      <c r="TZ231" s="47"/>
      <c r="UA231" s="47"/>
      <c r="UB231" s="47"/>
      <c r="UC231" s="47"/>
      <c r="UD231" s="47"/>
      <c r="UE231" s="47"/>
      <c r="UF231" s="47"/>
      <c r="UG231" s="47"/>
      <c r="UH231" s="47"/>
      <c r="UI231" s="47"/>
      <c r="UJ231" s="47"/>
      <c r="UK231" s="47"/>
      <c r="UL231" s="47"/>
      <c r="UM231" s="47"/>
      <c r="UN231" s="47"/>
      <c r="UO231" s="47"/>
      <c r="UP231" s="47"/>
      <c r="UQ231" s="47"/>
      <c r="UR231" s="47"/>
      <c r="US231" s="47"/>
      <c r="UT231" s="47"/>
      <c r="UU231" s="47"/>
      <c r="UV231" s="47"/>
      <c r="UW231" s="47"/>
      <c r="UX231" s="47"/>
      <c r="UY231" s="47"/>
      <c r="UZ231" s="47"/>
      <c r="VA231" s="47"/>
      <c r="VB231" s="47"/>
      <c r="VC231" s="47"/>
      <c r="VD231" s="47"/>
      <c r="VE231" s="47"/>
      <c r="VF231" s="47"/>
      <c r="VG231" s="47"/>
      <c r="VH231" s="47"/>
      <c r="VI231" s="47"/>
      <c r="VJ231" s="47"/>
      <c r="VK231" s="47"/>
      <c r="VL231" s="47"/>
      <c r="VM231" s="47"/>
      <c r="VN231" s="47"/>
      <c r="VO231" s="47"/>
      <c r="VP231" s="47"/>
      <c r="VQ231" s="47"/>
      <c r="VR231" s="47"/>
      <c r="VS231" s="47"/>
      <c r="VT231" s="47"/>
      <c r="VU231" s="47"/>
      <c r="VV231" s="47"/>
      <c r="VW231" s="47"/>
      <c r="VX231" s="47"/>
      <c r="VY231" s="47"/>
      <c r="VZ231" s="47"/>
      <c r="WA231" s="47"/>
      <c r="WB231" s="47"/>
      <c r="WC231" s="47"/>
      <c r="WD231" s="47"/>
      <c r="WE231" s="47"/>
      <c r="WF231" s="47"/>
      <c r="WG231" s="47"/>
      <c r="WH231" s="47"/>
      <c r="WI231" s="47"/>
      <c r="WJ231" s="47"/>
      <c r="WK231" s="47"/>
      <c r="WL231" s="47"/>
      <c r="WM231" s="47"/>
      <c r="WN231" s="47"/>
      <c r="WO231" s="47"/>
      <c r="WP231" s="47"/>
      <c r="WQ231" s="47"/>
      <c r="WR231" s="47"/>
      <c r="WS231" s="47"/>
      <c r="WT231" s="47"/>
      <c r="WU231" s="47"/>
      <c r="WV231" s="47"/>
      <c r="WW231" s="47"/>
      <c r="WX231" s="47"/>
      <c r="WY231" s="47"/>
      <c r="WZ231" s="47"/>
      <c r="XA231" s="47"/>
      <c r="XB231" s="47"/>
      <c r="XC231" s="47"/>
      <c r="XD231" s="47"/>
      <c r="XE231" s="47"/>
      <c r="XF231" s="47"/>
      <c r="XG231" s="47"/>
      <c r="XH231" s="47"/>
      <c r="XI231" s="47"/>
      <c r="XJ231" s="47"/>
      <c r="XK231" s="47"/>
      <c r="XL231" s="47"/>
      <c r="XM231" s="47"/>
      <c r="XN231" s="47"/>
      <c r="XO231" s="47"/>
      <c r="XP231" s="47"/>
      <c r="XQ231" s="47"/>
      <c r="XR231" s="47"/>
      <c r="XS231" s="47"/>
      <c r="XT231" s="47"/>
      <c r="XU231" s="47"/>
      <c r="XV231" s="47"/>
      <c r="XW231" s="47"/>
      <c r="XX231" s="47"/>
      <c r="XY231" s="47"/>
      <c r="XZ231" s="47"/>
      <c r="YA231" s="47"/>
      <c r="YB231" s="47"/>
      <c r="YC231" s="47"/>
      <c r="YD231" s="47"/>
      <c r="YE231" s="47"/>
      <c r="YF231" s="47"/>
      <c r="YG231" s="47"/>
      <c r="YH231" s="47"/>
      <c r="YI231" s="47"/>
      <c r="YJ231" s="47"/>
      <c r="YK231" s="47"/>
      <c r="YL231" s="47"/>
      <c r="YM231" s="47"/>
      <c r="YN231" s="47"/>
      <c r="YO231" s="47"/>
      <c r="YP231" s="47"/>
      <c r="YQ231" s="47"/>
      <c r="YR231" s="47"/>
    </row>
    <row r="232" spans="1:668" s="80" customFormat="1" ht="15.75" x14ac:dyDescent="0.25">
      <c r="A232" s="98" t="s">
        <v>14</v>
      </c>
      <c r="B232" s="36">
        <v>9</v>
      </c>
      <c r="C232" s="58"/>
      <c r="D232" s="82"/>
      <c r="E232" s="83"/>
      <c r="F232" s="168">
        <f>F223+F224+F225+F226+F227+F228+F229+F230+F231</f>
        <v>384500</v>
      </c>
      <c r="G232" s="168">
        <f>G223+G224+G225+G226+G227+G228+G229+G230+G231</f>
        <v>11035.15</v>
      </c>
      <c r="H232" s="168">
        <f>H223+H226</f>
        <v>1854</v>
      </c>
      <c r="I232" s="168">
        <f>I223+I224+I225+I226+I227+I228+I229+I230+I231</f>
        <v>11688.8</v>
      </c>
      <c r="J232" s="168">
        <f>J223+J224+J225+J226+J227+J228+J229+J230+J231</f>
        <v>225</v>
      </c>
      <c r="K232" s="168">
        <f>K223+K224+K225+K226+K227+K228+K229+K230+K231</f>
        <v>24802.95</v>
      </c>
      <c r="L232" s="194">
        <f>L223+L224+L225+L226+L227+L228+L229+L230+L231</f>
        <v>359697.05</v>
      </c>
      <c r="M232" s="8"/>
      <c r="N232" s="8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  <c r="GX232" s="73"/>
      <c r="GY232" s="73"/>
      <c r="GZ232" s="73"/>
      <c r="HA232" s="73"/>
      <c r="HB232" s="73"/>
      <c r="HC232" s="73"/>
      <c r="HD232" s="73"/>
      <c r="HE232" s="73"/>
      <c r="HF232" s="73"/>
      <c r="HG232" s="73"/>
      <c r="HH232" s="73"/>
      <c r="HI232" s="73"/>
      <c r="HJ232" s="73"/>
      <c r="HK232" s="73"/>
      <c r="HL232" s="73"/>
      <c r="HM232" s="73"/>
      <c r="HN232" s="73"/>
      <c r="HO232" s="73"/>
      <c r="HP232" s="73"/>
      <c r="HQ232" s="73"/>
      <c r="HR232" s="73"/>
      <c r="HS232" s="73"/>
      <c r="HT232" s="73"/>
      <c r="HU232" s="73"/>
      <c r="HV232" s="73"/>
      <c r="HW232" s="73"/>
      <c r="HX232" s="73"/>
      <c r="HY232" s="73"/>
      <c r="HZ232" s="73"/>
      <c r="IA232" s="73"/>
      <c r="IB232" s="73"/>
      <c r="IC232" s="73"/>
      <c r="ID232" s="73"/>
      <c r="IE232" s="73"/>
      <c r="IF232" s="73"/>
      <c r="IG232" s="73"/>
      <c r="IH232" s="73"/>
      <c r="II232" s="73"/>
      <c r="IJ232" s="73"/>
      <c r="IK232" s="73"/>
      <c r="IL232" s="73"/>
      <c r="IM232" s="73"/>
      <c r="IN232" s="73"/>
      <c r="IO232" s="73"/>
      <c r="IP232" s="73"/>
      <c r="IQ232" s="73"/>
      <c r="IR232" s="73"/>
      <c r="IS232" s="73"/>
      <c r="IT232" s="73"/>
      <c r="IU232" s="73"/>
      <c r="IV232" s="73"/>
      <c r="IW232" s="73"/>
      <c r="IX232" s="73"/>
      <c r="IY232" s="73"/>
      <c r="IZ232" s="73"/>
      <c r="JA232" s="73"/>
      <c r="JB232" s="73"/>
      <c r="JC232" s="73"/>
      <c r="JD232" s="73"/>
      <c r="JE232" s="73"/>
      <c r="JF232" s="73"/>
      <c r="JG232" s="73"/>
      <c r="JH232" s="73"/>
      <c r="JI232" s="73"/>
      <c r="JJ232" s="73"/>
      <c r="JK232" s="73"/>
      <c r="JL232" s="73"/>
      <c r="JM232" s="73"/>
      <c r="JN232" s="73"/>
      <c r="JO232" s="73"/>
      <c r="JP232" s="73"/>
      <c r="JQ232" s="73"/>
      <c r="JR232" s="73"/>
      <c r="JS232" s="73"/>
      <c r="JT232" s="73"/>
      <c r="JU232" s="73"/>
      <c r="JV232" s="73"/>
      <c r="JW232" s="73"/>
      <c r="JX232" s="73"/>
      <c r="JY232" s="73"/>
      <c r="JZ232" s="73"/>
      <c r="KA232" s="73"/>
      <c r="KB232" s="73"/>
      <c r="KC232" s="73"/>
      <c r="KD232" s="73"/>
      <c r="KE232" s="73"/>
      <c r="KF232" s="73"/>
      <c r="KG232" s="73"/>
      <c r="KH232" s="73"/>
      <c r="KI232" s="73"/>
      <c r="KJ232" s="73"/>
      <c r="KK232" s="73"/>
      <c r="KL232" s="73"/>
      <c r="KM232" s="73"/>
      <c r="KN232" s="73"/>
      <c r="KO232" s="73"/>
      <c r="KP232" s="73"/>
      <c r="KQ232" s="73"/>
      <c r="KR232" s="73"/>
      <c r="KS232" s="73"/>
      <c r="KT232" s="73"/>
      <c r="KU232" s="73"/>
      <c r="KV232" s="73"/>
      <c r="KW232" s="73"/>
      <c r="KX232" s="73"/>
      <c r="KY232" s="73"/>
      <c r="KZ232" s="73"/>
      <c r="LA232" s="73"/>
      <c r="LB232" s="73"/>
      <c r="LC232" s="73"/>
      <c r="LD232" s="73"/>
      <c r="LE232" s="73"/>
      <c r="LF232" s="73"/>
      <c r="LG232" s="73"/>
      <c r="LH232" s="73"/>
      <c r="LI232" s="73"/>
      <c r="LJ232" s="73"/>
      <c r="LK232" s="73"/>
      <c r="LL232" s="73"/>
      <c r="LM232" s="73"/>
      <c r="LN232" s="73"/>
      <c r="LO232" s="73"/>
      <c r="LP232" s="73"/>
      <c r="LQ232" s="73"/>
      <c r="LR232" s="73"/>
      <c r="LS232" s="73"/>
      <c r="LT232" s="73"/>
      <c r="LU232" s="73"/>
      <c r="LV232" s="73"/>
      <c r="LW232" s="73"/>
      <c r="LX232" s="73"/>
      <c r="LY232" s="73"/>
      <c r="LZ232" s="73"/>
      <c r="MA232" s="73"/>
      <c r="MB232" s="73"/>
      <c r="MC232" s="73"/>
      <c r="MD232" s="73"/>
      <c r="ME232" s="73"/>
      <c r="MF232" s="73"/>
      <c r="MG232" s="73"/>
      <c r="MH232" s="73"/>
      <c r="MI232" s="73"/>
      <c r="MJ232" s="73"/>
      <c r="MK232" s="73"/>
      <c r="ML232" s="73"/>
      <c r="MM232" s="73"/>
      <c r="MN232" s="73"/>
      <c r="MO232" s="73"/>
      <c r="MP232" s="73"/>
      <c r="MQ232" s="73"/>
      <c r="MR232" s="73"/>
      <c r="MS232" s="73"/>
      <c r="MT232" s="73"/>
      <c r="MU232" s="73"/>
      <c r="MV232" s="73"/>
      <c r="MW232" s="73"/>
      <c r="MX232" s="73"/>
      <c r="MY232" s="73"/>
      <c r="MZ232" s="73"/>
      <c r="NA232" s="73"/>
      <c r="NB232" s="73"/>
      <c r="NC232" s="73"/>
      <c r="ND232" s="73"/>
      <c r="NE232" s="73"/>
      <c r="NF232" s="73"/>
      <c r="NG232" s="73"/>
      <c r="NH232" s="73"/>
      <c r="NI232" s="73"/>
      <c r="NJ232" s="73"/>
      <c r="NK232" s="73"/>
      <c r="NL232" s="73"/>
      <c r="NM232" s="73"/>
      <c r="NN232" s="73"/>
      <c r="NO232" s="73"/>
      <c r="NP232" s="73"/>
      <c r="NQ232" s="73"/>
      <c r="NR232" s="73"/>
      <c r="NS232" s="73"/>
      <c r="NT232" s="73"/>
      <c r="NU232" s="73"/>
      <c r="NV232" s="73"/>
      <c r="NW232" s="73"/>
      <c r="NX232" s="73"/>
      <c r="NY232" s="73"/>
      <c r="NZ232" s="73"/>
      <c r="OA232" s="73"/>
      <c r="OB232" s="73"/>
      <c r="OC232" s="73"/>
      <c r="OD232" s="73"/>
      <c r="OE232" s="73"/>
      <c r="OF232" s="73"/>
      <c r="OG232" s="73"/>
      <c r="OH232" s="73"/>
      <c r="OI232" s="73"/>
      <c r="OJ232" s="73"/>
      <c r="OK232" s="73"/>
      <c r="OL232" s="73"/>
      <c r="OM232" s="73"/>
      <c r="ON232" s="73"/>
      <c r="OO232" s="73"/>
      <c r="OP232" s="73"/>
      <c r="OQ232" s="73"/>
      <c r="OR232" s="73"/>
      <c r="OS232" s="73"/>
      <c r="OT232" s="73"/>
      <c r="OU232" s="73"/>
      <c r="OV232" s="73"/>
      <c r="OW232" s="73"/>
      <c r="OX232" s="73"/>
      <c r="OY232" s="73"/>
      <c r="OZ232" s="73"/>
      <c r="PA232" s="73"/>
      <c r="PB232" s="73"/>
      <c r="PC232" s="73"/>
      <c r="PD232" s="73"/>
      <c r="PE232" s="73"/>
      <c r="PF232" s="73"/>
      <c r="PG232" s="73"/>
      <c r="PH232" s="73"/>
      <c r="PI232" s="73"/>
      <c r="PJ232" s="73"/>
      <c r="PK232" s="73"/>
      <c r="PL232" s="73"/>
      <c r="PM232" s="73"/>
      <c r="PN232" s="73"/>
      <c r="PO232" s="73"/>
      <c r="PP232" s="73"/>
      <c r="PQ232" s="73"/>
      <c r="PR232" s="73"/>
      <c r="PS232" s="73"/>
      <c r="PT232" s="73"/>
      <c r="PU232" s="73"/>
      <c r="PV232" s="73"/>
      <c r="PW232" s="73"/>
      <c r="PX232" s="73"/>
      <c r="PY232" s="73"/>
      <c r="PZ232" s="73"/>
      <c r="QA232" s="73"/>
      <c r="QB232" s="73"/>
      <c r="QC232" s="73"/>
      <c r="QD232" s="73"/>
      <c r="QE232" s="73"/>
      <c r="QF232" s="73"/>
      <c r="QG232" s="73"/>
      <c r="QH232" s="73"/>
      <c r="QI232" s="73"/>
      <c r="QJ232" s="73"/>
      <c r="QK232" s="73"/>
      <c r="QL232" s="73"/>
      <c r="QM232" s="73"/>
      <c r="QN232" s="73"/>
      <c r="QO232" s="73"/>
      <c r="QP232" s="73"/>
      <c r="QQ232" s="73"/>
      <c r="QR232" s="73"/>
      <c r="QS232" s="73"/>
      <c r="QT232" s="73"/>
      <c r="QU232" s="73"/>
      <c r="QV232" s="73"/>
      <c r="QW232" s="73"/>
      <c r="QX232" s="73"/>
      <c r="QY232" s="73"/>
      <c r="QZ232" s="73"/>
      <c r="RA232" s="73"/>
      <c r="RB232" s="73"/>
      <c r="RC232" s="73"/>
      <c r="RD232" s="73"/>
      <c r="RE232" s="73"/>
      <c r="RF232" s="73"/>
      <c r="RG232" s="73"/>
      <c r="RH232" s="73"/>
      <c r="RI232" s="73"/>
      <c r="RJ232" s="73"/>
      <c r="RK232" s="73"/>
      <c r="RL232" s="73"/>
      <c r="RM232" s="73"/>
      <c r="RN232" s="73"/>
      <c r="RO232" s="73"/>
      <c r="RP232" s="73"/>
      <c r="RQ232" s="73"/>
      <c r="RR232" s="73"/>
      <c r="RS232" s="73"/>
      <c r="RT232" s="73"/>
      <c r="RU232" s="73"/>
      <c r="RV232" s="73"/>
      <c r="RW232" s="73"/>
      <c r="RX232" s="73"/>
      <c r="RY232" s="73"/>
      <c r="RZ232" s="73"/>
      <c r="SA232" s="73"/>
      <c r="SB232" s="73"/>
      <c r="SC232" s="73"/>
      <c r="SD232" s="73"/>
      <c r="SE232" s="73"/>
      <c r="SF232" s="73"/>
      <c r="SG232" s="73"/>
      <c r="SH232" s="73"/>
      <c r="SI232" s="73"/>
      <c r="SJ232" s="73"/>
      <c r="SK232" s="73"/>
      <c r="SL232" s="73"/>
      <c r="SM232" s="73"/>
      <c r="SN232" s="73"/>
      <c r="SO232" s="73"/>
      <c r="SP232" s="73"/>
      <c r="SQ232" s="73"/>
      <c r="SR232" s="73"/>
      <c r="SS232" s="73"/>
      <c r="ST232" s="73"/>
      <c r="SU232" s="73"/>
      <c r="SV232" s="73"/>
      <c r="SW232" s="73"/>
      <c r="SX232" s="73"/>
      <c r="SY232" s="73"/>
      <c r="SZ232" s="73"/>
      <c r="TA232" s="73"/>
      <c r="TB232" s="73"/>
      <c r="TC232" s="73"/>
      <c r="TD232" s="73"/>
      <c r="TE232" s="73"/>
      <c r="TF232" s="73"/>
      <c r="TG232" s="73"/>
      <c r="TH232" s="73"/>
      <c r="TI232" s="73"/>
      <c r="TJ232" s="73"/>
      <c r="TK232" s="73"/>
      <c r="TL232" s="73"/>
      <c r="TM232" s="73"/>
      <c r="TN232" s="73"/>
      <c r="TO232" s="73"/>
      <c r="TP232" s="73"/>
      <c r="TQ232" s="73"/>
      <c r="TR232" s="73"/>
      <c r="TS232" s="73"/>
      <c r="TT232" s="73"/>
      <c r="TU232" s="73"/>
      <c r="TV232" s="73"/>
      <c r="TW232" s="73"/>
      <c r="TX232" s="73"/>
      <c r="TY232" s="73"/>
      <c r="TZ232" s="73"/>
      <c r="UA232" s="73"/>
      <c r="UB232" s="73"/>
      <c r="UC232" s="73"/>
      <c r="UD232" s="73"/>
      <c r="UE232" s="73"/>
      <c r="UF232" s="73"/>
      <c r="UG232" s="73"/>
      <c r="UH232" s="73"/>
      <c r="UI232" s="73"/>
      <c r="UJ232" s="73"/>
      <c r="UK232" s="73"/>
      <c r="UL232" s="73"/>
      <c r="UM232" s="73"/>
      <c r="UN232" s="73"/>
      <c r="UO232" s="73"/>
      <c r="UP232" s="73"/>
      <c r="UQ232" s="73"/>
      <c r="UR232" s="73"/>
      <c r="US232" s="73"/>
      <c r="UT232" s="73"/>
      <c r="UU232" s="73"/>
      <c r="UV232" s="73"/>
      <c r="UW232" s="73"/>
      <c r="UX232" s="73"/>
      <c r="UY232" s="73"/>
      <c r="UZ232" s="73"/>
      <c r="VA232" s="73"/>
      <c r="VB232" s="73"/>
      <c r="VC232" s="73"/>
      <c r="VD232" s="73"/>
      <c r="VE232" s="73"/>
      <c r="VF232" s="73"/>
      <c r="VG232" s="73"/>
      <c r="VH232" s="73"/>
      <c r="VI232" s="73"/>
      <c r="VJ232" s="73"/>
      <c r="VK232" s="73"/>
      <c r="VL232" s="73"/>
      <c r="VM232" s="73"/>
      <c r="VN232" s="73"/>
      <c r="VO232" s="73"/>
      <c r="VP232" s="73"/>
      <c r="VQ232" s="73"/>
      <c r="VR232" s="73"/>
      <c r="VS232" s="73"/>
      <c r="VT232" s="73"/>
      <c r="VU232" s="73"/>
      <c r="VV232" s="73"/>
      <c r="VW232" s="73"/>
      <c r="VX232" s="73"/>
      <c r="VY232" s="73"/>
      <c r="VZ232" s="73"/>
      <c r="WA232" s="73"/>
      <c r="WB232" s="73"/>
      <c r="WC232" s="73"/>
      <c r="WD232" s="73"/>
      <c r="WE232" s="73"/>
      <c r="WF232" s="73"/>
      <c r="WG232" s="73"/>
      <c r="WH232" s="73"/>
      <c r="WI232" s="73"/>
      <c r="WJ232" s="73"/>
      <c r="WK232" s="73"/>
      <c r="WL232" s="73"/>
      <c r="WM232" s="73"/>
      <c r="WN232" s="73"/>
      <c r="WO232" s="73"/>
      <c r="WP232" s="73"/>
      <c r="WQ232" s="73"/>
      <c r="WR232" s="73"/>
      <c r="WS232" s="73"/>
      <c r="WT232" s="73"/>
      <c r="WU232" s="73"/>
      <c r="WV232" s="73"/>
      <c r="WW232" s="73"/>
      <c r="WX232" s="73"/>
      <c r="WY232" s="73"/>
      <c r="WZ232" s="73"/>
      <c r="XA232" s="73"/>
      <c r="XB232" s="73"/>
      <c r="XC232" s="73"/>
      <c r="XD232" s="73"/>
      <c r="XE232" s="73"/>
      <c r="XF232" s="73"/>
      <c r="XG232" s="73"/>
      <c r="XH232" s="73"/>
      <c r="XI232" s="73"/>
      <c r="XJ232" s="73"/>
      <c r="XK232" s="73"/>
      <c r="XL232" s="73"/>
      <c r="XM232" s="73"/>
      <c r="XN232" s="73"/>
      <c r="XO232" s="73"/>
      <c r="XP232" s="73"/>
      <c r="XQ232" s="73"/>
      <c r="XR232" s="73"/>
      <c r="XS232" s="73"/>
      <c r="XT232" s="73"/>
      <c r="XU232" s="73"/>
      <c r="XV232" s="73"/>
      <c r="XW232" s="73"/>
      <c r="XX232" s="73"/>
      <c r="XY232" s="73"/>
      <c r="XZ232" s="73"/>
      <c r="YA232" s="73"/>
      <c r="YB232" s="73"/>
      <c r="YC232" s="73"/>
      <c r="YD232" s="73"/>
      <c r="YE232" s="73"/>
      <c r="YF232" s="73"/>
      <c r="YG232" s="73"/>
      <c r="YH232" s="73"/>
      <c r="YI232" s="73"/>
      <c r="YJ232" s="73"/>
      <c r="YK232" s="73"/>
      <c r="YL232" s="73"/>
      <c r="YM232" s="73"/>
      <c r="YN232" s="73"/>
      <c r="YO232" s="73"/>
      <c r="YP232" s="73"/>
      <c r="YQ232" s="73"/>
      <c r="YR232" s="73"/>
    </row>
    <row r="233" spans="1:668" s="8" customFormat="1" ht="15.75" x14ac:dyDescent="0.25">
      <c r="B233" s="75"/>
      <c r="C233" s="76"/>
      <c r="D233" s="76"/>
      <c r="E233" s="55"/>
      <c r="F233" s="143"/>
      <c r="G233" s="143"/>
      <c r="H233" s="143"/>
      <c r="I233" s="143"/>
      <c r="J233" s="143"/>
      <c r="K233" s="143"/>
      <c r="L233" s="190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  <c r="IV233" s="47"/>
      <c r="IW233" s="47"/>
      <c r="IX233" s="47"/>
      <c r="IY233" s="47"/>
      <c r="IZ233" s="47"/>
      <c r="JA233" s="47"/>
      <c r="JB233" s="47"/>
      <c r="JC233" s="47"/>
      <c r="JD233" s="47"/>
      <c r="JE233" s="47"/>
      <c r="JF233" s="47"/>
      <c r="JG233" s="47"/>
      <c r="JH233" s="47"/>
      <c r="JI233" s="47"/>
      <c r="JJ233" s="47"/>
      <c r="JK233" s="47"/>
      <c r="JL233" s="47"/>
      <c r="JM233" s="47"/>
      <c r="JN233" s="47"/>
      <c r="JO233" s="47"/>
      <c r="JP233" s="47"/>
      <c r="JQ233" s="47"/>
      <c r="JR233" s="47"/>
      <c r="JS233" s="47"/>
      <c r="JT233" s="47"/>
      <c r="JU233" s="47"/>
      <c r="JV233" s="47"/>
      <c r="JW233" s="47"/>
      <c r="JX233" s="47"/>
      <c r="JY233" s="47"/>
      <c r="JZ233" s="47"/>
      <c r="KA233" s="47"/>
      <c r="KB233" s="47"/>
      <c r="KC233" s="47"/>
      <c r="KD233" s="47"/>
      <c r="KE233" s="47"/>
      <c r="KF233" s="47"/>
      <c r="KG233" s="47"/>
      <c r="KH233" s="47"/>
      <c r="KI233" s="47"/>
      <c r="KJ233" s="47"/>
      <c r="KK233" s="47"/>
      <c r="KL233" s="47"/>
      <c r="KM233" s="47"/>
      <c r="KN233" s="47"/>
      <c r="KO233" s="47"/>
      <c r="KP233" s="47"/>
      <c r="KQ233" s="47"/>
      <c r="KR233" s="47"/>
      <c r="KS233" s="47"/>
      <c r="KT233" s="47"/>
      <c r="KU233" s="47"/>
      <c r="KV233" s="47"/>
      <c r="KW233" s="47"/>
      <c r="KX233" s="47"/>
      <c r="KY233" s="47"/>
      <c r="KZ233" s="47"/>
      <c r="LA233" s="47"/>
      <c r="LB233" s="47"/>
      <c r="LC233" s="47"/>
      <c r="LD233" s="47"/>
      <c r="LE233" s="47"/>
      <c r="LF233" s="47"/>
      <c r="LG233" s="47"/>
      <c r="LH233" s="47"/>
      <c r="LI233" s="47"/>
      <c r="LJ233" s="47"/>
      <c r="LK233" s="47"/>
      <c r="LL233" s="47"/>
      <c r="LM233" s="47"/>
      <c r="LN233" s="47"/>
      <c r="LO233" s="47"/>
      <c r="LP233" s="47"/>
      <c r="LQ233" s="47"/>
      <c r="LR233" s="47"/>
      <c r="LS233" s="47"/>
      <c r="LT233" s="47"/>
      <c r="LU233" s="47"/>
      <c r="LV233" s="47"/>
      <c r="LW233" s="47"/>
      <c r="LX233" s="47"/>
      <c r="LY233" s="47"/>
      <c r="LZ233" s="47"/>
      <c r="MA233" s="47"/>
      <c r="MB233" s="47"/>
      <c r="MC233" s="47"/>
      <c r="MD233" s="47"/>
      <c r="ME233" s="47"/>
      <c r="MF233" s="47"/>
      <c r="MG233" s="47"/>
      <c r="MH233" s="47"/>
      <c r="MI233" s="47"/>
      <c r="MJ233" s="47"/>
      <c r="MK233" s="47"/>
      <c r="ML233" s="47"/>
      <c r="MM233" s="47"/>
      <c r="MN233" s="47"/>
      <c r="MO233" s="47"/>
      <c r="MP233" s="47"/>
      <c r="MQ233" s="47"/>
      <c r="MR233" s="47"/>
      <c r="MS233" s="47"/>
      <c r="MT233" s="47"/>
      <c r="MU233" s="47"/>
      <c r="MV233" s="47"/>
      <c r="MW233" s="47"/>
      <c r="MX233" s="47"/>
      <c r="MY233" s="47"/>
      <c r="MZ233" s="47"/>
      <c r="NA233" s="47"/>
      <c r="NB233" s="47"/>
      <c r="NC233" s="47"/>
      <c r="ND233" s="47"/>
      <c r="NE233" s="47"/>
      <c r="NF233" s="47"/>
      <c r="NG233" s="47"/>
      <c r="NH233" s="47"/>
      <c r="NI233" s="47"/>
      <c r="NJ233" s="47"/>
      <c r="NK233" s="47"/>
      <c r="NL233" s="47"/>
      <c r="NM233" s="47"/>
      <c r="NN233" s="47"/>
      <c r="NO233" s="47"/>
      <c r="NP233" s="47"/>
      <c r="NQ233" s="47"/>
      <c r="NR233" s="47"/>
      <c r="NS233" s="47"/>
      <c r="NT233" s="47"/>
      <c r="NU233" s="47"/>
      <c r="NV233" s="47"/>
      <c r="NW233" s="47"/>
      <c r="NX233" s="47"/>
      <c r="NY233" s="47"/>
      <c r="NZ233" s="47"/>
      <c r="OA233" s="47"/>
      <c r="OB233" s="47"/>
      <c r="OC233" s="47"/>
      <c r="OD233" s="47"/>
      <c r="OE233" s="47"/>
      <c r="OF233" s="47"/>
      <c r="OG233" s="47"/>
      <c r="OH233" s="47"/>
      <c r="OI233" s="47"/>
      <c r="OJ233" s="47"/>
      <c r="OK233" s="47"/>
      <c r="OL233" s="47"/>
      <c r="OM233" s="47"/>
      <c r="ON233" s="47"/>
      <c r="OO233" s="47"/>
      <c r="OP233" s="47"/>
      <c r="OQ233" s="47"/>
      <c r="OR233" s="47"/>
      <c r="OS233" s="47"/>
      <c r="OT233" s="47"/>
      <c r="OU233" s="47"/>
      <c r="OV233" s="47"/>
      <c r="OW233" s="47"/>
      <c r="OX233" s="47"/>
      <c r="OY233" s="47"/>
      <c r="OZ233" s="47"/>
      <c r="PA233" s="47"/>
      <c r="PB233" s="47"/>
      <c r="PC233" s="47"/>
      <c r="PD233" s="47"/>
      <c r="PE233" s="47"/>
      <c r="PF233" s="47"/>
      <c r="PG233" s="47"/>
      <c r="PH233" s="47"/>
      <c r="PI233" s="47"/>
      <c r="PJ233" s="47"/>
      <c r="PK233" s="47"/>
      <c r="PL233" s="47"/>
      <c r="PM233" s="47"/>
      <c r="PN233" s="47"/>
      <c r="PO233" s="47"/>
      <c r="PP233" s="47"/>
      <c r="PQ233" s="47"/>
      <c r="PR233" s="47"/>
      <c r="PS233" s="47"/>
      <c r="PT233" s="47"/>
      <c r="PU233" s="47"/>
      <c r="PV233" s="47"/>
      <c r="PW233" s="47"/>
      <c r="PX233" s="47"/>
      <c r="PY233" s="47"/>
      <c r="PZ233" s="47"/>
      <c r="QA233" s="47"/>
      <c r="QB233" s="47"/>
      <c r="QC233" s="47"/>
      <c r="QD233" s="47"/>
      <c r="QE233" s="47"/>
      <c r="QF233" s="47"/>
      <c r="QG233" s="47"/>
      <c r="QH233" s="47"/>
      <c r="QI233" s="47"/>
      <c r="QJ233" s="47"/>
      <c r="QK233" s="47"/>
      <c r="QL233" s="47"/>
      <c r="QM233" s="47"/>
      <c r="QN233" s="47"/>
      <c r="QO233" s="47"/>
      <c r="QP233" s="47"/>
      <c r="QQ233" s="47"/>
      <c r="QR233" s="47"/>
      <c r="QS233" s="47"/>
      <c r="QT233" s="47"/>
      <c r="QU233" s="47"/>
      <c r="QV233" s="47"/>
      <c r="QW233" s="47"/>
      <c r="QX233" s="47"/>
      <c r="QY233" s="47"/>
      <c r="QZ233" s="47"/>
      <c r="RA233" s="47"/>
      <c r="RB233" s="47"/>
      <c r="RC233" s="47"/>
      <c r="RD233" s="47"/>
      <c r="RE233" s="47"/>
      <c r="RF233" s="47"/>
      <c r="RG233" s="47"/>
      <c r="RH233" s="47"/>
      <c r="RI233" s="47"/>
      <c r="RJ233" s="47"/>
      <c r="RK233" s="47"/>
      <c r="RL233" s="47"/>
      <c r="RM233" s="47"/>
      <c r="RN233" s="47"/>
      <c r="RO233" s="47"/>
      <c r="RP233" s="47"/>
      <c r="RQ233" s="47"/>
      <c r="RR233" s="47"/>
      <c r="RS233" s="47"/>
      <c r="RT233" s="47"/>
      <c r="RU233" s="47"/>
      <c r="RV233" s="47"/>
      <c r="RW233" s="47"/>
      <c r="RX233" s="47"/>
      <c r="RY233" s="47"/>
      <c r="RZ233" s="47"/>
      <c r="SA233" s="47"/>
      <c r="SB233" s="47"/>
      <c r="SC233" s="47"/>
      <c r="SD233" s="47"/>
      <c r="SE233" s="47"/>
      <c r="SF233" s="47"/>
      <c r="SG233" s="47"/>
      <c r="SH233" s="47"/>
      <c r="SI233" s="47"/>
      <c r="SJ233" s="47"/>
      <c r="SK233" s="47"/>
      <c r="SL233" s="47"/>
      <c r="SM233" s="47"/>
      <c r="SN233" s="47"/>
      <c r="SO233" s="47"/>
      <c r="SP233" s="47"/>
      <c r="SQ233" s="47"/>
      <c r="SR233" s="47"/>
      <c r="SS233" s="47"/>
      <c r="ST233" s="47"/>
      <c r="SU233" s="47"/>
      <c r="SV233" s="47"/>
      <c r="SW233" s="47"/>
      <c r="SX233" s="47"/>
      <c r="SY233" s="47"/>
      <c r="SZ233" s="47"/>
      <c r="TA233" s="47"/>
      <c r="TB233" s="47"/>
      <c r="TC233" s="47"/>
      <c r="TD233" s="47"/>
      <c r="TE233" s="47"/>
      <c r="TF233" s="47"/>
      <c r="TG233" s="47"/>
      <c r="TH233" s="47"/>
      <c r="TI233" s="47"/>
      <c r="TJ233" s="47"/>
      <c r="TK233" s="47"/>
      <c r="TL233" s="47"/>
      <c r="TM233" s="47"/>
      <c r="TN233" s="47"/>
      <c r="TO233" s="47"/>
      <c r="TP233" s="47"/>
      <c r="TQ233" s="47"/>
      <c r="TR233" s="47"/>
      <c r="TS233" s="47"/>
      <c r="TT233" s="47"/>
      <c r="TU233" s="47"/>
      <c r="TV233" s="47"/>
      <c r="TW233" s="47"/>
      <c r="TX233" s="47"/>
      <c r="TY233" s="47"/>
      <c r="TZ233" s="47"/>
      <c r="UA233" s="47"/>
      <c r="UB233" s="47"/>
      <c r="UC233" s="47"/>
      <c r="UD233" s="47"/>
      <c r="UE233" s="47"/>
      <c r="UF233" s="47"/>
      <c r="UG233" s="47"/>
      <c r="UH233" s="47"/>
      <c r="UI233" s="47"/>
      <c r="UJ233" s="47"/>
      <c r="UK233" s="47"/>
      <c r="UL233" s="47"/>
      <c r="UM233" s="47"/>
      <c r="UN233" s="47"/>
      <c r="UO233" s="47"/>
      <c r="UP233" s="47"/>
      <c r="UQ233" s="47"/>
      <c r="UR233" s="47"/>
      <c r="US233" s="47"/>
      <c r="UT233" s="47"/>
      <c r="UU233" s="47"/>
      <c r="UV233" s="47"/>
      <c r="UW233" s="47"/>
      <c r="UX233" s="47"/>
      <c r="UY233" s="47"/>
      <c r="UZ233" s="47"/>
      <c r="VA233" s="47"/>
      <c r="VB233" s="47"/>
      <c r="VC233" s="47"/>
      <c r="VD233" s="47"/>
      <c r="VE233" s="47"/>
      <c r="VF233" s="47"/>
      <c r="VG233" s="47"/>
      <c r="VH233" s="47"/>
      <c r="VI233" s="47"/>
      <c r="VJ233" s="47"/>
      <c r="VK233" s="47"/>
      <c r="VL233" s="47"/>
      <c r="VM233" s="47"/>
      <c r="VN233" s="47"/>
      <c r="VO233" s="47"/>
      <c r="VP233" s="47"/>
      <c r="VQ233" s="47"/>
      <c r="VR233" s="47"/>
      <c r="VS233" s="47"/>
      <c r="VT233" s="47"/>
      <c r="VU233" s="47"/>
      <c r="VV233" s="47"/>
      <c r="VW233" s="47"/>
      <c r="VX233" s="47"/>
      <c r="VY233" s="47"/>
      <c r="VZ233" s="47"/>
      <c r="WA233" s="47"/>
      <c r="WB233" s="47"/>
      <c r="WC233" s="47"/>
      <c r="WD233" s="47"/>
      <c r="WE233" s="47"/>
      <c r="WF233" s="47"/>
      <c r="WG233" s="47"/>
      <c r="WH233" s="47"/>
      <c r="WI233" s="47"/>
      <c r="WJ233" s="47"/>
      <c r="WK233" s="47"/>
      <c r="WL233" s="47"/>
      <c r="WM233" s="47"/>
      <c r="WN233" s="47"/>
      <c r="WO233" s="47"/>
      <c r="WP233" s="47"/>
      <c r="WQ233" s="47"/>
      <c r="WR233" s="47"/>
      <c r="WS233" s="47"/>
      <c r="WT233" s="47"/>
      <c r="WU233" s="47"/>
      <c r="WV233" s="47"/>
      <c r="WW233" s="47"/>
      <c r="WX233" s="47"/>
      <c r="WY233" s="47"/>
      <c r="WZ233" s="47"/>
      <c r="XA233" s="47"/>
      <c r="XB233" s="47"/>
      <c r="XC233" s="47"/>
      <c r="XD233" s="47"/>
      <c r="XE233" s="47"/>
      <c r="XF233" s="47"/>
      <c r="XG233" s="47"/>
      <c r="XH233" s="47"/>
      <c r="XI233" s="47"/>
      <c r="XJ233" s="47"/>
      <c r="XK233" s="47"/>
      <c r="XL233" s="47"/>
      <c r="XM233" s="47"/>
      <c r="XN233" s="47"/>
      <c r="XO233" s="47"/>
      <c r="XP233" s="47"/>
      <c r="XQ233" s="47"/>
      <c r="XR233" s="47"/>
      <c r="XS233" s="47"/>
      <c r="XT233" s="47"/>
      <c r="XU233" s="47"/>
      <c r="XV233" s="47"/>
      <c r="XW233" s="47"/>
      <c r="XX233" s="47"/>
      <c r="XY233" s="47"/>
      <c r="XZ233" s="47"/>
      <c r="YA233" s="47"/>
      <c r="YB233" s="47"/>
      <c r="YC233" s="47"/>
      <c r="YD233" s="47"/>
      <c r="YE233" s="47"/>
      <c r="YF233" s="47"/>
      <c r="YG233" s="47"/>
      <c r="YH233" s="47"/>
      <c r="YI233" s="47"/>
      <c r="YJ233" s="47"/>
      <c r="YK233" s="47"/>
      <c r="YL233" s="47"/>
      <c r="YM233" s="47"/>
      <c r="YN233" s="47"/>
      <c r="YO233" s="47"/>
      <c r="YP233" s="47"/>
      <c r="YQ233" s="47"/>
      <c r="YR233" s="47"/>
    </row>
    <row r="234" spans="1:668" s="8" customFormat="1" ht="15.75" x14ac:dyDescent="0.25">
      <c r="A234" s="78" t="s">
        <v>92</v>
      </c>
      <c r="B234" s="75"/>
      <c r="C234" s="76"/>
      <c r="D234" s="76"/>
      <c r="E234" s="55"/>
      <c r="F234" s="143"/>
      <c r="G234" s="143"/>
      <c r="H234" s="143"/>
      <c r="I234" s="143"/>
      <c r="J234" s="143"/>
      <c r="K234" s="143"/>
      <c r="L234" s="190"/>
      <c r="M234" s="15"/>
      <c r="N234" s="15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77"/>
      <c r="AR234" s="77"/>
      <c r="AS234" s="7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  <c r="IV234" s="47"/>
      <c r="IW234" s="47"/>
      <c r="IX234" s="47"/>
      <c r="IY234" s="47"/>
      <c r="IZ234" s="47"/>
      <c r="JA234" s="47"/>
      <c r="JB234" s="47"/>
      <c r="JC234" s="47"/>
      <c r="JD234" s="47"/>
      <c r="JE234" s="47"/>
      <c r="JF234" s="47"/>
      <c r="JG234" s="47"/>
      <c r="JH234" s="47"/>
      <c r="JI234" s="47"/>
      <c r="JJ234" s="47"/>
      <c r="JK234" s="47"/>
      <c r="JL234" s="47"/>
      <c r="JM234" s="47"/>
      <c r="JN234" s="47"/>
      <c r="JO234" s="47"/>
      <c r="JP234" s="47"/>
      <c r="JQ234" s="47"/>
      <c r="JR234" s="47"/>
      <c r="JS234" s="47"/>
      <c r="JT234" s="47"/>
      <c r="JU234" s="47"/>
      <c r="JV234" s="47"/>
      <c r="JW234" s="47"/>
      <c r="JX234" s="47"/>
      <c r="JY234" s="47"/>
      <c r="JZ234" s="47"/>
      <c r="KA234" s="47"/>
      <c r="KB234" s="47"/>
      <c r="KC234" s="47"/>
      <c r="KD234" s="47"/>
      <c r="KE234" s="47"/>
      <c r="KF234" s="47"/>
      <c r="KG234" s="47"/>
      <c r="KH234" s="47"/>
      <c r="KI234" s="47"/>
      <c r="KJ234" s="47"/>
      <c r="KK234" s="47"/>
      <c r="KL234" s="47"/>
      <c r="KM234" s="47"/>
      <c r="KN234" s="47"/>
      <c r="KO234" s="47"/>
      <c r="KP234" s="47"/>
      <c r="KQ234" s="47"/>
      <c r="KR234" s="47"/>
      <c r="KS234" s="47"/>
      <c r="KT234" s="47"/>
      <c r="KU234" s="47"/>
      <c r="KV234" s="47"/>
      <c r="KW234" s="47"/>
      <c r="KX234" s="47"/>
      <c r="KY234" s="47"/>
      <c r="KZ234" s="47"/>
      <c r="LA234" s="47"/>
      <c r="LB234" s="47"/>
      <c r="LC234" s="47"/>
      <c r="LD234" s="47"/>
      <c r="LE234" s="47"/>
      <c r="LF234" s="47"/>
      <c r="LG234" s="47"/>
      <c r="LH234" s="47"/>
      <c r="LI234" s="47"/>
      <c r="LJ234" s="47"/>
      <c r="LK234" s="47"/>
      <c r="LL234" s="47"/>
      <c r="LM234" s="47"/>
      <c r="LN234" s="47"/>
      <c r="LO234" s="47"/>
      <c r="LP234" s="47"/>
      <c r="LQ234" s="47"/>
      <c r="LR234" s="47"/>
      <c r="LS234" s="47"/>
      <c r="LT234" s="47"/>
      <c r="LU234" s="47"/>
      <c r="LV234" s="47"/>
      <c r="LW234" s="47"/>
      <c r="LX234" s="47"/>
      <c r="LY234" s="47"/>
      <c r="LZ234" s="47"/>
      <c r="MA234" s="47"/>
      <c r="MB234" s="47"/>
      <c r="MC234" s="47"/>
      <c r="MD234" s="47"/>
      <c r="ME234" s="47"/>
      <c r="MF234" s="47"/>
      <c r="MG234" s="47"/>
      <c r="MH234" s="47"/>
      <c r="MI234" s="47"/>
      <c r="MJ234" s="47"/>
      <c r="MK234" s="47"/>
      <c r="ML234" s="47"/>
      <c r="MM234" s="47"/>
      <c r="MN234" s="47"/>
      <c r="MO234" s="47"/>
      <c r="MP234" s="47"/>
      <c r="MQ234" s="47"/>
      <c r="MR234" s="47"/>
      <c r="MS234" s="47"/>
      <c r="MT234" s="47"/>
      <c r="MU234" s="47"/>
      <c r="MV234" s="47"/>
      <c r="MW234" s="47"/>
      <c r="MX234" s="47"/>
      <c r="MY234" s="47"/>
      <c r="MZ234" s="47"/>
      <c r="NA234" s="47"/>
      <c r="NB234" s="47"/>
      <c r="NC234" s="47"/>
      <c r="ND234" s="47"/>
      <c r="NE234" s="47"/>
      <c r="NF234" s="47"/>
      <c r="NG234" s="47"/>
      <c r="NH234" s="47"/>
      <c r="NI234" s="47"/>
      <c r="NJ234" s="47"/>
      <c r="NK234" s="47"/>
      <c r="NL234" s="47"/>
      <c r="NM234" s="47"/>
      <c r="NN234" s="47"/>
      <c r="NO234" s="47"/>
      <c r="NP234" s="47"/>
      <c r="NQ234" s="47"/>
      <c r="NR234" s="47"/>
      <c r="NS234" s="47"/>
      <c r="NT234" s="47"/>
      <c r="NU234" s="47"/>
      <c r="NV234" s="47"/>
      <c r="NW234" s="47"/>
      <c r="NX234" s="47"/>
      <c r="NY234" s="47"/>
      <c r="NZ234" s="47"/>
      <c r="OA234" s="47"/>
      <c r="OB234" s="47"/>
      <c r="OC234" s="47"/>
      <c r="OD234" s="47"/>
      <c r="OE234" s="47"/>
      <c r="OF234" s="47"/>
      <c r="OG234" s="47"/>
      <c r="OH234" s="47"/>
      <c r="OI234" s="47"/>
      <c r="OJ234" s="47"/>
      <c r="OK234" s="47"/>
      <c r="OL234" s="47"/>
      <c r="OM234" s="47"/>
      <c r="ON234" s="47"/>
      <c r="OO234" s="47"/>
      <c r="OP234" s="47"/>
      <c r="OQ234" s="47"/>
      <c r="OR234" s="47"/>
      <c r="OS234" s="47"/>
      <c r="OT234" s="47"/>
      <c r="OU234" s="47"/>
      <c r="OV234" s="47"/>
      <c r="OW234" s="47"/>
      <c r="OX234" s="47"/>
      <c r="OY234" s="47"/>
      <c r="OZ234" s="47"/>
      <c r="PA234" s="47"/>
      <c r="PB234" s="47"/>
      <c r="PC234" s="47"/>
      <c r="PD234" s="47"/>
      <c r="PE234" s="47"/>
      <c r="PF234" s="47"/>
      <c r="PG234" s="47"/>
      <c r="PH234" s="47"/>
      <c r="PI234" s="47"/>
      <c r="PJ234" s="47"/>
      <c r="PK234" s="47"/>
      <c r="PL234" s="47"/>
      <c r="PM234" s="47"/>
      <c r="PN234" s="47"/>
      <c r="PO234" s="47"/>
      <c r="PP234" s="47"/>
      <c r="PQ234" s="47"/>
      <c r="PR234" s="47"/>
      <c r="PS234" s="47"/>
      <c r="PT234" s="47"/>
      <c r="PU234" s="47"/>
      <c r="PV234" s="47"/>
      <c r="PW234" s="47"/>
      <c r="PX234" s="47"/>
      <c r="PY234" s="47"/>
      <c r="PZ234" s="47"/>
      <c r="QA234" s="47"/>
      <c r="QB234" s="47"/>
      <c r="QC234" s="47"/>
      <c r="QD234" s="47"/>
      <c r="QE234" s="47"/>
      <c r="QF234" s="47"/>
      <c r="QG234" s="47"/>
      <c r="QH234" s="47"/>
      <c r="QI234" s="47"/>
      <c r="QJ234" s="47"/>
      <c r="QK234" s="47"/>
      <c r="QL234" s="47"/>
      <c r="QM234" s="47"/>
      <c r="QN234" s="47"/>
      <c r="QO234" s="47"/>
      <c r="QP234" s="47"/>
      <c r="QQ234" s="47"/>
      <c r="QR234" s="47"/>
      <c r="QS234" s="47"/>
      <c r="QT234" s="47"/>
      <c r="QU234" s="47"/>
      <c r="QV234" s="47"/>
      <c r="QW234" s="47"/>
      <c r="QX234" s="47"/>
      <c r="QY234" s="47"/>
      <c r="QZ234" s="47"/>
      <c r="RA234" s="47"/>
      <c r="RB234" s="47"/>
      <c r="RC234" s="47"/>
      <c r="RD234" s="47"/>
      <c r="RE234" s="47"/>
      <c r="RF234" s="47"/>
      <c r="RG234" s="47"/>
      <c r="RH234" s="47"/>
      <c r="RI234" s="47"/>
      <c r="RJ234" s="47"/>
      <c r="RK234" s="47"/>
      <c r="RL234" s="47"/>
      <c r="RM234" s="47"/>
      <c r="RN234" s="47"/>
      <c r="RO234" s="47"/>
      <c r="RP234" s="47"/>
      <c r="RQ234" s="47"/>
      <c r="RR234" s="47"/>
      <c r="RS234" s="47"/>
      <c r="RT234" s="47"/>
      <c r="RU234" s="47"/>
      <c r="RV234" s="47"/>
      <c r="RW234" s="47"/>
      <c r="RX234" s="47"/>
      <c r="RY234" s="47"/>
      <c r="RZ234" s="47"/>
      <c r="SA234" s="47"/>
      <c r="SB234" s="47"/>
      <c r="SC234" s="47"/>
      <c r="SD234" s="47"/>
      <c r="SE234" s="47"/>
      <c r="SF234" s="47"/>
      <c r="SG234" s="47"/>
      <c r="SH234" s="47"/>
      <c r="SI234" s="47"/>
      <c r="SJ234" s="47"/>
      <c r="SK234" s="47"/>
      <c r="SL234" s="47"/>
      <c r="SM234" s="47"/>
      <c r="SN234" s="47"/>
      <c r="SO234" s="47"/>
      <c r="SP234" s="47"/>
      <c r="SQ234" s="47"/>
      <c r="SR234" s="47"/>
      <c r="SS234" s="47"/>
      <c r="ST234" s="47"/>
      <c r="SU234" s="47"/>
      <c r="SV234" s="47"/>
      <c r="SW234" s="47"/>
      <c r="SX234" s="47"/>
      <c r="SY234" s="47"/>
      <c r="SZ234" s="47"/>
      <c r="TA234" s="47"/>
      <c r="TB234" s="47"/>
      <c r="TC234" s="47"/>
      <c r="TD234" s="47"/>
      <c r="TE234" s="47"/>
      <c r="TF234" s="47"/>
      <c r="TG234" s="47"/>
      <c r="TH234" s="47"/>
      <c r="TI234" s="47"/>
      <c r="TJ234" s="47"/>
      <c r="TK234" s="47"/>
      <c r="TL234" s="47"/>
      <c r="TM234" s="47"/>
      <c r="TN234" s="47"/>
      <c r="TO234" s="47"/>
      <c r="TP234" s="47"/>
      <c r="TQ234" s="47"/>
      <c r="TR234" s="47"/>
      <c r="TS234" s="47"/>
      <c r="TT234" s="47"/>
      <c r="TU234" s="47"/>
      <c r="TV234" s="47"/>
      <c r="TW234" s="47"/>
      <c r="TX234" s="47"/>
      <c r="TY234" s="47"/>
      <c r="TZ234" s="47"/>
      <c r="UA234" s="47"/>
      <c r="UB234" s="47"/>
      <c r="UC234" s="47"/>
      <c r="UD234" s="47"/>
      <c r="UE234" s="47"/>
      <c r="UF234" s="47"/>
      <c r="UG234" s="47"/>
      <c r="UH234" s="47"/>
      <c r="UI234" s="47"/>
      <c r="UJ234" s="47"/>
      <c r="UK234" s="47"/>
      <c r="UL234" s="47"/>
      <c r="UM234" s="47"/>
      <c r="UN234" s="47"/>
      <c r="UO234" s="47"/>
      <c r="UP234" s="47"/>
      <c r="UQ234" s="47"/>
      <c r="UR234" s="47"/>
      <c r="US234" s="47"/>
      <c r="UT234" s="47"/>
      <c r="UU234" s="47"/>
      <c r="UV234" s="47"/>
      <c r="UW234" s="47"/>
      <c r="UX234" s="47"/>
      <c r="UY234" s="47"/>
      <c r="UZ234" s="47"/>
      <c r="VA234" s="47"/>
      <c r="VB234" s="47"/>
      <c r="VC234" s="47"/>
      <c r="VD234" s="47"/>
      <c r="VE234" s="47"/>
      <c r="VF234" s="47"/>
      <c r="VG234" s="47"/>
      <c r="VH234" s="47"/>
      <c r="VI234" s="47"/>
      <c r="VJ234" s="47"/>
      <c r="VK234" s="47"/>
      <c r="VL234" s="47"/>
      <c r="VM234" s="47"/>
      <c r="VN234" s="47"/>
      <c r="VO234" s="47"/>
      <c r="VP234" s="47"/>
      <c r="VQ234" s="47"/>
      <c r="VR234" s="47"/>
      <c r="VS234" s="47"/>
      <c r="VT234" s="47"/>
      <c r="VU234" s="47"/>
      <c r="VV234" s="47"/>
      <c r="VW234" s="47"/>
      <c r="VX234" s="47"/>
      <c r="VY234" s="47"/>
      <c r="VZ234" s="47"/>
      <c r="WA234" s="47"/>
      <c r="WB234" s="47"/>
      <c r="WC234" s="47"/>
      <c r="WD234" s="47"/>
      <c r="WE234" s="47"/>
      <c r="WF234" s="47"/>
      <c r="WG234" s="47"/>
      <c r="WH234" s="47"/>
      <c r="WI234" s="47"/>
      <c r="WJ234" s="47"/>
      <c r="WK234" s="47"/>
      <c r="WL234" s="47"/>
      <c r="WM234" s="47"/>
      <c r="WN234" s="47"/>
      <c r="WO234" s="47"/>
      <c r="WP234" s="47"/>
      <c r="WQ234" s="47"/>
      <c r="WR234" s="47"/>
      <c r="WS234" s="47"/>
      <c r="WT234" s="47"/>
      <c r="WU234" s="47"/>
      <c r="WV234" s="47"/>
      <c r="WW234" s="47"/>
      <c r="WX234" s="47"/>
      <c r="WY234" s="47"/>
      <c r="WZ234" s="47"/>
      <c r="XA234" s="47"/>
      <c r="XB234" s="47"/>
      <c r="XC234" s="47"/>
      <c r="XD234" s="47"/>
      <c r="XE234" s="47"/>
      <c r="XF234" s="47"/>
      <c r="XG234" s="47"/>
      <c r="XH234" s="47"/>
      <c r="XI234" s="47"/>
      <c r="XJ234" s="47"/>
      <c r="XK234" s="47"/>
      <c r="XL234" s="47"/>
      <c r="XM234" s="47"/>
      <c r="XN234" s="47"/>
      <c r="XO234" s="47"/>
      <c r="XP234" s="47"/>
      <c r="XQ234" s="47"/>
      <c r="XR234" s="47"/>
      <c r="XS234" s="47"/>
      <c r="XT234" s="47"/>
      <c r="XU234" s="47"/>
      <c r="XV234" s="47"/>
      <c r="XW234" s="47"/>
      <c r="XX234" s="47"/>
      <c r="XY234" s="47"/>
      <c r="XZ234" s="47"/>
      <c r="YA234" s="47"/>
      <c r="YB234" s="47"/>
      <c r="YC234" s="47"/>
      <c r="YD234" s="47"/>
      <c r="YE234" s="47"/>
      <c r="YF234" s="47"/>
      <c r="YG234" s="47"/>
      <c r="YH234" s="47"/>
      <c r="YI234" s="47"/>
      <c r="YJ234" s="47"/>
      <c r="YK234" s="47"/>
      <c r="YL234" s="47"/>
      <c r="YM234" s="47"/>
      <c r="YN234" s="47"/>
      <c r="YO234" s="47"/>
      <c r="YP234" s="47"/>
      <c r="YQ234" s="47"/>
      <c r="YR234" s="47"/>
    </row>
    <row r="235" spans="1:668" s="15" customFormat="1" ht="15.75" x14ac:dyDescent="0.25">
      <c r="A235" s="100" t="s">
        <v>113</v>
      </c>
      <c r="B235" s="101" t="s">
        <v>86</v>
      </c>
      <c r="C235" s="102" t="s">
        <v>74</v>
      </c>
      <c r="D235" s="103">
        <v>44470</v>
      </c>
      <c r="E235" s="104" t="s">
        <v>114</v>
      </c>
      <c r="F235" s="139">
        <v>89500</v>
      </c>
      <c r="G235" s="139">
        <v>2568.65</v>
      </c>
      <c r="H235" s="139">
        <v>0</v>
      </c>
      <c r="I235" s="139">
        <v>2720.8</v>
      </c>
      <c r="J235" s="139">
        <v>25</v>
      </c>
      <c r="K235" s="139">
        <v>5314.45</v>
      </c>
      <c r="L235" s="193">
        <f>F235-K235</f>
        <v>84185.55</v>
      </c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  <c r="IV235" s="45"/>
      <c r="IW235" s="45"/>
      <c r="IX235" s="45"/>
      <c r="IY235" s="45"/>
      <c r="IZ235" s="45"/>
      <c r="JA235" s="45"/>
      <c r="JB235" s="45"/>
      <c r="JC235" s="45"/>
      <c r="JD235" s="45"/>
      <c r="JE235" s="45"/>
      <c r="JF235" s="45"/>
      <c r="JG235" s="45"/>
      <c r="JH235" s="45"/>
      <c r="JI235" s="45"/>
      <c r="JJ235" s="45"/>
      <c r="JK235" s="45"/>
      <c r="JL235" s="45"/>
      <c r="JM235" s="45"/>
      <c r="JN235" s="45"/>
      <c r="JO235" s="45"/>
      <c r="JP235" s="45"/>
      <c r="JQ235" s="45"/>
      <c r="JR235" s="45"/>
      <c r="JS235" s="45"/>
      <c r="JT235" s="45"/>
      <c r="JU235" s="45"/>
      <c r="JV235" s="45"/>
      <c r="JW235" s="45"/>
      <c r="JX235" s="45"/>
      <c r="JY235" s="45"/>
      <c r="JZ235" s="45"/>
      <c r="KA235" s="45"/>
      <c r="KB235" s="45"/>
      <c r="KC235" s="45"/>
      <c r="KD235" s="45"/>
      <c r="KE235" s="45"/>
      <c r="KF235" s="45"/>
      <c r="KG235" s="45"/>
      <c r="KH235" s="45"/>
      <c r="KI235" s="45"/>
      <c r="KJ235" s="45"/>
      <c r="KK235" s="45"/>
      <c r="KL235" s="45"/>
      <c r="KM235" s="45"/>
      <c r="KN235" s="45"/>
      <c r="KO235" s="45"/>
      <c r="KP235" s="45"/>
      <c r="KQ235" s="45"/>
      <c r="KR235" s="45"/>
      <c r="KS235" s="45"/>
      <c r="KT235" s="45"/>
      <c r="KU235" s="45"/>
      <c r="KV235" s="45"/>
      <c r="KW235" s="45"/>
      <c r="KX235" s="45"/>
      <c r="KY235" s="45"/>
      <c r="KZ235" s="45"/>
      <c r="LA235" s="45"/>
      <c r="LB235" s="45"/>
      <c r="LC235" s="45"/>
      <c r="LD235" s="45"/>
      <c r="LE235" s="45"/>
      <c r="LF235" s="45"/>
      <c r="LG235" s="45"/>
      <c r="LH235" s="45"/>
      <c r="LI235" s="45"/>
      <c r="LJ235" s="45"/>
      <c r="LK235" s="45"/>
      <c r="LL235" s="45"/>
      <c r="LM235" s="45"/>
      <c r="LN235" s="45"/>
      <c r="LO235" s="45"/>
      <c r="LP235" s="45"/>
      <c r="LQ235" s="45"/>
      <c r="LR235" s="45"/>
      <c r="LS235" s="45"/>
      <c r="LT235" s="45"/>
      <c r="LU235" s="45"/>
      <c r="LV235" s="45"/>
      <c r="LW235" s="45"/>
      <c r="LX235" s="45"/>
      <c r="LY235" s="45"/>
      <c r="LZ235" s="45"/>
      <c r="MA235" s="45"/>
      <c r="MB235" s="45"/>
      <c r="MC235" s="45"/>
      <c r="MD235" s="45"/>
      <c r="ME235" s="45"/>
      <c r="MF235" s="45"/>
      <c r="MG235" s="45"/>
      <c r="MH235" s="45"/>
      <c r="MI235" s="45"/>
      <c r="MJ235" s="45"/>
      <c r="MK235" s="45"/>
      <c r="ML235" s="45"/>
      <c r="MM235" s="45"/>
      <c r="MN235" s="45"/>
      <c r="MO235" s="45"/>
      <c r="MP235" s="45"/>
      <c r="MQ235" s="45"/>
      <c r="MR235" s="45"/>
      <c r="MS235" s="45"/>
      <c r="MT235" s="45"/>
      <c r="MU235" s="45"/>
      <c r="MV235" s="45"/>
      <c r="MW235" s="45"/>
      <c r="MX235" s="45"/>
      <c r="MY235" s="45"/>
      <c r="MZ235" s="45"/>
      <c r="NA235" s="45"/>
      <c r="NB235" s="45"/>
      <c r="NC235" s="45"/>
      <c r="ND235" s="45"/>
      <c r="NE235" s="45"/>
      <c r="NF235" s="45"/>
      <c r="NG235" s="45"/>
      <c r="NH235" s="45"/>
      <c r="NI235" s="45"/>
      <c r="NJ235" s="45"/>
      <c r="NK235" s="45"/>
      <c r="NL235" s="45"/>
      <c r="NM235" s="45"/>
      <c r="NN235" s="45"/>
      <c r="NO235" s="45"/>
      <c r="NP235" s="45"/>
      <c r="NQ235" s="45"/>
      <c r="NR235" s="45"/>
      <c r="NS235" s="45"/>
      <c r="NT235" s="45"/>
      <c r="NU235" s="45"/>
      <c r="NV235" s="45"/>
      <c r="NW235" s="45"/>
      <c r="NX235" s="45"/>
      <c r="NY235" s="45"/>
      <c r="NZ235" s="45"/>
      <c r="OA235" s="45"/>
      <c r="OB235" s="45"/>
      <c r="OC235" s="45"/>
      <c r="OD235" s="45"/>
      <c r="OE235" s="45"/>
      <c r="OF235" s="45"/>
      <c r="OG235" s="45"/>
      <c r="OH235" s="45"/>
      <c r="OI235" s="45"/>
      <c r="OJ235" s="45"/>
      <c r="OK235" s="45"/>
      <c r="OL235" s="45"/>
      <c r="OM235" s="45"/>
      <c r="ON235" s="45"/>
      <c r="OO235" s="45"/>
      <c r="OP235" s="45"/>
      <c r="OQ235" s="45"/>
      <c r="OR235" s="45"/>
      <c r="OS235" s="45"/>
      <c r="OT235" s="45"/>
      <c r="OU235" s="45"/>
      <c r="OV235" s="45"/>
      <c r="OW235" s="45"/>
      <c r="OX235" s="45"/>
      <c r="OY235" s="45"/>
      <c r="OZ235" s="45"/>
      <c r="PA235" s="45"/>
      <c r="PB235" s="45"/>
      <c r="PC235" s="45"/>
      <c r="PD235" s="45"/>
      <c r="PE235" s="45"/>
      <c r="PF235" s="45"/>
      <c r="PG235" s="45"/>
      <c r="PH235" s="45"/>
      <c r="PI235" s="45"/>
      <c r="PJ235" s="45"/>
      <c r="PK235" s="45"/>
      <c r="PL235" s="45"/>
      <c r="PM235" s="45"/>
      <c r="PN235" s="45"/>
      <c r="PO235" s="45"/>
      <c r="PP235" s="45"/>
      <c r="PQ235" s="45"/>
      <c r="PR235" s="45"/>
      <c r="PS235" s="45"/>
      <c r="PT235" s="45"/>
      <c r="PU235" s="45"/>
      <c r="PV235" s="45"/>
      <c r="PW235" s="45"/>
      <c r="PX235" s="45"/>
      <c r="PY235" s="45"/>
      <c r="PZ235" s="45"/>
      <c r="QA235" s="45"/>
      <c r="QB235" s="45"/>
      <c r="QC235" s="45"/>
      <c r="QD235" s="45"/>
      <c r="QE235" s="45"/>
      <c r="QF235" s="45"/>
      <c r="QG235" s="45"/>
      <c r="QH235" s="45"/>
      <c r="QI235" s="45"/>
      <c r="QJ235" s="45"/>
      <c r="QK235" s="45"/>
      <c r="QL235" s="45"/>
      <c r="QM235" s="45"/>
      <c r="QN235" s="45"/>
      <c r="QO235" s="45"/>
      <c r="QP235" s="45"/>
      <c r="QQ235" s="45"/>
      <c r="QR235" s="45"/>
      <c r="QS235" s="45"/>
      <c r="QT235" s="45"/>
      <c r="QU235" s="45"/>
      <c r="QV235" s="45"/>
      <c r="QW235" s="45"/>
      <c r="QX235" s="45"/>
      <c r="QY235" s="45"/>
      <c r="QZ235" s="45"/>
      <c r="RA235" s="45"/>
      <c r="RB235" s="45"/>
      <c r="RC235" s="45"/>
      <c r="RD235" s="45"/>
      <c r="RE235" s="45"/>
      <c r="RF235" s="45"/>
      <c r="RG235" s="45"/>
      <c r="RH235" s="45"/>
      <c r="RI235" s="45"/>
      <c r="RJ235" s="45"/>
      <c r="RK235" s="45"/>
      <c r="RL235" s="45"/>
      <c r="RM235" s="45"/>
      <c r="RN235" s="45"/>
      <c r="RO235" s="45"/>
      <c r="RP235" s="45"/>
      <c r="RQ235" s="45"/>
      <c r="RR235" s="45"/>
      <c r="RS235" s="45"/>
      <c r="RT235" s="45"/>
      <c r="RU235" s="45"/>
      <c r="RV235" s="45"/>
      <c r="RW235" s="45"/>
      <c r="RX235" s="45"/>
      <c r="RY235" s="45"/>
      <c r="RZ235" s="45"/>
      <c r="SA235" s="45"/>
      <c r="SB235" s="45"/>
      <c r="SC235" s="45"/>
      <c r="SD235" s="45"/>
      <c r="SE235" s="45"/>
      <c r="SF235" s="45"/>
      <c r="SG235" s="45"/>
      <c r="SH235" s="45"/>
      <c r="SI235" s="45"/>
      <c r="SJ235" s="45"/>
      <c r="SK235" s="45"/>
      <c r="SL235" s="45"/>
      <c r="SM235" s="45"/>
      <c r="SN235" s="45"/>
      <c r="SO235" s="45"/>
      <c r="SP235" s="45"/>
      <c r="SQ235" s="45"/>
      <c r="SR235" s="45"/>
      <c r="SS235" s="45"/>
      <c r="ST235" s="45"/>
      <c r="SU235" s="45"/>
      <c r="SV235" s="45"/>
      <c r="SW235" s="45"/>
      <c r="SX235" s="45"/>
      <c r="SY235" s="45"/>
      <c r="SZ235" s="45"/>
      <c r="TA235" s="45"/>
      <c r="TB235" s="45"/>
      <c r="TC235" s="45"/>
      <c r="TD235" s="45"/>
      <c r="TE235" s="45"/>
      <c r="TF235" s="45"/>
      <c r="TG235" s="45"/>
      <c r="TH235" s="45"/>
      <c r="TI235" s="45"/>
      <c r="TJ235" s="45"/>
      <c r="TK235" s="45"/>
      <c r="TL235" s="45"/>
      <c r="TM235" s="45"/>
      <c r="TN235" s="45"/>
      <c r="TO235" s="45"/>
      <c r="TP235" s="45"/>
      <c r="TQ235" s="45"/>
      <c r="TR235" s="45"/>
      <c r="TS235" s="45"/>
      <c r="TT235" s="45"/>
      <c r="TU235" s="45"/>
      <c r="TV235" s="45"/>
      <c r="TW235" s="45"/>
      <c r="TX235" s="45"/>
      <c r="TY235" s="45"/>
      <c r="TZ235" s="45"/>
      <c r="UA235" s="45"/>
      <c r="UB235" s="45"/>
      <c r="UC235" s="45"/>
      <c r="UD235" s="45"/>
      <c r="UE235" s="45"/>
      <c r="UF235" s="45"/>
      <c r="UG235" s="45"/>
      <c r="UH235" s="45"/>
      <c r="UI235" s="45"/>
      <c r="UJ235" s="45"/>
      <c r="UK235" s="45"/>
      <c r="UL235" s="45"/>
      <c r="UM235" s="45"/>
      <c r="UN235" s="45"/>
      <c r="UO235" s="45"/>
      <c r="UP235" s="45"/>
      <c r="UQ235" s="45"/>
      <c r="UR235" s="45"/>
      <c r="US235" s="45"/>
      <c r="UT235" s="45"/>
      <c r="UU235" s="45"/>
      <c r="UV235" s="45"/>
      <c r="UW235" s="45"/>
      <c r="UX235" s="45"/>
      <c r="UY235" s="45"/>
      <c r="UZ235" s="45"/>
      <c r="VA235" s="45"/>
      <c r="VB235" s="45"/>
      <c r="VC235" s="45"/>
      <c r="VD235" s="45"/>
      <c r="VE235" s="45"/>
      <c r="VF235" s="45"/>
      <c r="VG235" s="45"/>
      <c r="VH235" s="45"/>
      <c r="VI235" s="45"/>
      <c r="VJ235" s="45"/>
      <c r="VK235" s="45"/>
      <c r="VL235" s="45"/>
      <c r="VM235" s="45"/>
      <c r="VN235" s="45"/>
      <c r="VO235" s="45"/>
      <c r="VP235" s="45"/>
      <c r="VQ235" s="45"/>
      <c r="VR235" s="45"/>
      <c r="VS235" s="45"/>
      <c r="VT235" s="45"/>
      <c r="VU235" s="45"/>
      <c r="VV235" s="45"/>
      <c r="VW235" s="45"/>
      <c r="VX235" s="45"/>
      <c r="VY235" s="45"/>
      <c r="VZ235" s="45"/>
      <c r="WA235" s="45"/>
      <c r="WB235" s="45"/>
      <c r="WC235" s="45"/>
      <c r="WD235" s="45"/>
      <c r="WE235" s="45"/>
      <c r="WF235" s="45"/>
      <c r="WG235" s="45"/>
      <c r="WH235" s="45"/>
      <c r="WI235" s="45"/>
      <c r="WJ235" s="45"/>
      <c r="WK235" s="45"/>
      <c r="WL235" s="45"/>
      <c r="WM235" s="45"/>
      <c r="WN235" s="45"/>
      <c r="WO235" s="45"/>
      <c r="WP235" s="45"/>
      <c r="WQ235" s="45"/>
      <c r="WR235" s="45"/>
      <c r="WS235" s="45"/>
      <c r="WT235" s="45"/>
      <c r="WU235" s="45"/>
      <c r="WV235" s="45"/>
      <c r="WW235" s="45"/>
      <c r="WX235" s="45"/>
      <c r="WY235" s="45"/>
      <c r="WZ235" s="45"/>
      <c r="XA235" s="45"/>
      <c r="XB235" s="45"/>
      <c r="XC235" s="45"/>
      <c r="XD235" s="45"/>
      <c r="XE235" s="45"/>
      <c r="XF235" s="45"/>
      <c r="XG235" s="45"/>
      <c r="XH235" s="45"/>
      <c r="XI235" s="45"/>
      <c r="XJ235" s="45"/>
      <c r="XK235" s="45"/>
      <c r="XL235" s="45"/>
      <c r="XM235" s="45"/>
      <c r="XN235" s="45"/>
      <c r="XO235" s="45"/>
      <c r="XP235" s="45"/>
      <c r="XQ235" s="45"/>
      <c r="XR235" s="45"/>
      <c r="XS235" s="45"/>
      <c r="XT235" s="45"/>
      <c r="XU235" s="45"/>
      <c r="XV235" s="45"/>
      <c r="XW235" s="45"/>
      <c r="XX235" s="45"/>
      <c r="XY235" s="45"/>
      <c r="XZ235" s="45"/>
      <c r="YA235" s="45"/>
      <c r="YB235" s="45"/>
      <c r="YC235" s="45"/>
      <c r="YD235" s="45"/>
      <c r="YE235" s="45"/>
      <c r="YF235" s="45"/>
      <c r="YG235" s="45"/>
      <c r="YH235" s="45"/>
      <c r="YI235" s="45"/>
      <c r="YJ235" s="45"/>
      <c r="YK235" s="45"/>
      <c r="YL235" s="45"/>
      <c r="YM235" s="45"/>
      <c r="YN235" s="45"/>
      <c r="YO235" s="45"/>
      <c r="YP235" s="45"/>
      <c r="YQ235" s="45"/>
      <c r="YR235" s="45"/>
    </row>
    <row r="236" spans="1:668" s="15" customFormat="1" ht="15.75" x14ac:dyDescent="0.25">
      <c r="A236" s="100" t="s">
        <v>169</v>
      </c>
      <c r="B236" s="101" t="s">
        <v>16</v>
      </c>
      <c r="C236" s="102" t="s">
        <v>74</v>
      </c>
      <c r="D236" s="103">
        <v>44593</v>
      </c>
      <c r="E236" s="104" t="s">
        <v>114</v>
      </c>
      <c r="F236" s="139">
        <v>50000</v>
      </c>
      <c r="G236" s="139">
        <v>1435</v>
      </c>
      <c r="H236" s="139">
        <v>1854</v>
      </c>
      <c r="I236" s="139">
        <v>1520</v>
      </c>
      <c r="J236" s="139">
        <v>25</v>
      </c>
      <c r="K236" s="139">
        <v>4834</v>
      </c>
      <c r="L236" s="193">
        <v>45166</v>
      </c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  <c r="IV236" s="45"/>
      <c r="IW236" s="45"/>
      <c r="IX236" s="45"/>
      <c r="IY236" s="45"/>
      <c r="IZ236" s="45"/>
      <c r="JA236" s="45"/>
      <c r="JB236" s="45"/>
      <c r="JC236" s="45"/>
      <c r="JD236" s="45"/>
      <c r="JE236" s="45"/>
      <c r="JF236" s="45"/>
      <c r="JG236" s="45"/>
      <c r="JH236" s="45"/>
      <c r="JI236" s="45"/>
      <c r="JJ236" s="45"/>
      <c r="JK236" s="45"/>
      <c r="JL236" s="45"/>
      <c r="JM236" s="45"/>
      <c r="JN236" s="45"/>
      <c r="JO236" s="45"/>
      <c r="JP236" s="45"/>
      <c r="JQ236" s="45"/>
      <c r="JR236" s="45"/>
      <c r="JS236" s="45"/>
      <c r="JT236" s="45"/>
      <c r="JU236" s="45"/>
      <c r="JV236" s="45"/>
      <c r="JW236" s="45"/>
      <c r="JX236" s="45"/>
      <c r="JY236" s="45"/>
      <c r="JZ236" s="45"/>
      <c r="KA236" s="45"/>
      <c r="KB236" s="45"/>
      <c r="KC236" s="45"/>
      <c r="KD236" s="45"/>
      <c r="KE236" s="45"/>
      <c r="KF236" s="45"/>
      <c r="KG236" s="45"/>
      <c r="KH236" s="45"/>
      <c r="KI236" s="45"/>
      <c r="KJ236" s="45"/>
      <c r="KK236" s="45"/>
      <c r="KL236" s="45"/>
      <c r="KM236" s="45"/>
      <c r="KN236" s="45"/>
      <c r="KO236" s="45"/>
      <c r="KP236" s="45"/>
      <c r="KQ236" s="45"/>
      <c r="KR236" s="45"/>
      <c r="KS236" s="45"/>
      <c r="KT236" s="45"/>
      <c r="KU236" s="45"/>
      <c r="KV236" s="45"/>
      <c r="KW236" s="45"/>
      <c r="KX236" s="45"/>
      <c r="KY236" s="45"/>
      <c r="KZ236" s="45"/>
      <c r="LA236" s="45"/>
      <c r="LB236" s="45"/>
      <c r="LC236" s="45"/>
      <c r="LD236" s="45"/>
      <c r="LE236" s="45"/>
      <c r="LF236" s="45"/>
      <c r="LG236" s="45"/>
      <c r="LH236" s="45"/>
      <c r="LI236" s="45"/>
      <c r="LJ236" s="45"/>
      <c r="LK236" s="45"/>
      <c r="LL236" s="45"/>
      <c r="LM236" s="45"/>
      <c r="LN236" s="45"/>
      <c r="LO236" s="45"/>
      <c r="LP236" s="45"/>
      <c r="LQ236" s="45"/>
      <c r="LR236" s="45"/>
      <c r="LS236" s="45"/>
      <c r="LT236" s="45"/>
      <c r="LU236" s="45"/>
      <c r="LV236" s="45"/>
      <c r="LW236" s="45"/>
      <c r="LX236" s="45"/>
      <c r="LY236" s="45"/>
      <c r="LZ236" s="45"/>
      <c r="MA236" s="45"/>
      <c r="MB236" s="45"/>
      <c r="MC236" s="45"/>
      <c r="MD236" s="45"/>
      <c r="ME236" s="45"/>
      <c r="MF236" s="45"/>
      <c r="MG236" s="45"/>
      <c r="MH236" s="45"/>
      <c r="MI236" s="45"/>
      <c r="MJ236" s="45"/>
      <c r="MK236" s="45"/>
      <c r="ML236" s="45"/>
      <c r="MM236" s="45"/>
      <c r="MN236" s="45"/>
      <c r="MO236" s="45"/>
      <c r="MP236" s="45"/>
      <c r="MQ236" s="45"/>
      <c r="MR236" s="45"/>
      <c r="MS236" s="45"/>
      <c r="MT236" s="45"/>
      <c r="MU236" s="45"/>
      <c r="MV236" s="45"/>
      <c r="MW236" s="45"/>
      <c r="MX236" s="45"/>
      <c r="MY236" s="45"/>
      <c r="MZ236" s="45"/>
      <c r="NA236" s="45"/>
      <c r="NB236" s="45"/>
      <c r="NC236" s="45"/>
      <c r="ND236" s="45"/>
      <c r="NE236" s="45"/>
      <c r="NF236" s="45"/>
      <c r="NG236" s="45"/>
      <c r="NH236" s="45"/>
      <c r="NI236" s="45"/>
      <c r="NJ236" s="45"/>
      <c r="NK236" s="45"/>
      <c r="NL236" s="45"/>
      <c r="NM236" s="45"/>
      <c r="NN236" s="45"/>
      <c r="NO236" s="45"/>
      <c r="NP236" s="45"/>
      <c r="NQ236" s="45"/>
      <c r="NR236" s="45"/>
      <c r="NS236" s="45"/>
      <c r="NT236" s="45"/>
      <c r="NU236" s="45"/>
      <c r="NV236" s="45"/>
      <c r="NW236" s="45"/>
      <c r="NX236" s="45"/>
      <c r="NY236" s="45"/>
      <c r="NZ236" s="45"/>
      <c r="OA236" s="45"/>
      <c r="OB236" s="45"/>
      <c r="OC236" s="45"/>
      <c r="OD236" s="45"/>
      <c r="OE236" s="45"/>
      <c r="OF236" s="45"/>
      <c r="OG236" s="45"/>
      <c r="OH236" s="45"/>
      <c r="OI236" s="45"/>
      <c r="OJ236" s="45"/>
      <c r="OK236" s="45"/>
      <c r="OL236" s="45"/>
      <c r="OM236" s="45"/>
      <c r="ON236" s="45"/>
      <c r="OO236" s="45"/>
      <c r="OP236" s="45"/>
      <c r="OQ236" s="45"/>
      <c r="OR236" s="45"/>
      <c r="OS236" s="45"/>
      <c r="OT236" s="45"/>
      <c r="OU236" s="45"/>
      <c r="OV236" s="45"/>
      <c r="OW236" s="45"/>
      <c r="OX236" s="45"/>
      <c r="OY236" s="45"/>
      <c r="OZ236" s="45"/>
      <c r="PA236" s="45"/>
      <c r="PB236" s="45"/>
      <c r="PC236" s="45"/>
      <c r="PD236" s="45"/>
      <c r="PE236" s="45"/>
      <c r="PF236" s="45"/>
      <c r="PG236" s="45"/>
      <c r="PH236" s="45"/>
      <c r="PI236" s="45"/>
      <c r="PJ236" s="45"/>
      <c r="PK236" s="45"/>
      <c r="PL236" s="45"/>
      <c r="PM236" s="45"/>
      <c r="PN236" s="45"/>
      <c r="PO236" s="45"/>
      <c r="PP236" s="45"/>
      <c r="PQ236" s="45"/>
      <c r="PR236" s="45"/>
      <c r="PS236" s="45"/>
      <c r="PT236" s="45"/>
      <c r="PU236" s="45"/>
      <c r="PV236" s="45"/>
      <c r="PW236" s="45"/>
      <c r="PX236" s="45"/>
      <c r="PY236" s="45"/>
      <c r="PZ236" s="45"/>
      <c r="QA236" s="45"/>
      <c r="QB236" s="45"/>
      <c r="QC236" s="45"/>
      <c r="QD236" s="45"/>
      <c r="QE236" s="45"/>
      <c r="QF236" s="45"/>
      <c r="QG236" s="45"/>
      <c r="QH236" s="45"/>
      <c r="QI236" s="45"/>
      <c r="QJ236" s="45"/>
      <c r="QK236" s="45"/>
      <c r="QL236" s="45"/>
      <c r="QM236" s="45"/>
      <c r="QN236" s="45"/>
      <c r="QO236" s="45"/>
      <c r="QP236" s="45"/>
      <c r="QQ236" s="45"/>
      <c r="QR236" s="45"/>
      <c r="QS236" s="45"/>
      <c r="QT236" s="45"/>
      <c r="QU236" s="45"/>
      <c r="QV236" s="45"/>
      <c r="QW236" s="45"/>
      <c r="QX236" s="45"/>
      <c r="QY236" s="45"/>
      <c r="QZ236" s="45"/>
      <c r="RA236" s="45"/>
      <c r="RB236" s="45"/>
      <c r="RC236" s="45"/>
      <c r="RD236" s="45"/>
      <c r="RE236" s="45"/>
      <c r="RF236" s="45"/>
      <c r="RG236" s="45"/>
      <c r="RH236" s="45"/>
      <c r="RI236" s="45"/>
      <c r="RJ236" s="45"/>
      <c r="RK236" s="45"/>
      <c r="RL236" s="45"/>
      <c r="RM236" s="45"/>
      <c r="RN236" s="45"/>
      <c r="RO236" s="45"/>
      <c r="RP236" s="45"/>
      <c r="RQ236" s="45"/>
      <c r="RR236" s="45"/>
      <c r="RS236" s="45"/>
      <c r="RT236" s="45"/>
      <c r="RU236" s="45"/>
      <c r="RV236" s="45"/>
      <c r="RW236" s="45"/>
      <c r="RX236" s="45"/>
      <c r="RY236" s="45"/>
      <c r="RZ236" s="45"/>
      <c r="SA236" s="45"/>
      <c r="SB236" s="45"/>
      <c r="SC236" s="45"/>
      <c r="SD236" s="45"/>
      <c r="SE236" s="45"/>
      <c r="SF236" s="45"/>
      <c r="SG236" s="45"/>
      <c r="SH236" s="45"/>
      <c r="SI236" s="45"/>
      <c r="SJ236" s="45"/>
      <c r="SK236" s="45"/>
      <c r="SL236" s="45"/>
      <c r="SM236" s="45"/>
      <c r="SN236" s="45"/>
      <c r="SO236" s="45"/>
      <c r="SP236" s="45"/>
      <c r="SQ236" s="45"/>
      <c r="SR236" s="45"/>
      <c r="SS236" s="45"/>
      <c r="ST236" s="45"/>
      <c r="SU236" s="45"/>
      <c r="SV236" s="45"/>
      <c r="SW236" s="45"/>
      <c r="SX236" s="45"/>
      <c r="SY236" s="45"/>
      <c r="SZ236" s="45"/>
      <c r="TA236" s="45"/>
      <c r="TB236" s="45"/>
      <c r="TC236" s="45"/>
      <c r="TD236" s="45"/>
      <c r="TE236" s="45"/>
      <c r="TF236" s="45"/>
      <c r="TG236" s="45"/>
      <c r="TH236" s="45"/>
      <c r="TI236" s="45"/>
      <c r="TJ236" s="45"/>
      <c r="TK236" s="45"/>
      <c r="TL236" s="45"/>
      <c r="TM236" s="45"/>
      <c r="TN236" s="45"/>
      <c r="TO236" s="45"/>
      <c r="TP236" s="45"/>
      <c r="TQ236" s="45"/>
      <c r="TR236" s="45"/>
      <c r="TS236" s="45"/>
      <c r="TT236" s="45"/>
      <c r="TU236" s="45"/>
      <c r="TV236" s="45"/>
      <c r="TW236" s="45"/>
      <c r="TX236" s="45"/>
      <c r="TY236" s="45"/>
      <c r="TZ236" s="45"/>
      <c r="UA236" s="45"/>
      <c r="UB236" s="45"/>
      <c r="UC236" s="45"/>
      <c r="UD236" s="45"/>
      <c r="UE236" s="45"/>
      <c r="UF236" s="45"/>
      <c r="UG236" s="45"/>
      <c r="UH236" s="45"/>
      <c r="UI236" s="45"/>
      <c r="UJ236" s="45"/>
      <c r="UK236" s="45"/>
      <c r="UL236" s="45"/>
      <c r="UM236" s="45"/>
      <c r="UN236" s="45"/>
      <c r="UO236" s="45"/>
      <c r="UP236" s="45"/>
      <c r="UQ236" s="45"/>
      <c r="UR236" s="45"/>
      <c r="US236" s="45"/>
      <c r="UT236" s="45"/>
      <c r="UU236" s="45"/>
      <c r="UV236" s="45"/>
      <c r="UW236" s="45"/>
      <c r="UX236" s="45"/>
      <c r="UY236" s="45"/>
      <c r="UZ236" s="45"/>
      <c r="VA236" s="45"/>
      <c r="VB236" s="45"/>
      <c r="VC236" s="45"/>
      <c r="VD236" s="45"/>
      <c r="VE236" s="45"/>
      <c r="VF236" s="45"/>
      <c r="VG236" s="45"/>
      <c r="VH236" s="45"/>
      <c r="VI236" s="45"/>
      <c r="VJ236" s="45"/>
      <c r="VK236" s="45"/>
      <c r="VL236" s="45"/>
      <c r="VM236" s="45"/>
      <c r="VN236" s="45"/>
      <c r="VO236" s="45"/>
      <c r="VP236" s="45"/>
      <c r="VQ236" s="45"/>
      <c r="VR236" s="45"/>
      <c r="VS236" s="45"/>
      <c r="VT236" s="45"/>
      <c r="VU236" s="45"/>
      <c r="VV236" s="45"/>
      <c r="VW236" s="45"/>
      <c r="VX236" s="45"/>
      <c r="VY236" s="45"/>
      <c r="VZ236" s="45"/>
      <c r="WA236" s="45"/>
      <c r="WB236" s="45"/>
      <c r="WC236" s="45"/>
      <c r="WD236" s="45"/>
      <c r="WE236" s="45"/>
      <c r="WF236" s="45"/>
      <c r="WG236" s="45"/>
      <c r="WH236" s="45"/>
      <c r="WI236" s="45"/>
      <c r="WJ236" s="45"/>
      <c r="WK236" s="45"/>
      <c r="WL236" s="45"/>
      <c r="WM236" s="45"/>
      <c r="WN236" s="45"/>
      <c r="WO236" s="45"/>
      <c r="WP236" s="45"/>
      <c r="WQ236" s="45"/>
      <c r="WR236" s="45"/>
      <c r="WS236" s="45"/>
      <c r="WT236" s="45"/>
      <c r="WU236" s="45"/>
      <c r="WV236" s="45"/>
      <c r="WW236" s="45"/>
      <c r="WX236" s="45"/>
      <c r="WY236" s="45"/>
      <c r="WZ236" s="45"/>
      <c r="XA236" s="45"/>
      <c r="XB236" s="45"/>
      <c r="XC236" s="45"/>
      <c r="XD236" s="45"/>
      <c r="XE236" s="45"/>
      <c r="XF236" s="45"/>
      <c r="XG236" s="45"/>
      <c r="XH236" s="45"/>
      <c r="XI236" s="45"/>
      <c r="XJ236" s="45"/>
      <c r="XK236" s="45"/>
      <c r="XL236" s="45"/>
      <c r="XM236" s="45"/>
      <c r="XN236" s="45"/>
      <c r="XO236" s="45"/>
      <c r="XP236" s="45"/>
      <c r="XQ236" s="45"/>
      <c r="XR236" s="45"/>
      <c r="XS236" s="45"/>
      <c r="XT236" s="45"/>
      <c r="XU236" s="45"/>
      <c r="XV236" s="45"/>
      <c r="XW236" s="45"/>
      <c r="XX236" s="45"/>
      <c r="XY236" s="45"/>
      <c r="XZ236" s="45"/>
      <c r="YA236" s="45"/>
      <c r="YB236" s="45"/>
      <c r="YC236" s="45"/>
      <c r="YD236" s="45"/>
      <c r="YE236" s="45"/>
      <c r="YF236" s="45"/>
      <c r="YG236" s="45"/>
      <c r="YH236" s="45"/>
      <c r="YI236" s="45"/>
      <c r="YJ236" s="45"/>
      <c r="YK236" s="45"/>
      <c r="YL236" s="45"/>
      <c r="YM236" s="45"/>
      <c r="YN236" s="45"/>
      <c r="YO236" s="45"/>
      <c r="YP236" s="45"/>
      <c r="YQ236" s="45"/>
      <c r="YR236" s="45"/>
    </row>
    <row r="237" spans="1:668" s="80" customFormat="1" ht="15.75" x14ac:dyDescent="0.25">
      <c r="A237" s="98" t="s">
        <v>14</v>
      </c>
      <c r="B237" s="36">
        <v>2</v>
      </c>
      <c r="C237" s="64"/>
      <c r="D237" s="64"/>
      <c r="E237" s="99"/>
      <c r="F237" s="168">
        <f>SUM(F235:F236)</f>
        <v>139500</v>
      </c>
      <c r="G237" s="168">
        <f t="shared" ref="G237:L237" si="35">SUM(G235:G236)</f>
        <v>4003.65</v>
      </c>
      <c r="H237" s="168">
        <f t="shared" si="35"/>
        <v>1854</v>
      </c>
      <c r="I237" s="168">
        <f t="shared" si="35"/>
        <v>4240.8</v>
      </c>
      <c r="J237" s="168">
        <f t="shared" si="35"/>
        <v>50</v>
      </c>
      <c r="K237" s="168">
        <f t="shared" si="35"/>
        <v>10148.450000000001</v>
      </c>
      <c r="L237" s="194">
        <f t="shared" si="35"/>
        <v>129351.55</v>
      </c>
      <c r="M237" s="15"/>
      <c r="N237" s="15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1"/>
      <c r="AR237" s="81"/>
      <c r="AS237" s="81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  <c r="GN237" s="73"/>
      <c r="GO237" s="73"/>
      <c r="GP237" s="73"/>
      <c r="GQ237" s="73"/>
      <c r="GR237" s="73"/>
      <c r="GS237" s="73"/>
      <c r="GT237" s="73"/>
      <c r="GU237" s="73"/>
      <c r="GV237" s="73"/>
      <c r="GW237" s="73"/>
      <c r="GX237" s="73"/>
      <c r="GY237" s="73"/>
      <c r="GZ237" s="73"/>
      <c r="HA237" s="73"/>
      <c r="HB237" s="73"/>
      <c r="HC237" s="73"/>
      <c r="HD237" s="73"/>
      <c r="HE237" s="73"/>
      <c r="HF237" s="73"/>
      <c r="HG237" s="73"/>
      <c r="HH237" s="73"/>
      <c r="HI237" s="73"/>
      <c r="HJ237" s="73"/>
      <c r="HK237" s="73"/>
      <c r="HL237" s="73"/>
      <c r="HM237" s="73"/>
      <c r="HN237" s="73"/>
      <c r="HO237" s="73"/>
      <c r="HP237" s="73"/>
      <c r="HQ237" s="73"/>
      <c r="HR237" s="73"/>
      <c r="HS237" s="73"/>
      <c r="HT237" s="73"/>
      <c r="HU237" s="73"/>
      <c r="HV237" s="73"/>
      <c r="HW237" s="73"/>
      <c r="HX237" s="73"/>
      <c r="HY237" s="73"/>
      <c r="HZ237" s="73"/>
      <c r="IA237" s="73"/>
      <c r="IB237" s="73"/>
      <c r="IC237" s="73"/>
      <c r="ID237" s="73"/>
      <c r="IE237" s="73"/>
      <c r="IF237" s="73"/>
      <c r="IG237" s="73"/>
      <c r="IH237" s="73"/>
      <c r="II237" s="73"/>
      <c r="IJ237" s="73"/>
      <c r="IK237" s="73"/>
      <c r="IL237" s="73"/>
      <c r="IM237" s="73"/>
      <c r="IN237" s="73"/>
      <c r="IO237" s="73"/>
      <c r="IP237" s="73"/>
      <c r="IQ237" s="73"/>
      <c r="IR237" s="73"/>
      <c r="IS237" s="73"/>
      <c r="IT237" s="73"/>
      <c r="IU237" s="73"/>
      <c r="IV237" s="73"/>
      <c r="IW237" s="73"/>
      <c r="IX237" s="73"/>
      <c r="IY237" s="73"/>
      <c r="IZ237" s="73"/>
      <c r="JA237" s="73"/>
      <c r="JB237" s="73"/>
      <c r="JC237" s="73"/>
      <c r="JD237" s="73"/>
      <c r="JE237" s="73"/>
      <c r="JF237" s="73"/>
      <c r="JG237" s="73"/>
      <c r="JH237" s="73"/>
      <c r="JI237" s="73"/>
      <c r="JJ237" s="73"/>
      <c r="JK237" s="73"/>
      <c r="JL237" s="73"/>
      <c r="JM237" s="73"/>
      <c r="JN237" s="73"/>
      <c r="JO237" s="73"/>
      <c r="JP237" s="73"/>
      <c r="JQ237" s="73"/>
      <c r="JR237" s="73"/>
      <c r="JS237" s="73"/>
      <c r="JT237" s="73"/>
      <c r="JU237" s="73"/>
      <c r="JV237" s="73"/>
      <c r="JW237" s="73"/>
      <c r="JX237" s="73"/>
      <c r="JY237" s="73"/>
      <c r="JZ237" s="73"/>
      <c r="KA237" s="73"/>
      <c r="KB237" s="73"/>
      <c r="KC237" s="73"/>
      <c r="KD237" s="73"/>
      <c r="KE237" s="73"/>
      <c r="KF237" s="73"/>
      <c r="KG237" s="73"/>
      <c r="KH237" s="73"/>
      <c r="KI237" s="73"/>
      <c r="KJ237" s="73"/>
      <c r="KK237" s="73"/>
      <c r="KL237" s="73"/>
      <c r="KM237" s="73"/>
      <c r="KN237" s="73"/>
      <c r="KO237" s="73"/>
      <c r="KP237" s="73"/>
      <c r="KQ237" s="73"/>
      <c r="KR237" s="73"/>
      <c r="KS237" s="73"/>
      <c r="KT237" s="73"/>
      <c r="KU237" s="73"/>
      <c r="KV237" s="73"/>
      <c r="KW237" s="73"/>
      <c r="KX237" s="73"/>
      <c r="KY237" s="73"/>
      <c r="KZ237" s="73"/>
      <c r="LA237" s="73"/>
      <c r="LB237" s="73"/>
      <c r="LC237" s="73"/>
      <c r="LD237" s="73"/>
      <c r="LE237" s="73"/>
      <c r="LF237" s="73"/>
      <c r="LG237" s="73"/>
      <c r="LH237" s="73"/>
      <c r="LI237" s="73"/>
      <c r="LJ237" s="73"/>
      <c r="LK237" s="73"/>
      <c r="LL237" s="73"/>
      <c r="LM237" s="73"/>
      <c r="LN237" s="73"/>
      <c r="LO237" s="73"/>
      <c r="LP237" s="73"/>
      <c r="LQ237" s="73"/>
      <c r="LR237" s="73"/>
      <c r="LS237" s="73"/>
      <c r="LT237" s="73"/>
      <c r="LU237" s="73"/>
      <c r="LV237" s="73"/>
      <c r="LW237" s="73"/>
      <c r="LX237" s="73"/>
      <c r="LY237" s="73"/>
      <c r="LZ237" s="73"/>
      <c r="MA237" s="73"/>
      <c r="MB237" s="73"/>
      <c r="MC237" s="73"/>
      <c r="MD237" s="73"/>
      <c r="ME237" s="73"/>
      <c r="MF237" s="73"/>
      <c r="MG237" s="73"/>
      <c r="MH237" s="73"/>
      <c r="MI237" s="73"/>
      <c r="MJ237" s="73"/>
      <c r="MK237" s="73"/>
      <c r="ML237" s="73"/>
      <c r="MM237" s="73"/>
      <c r="MN237" s="73"/>
      <c r="MO237" s="73"/>
      <c r="MP237" s="73"/>
      <c r="MQ237" s="73"/>
      <c r="MR237" s="73"/>
      <c r="MS237" s="73"/>
      <c r="MT237" s="73"/>
      <c r="MU237" s="73"/>
      <c r="MV237" s="73"/>
      <c r="MW237" s="73"/>
      <c r="MX237" s="73"/>
      <c r="MY237" s="73"/>
      <c r="MZ237" s="73"/>
      <c r="NA237" s="73"/>
      <c r="NB237" s="73"/>
      <c r="NC237" s="73"/>
      <c r="ND237" s="73"/>
      <c r="NE237" s="73"/>
      <c r="NF237" s="73"/>
      <c r="NG237" s="73"/>
      <c r="NH237" s="73"/>
      <c r="NI237" s="73"/>
      <c r="NJ237" s="73"/>
      <c r="NK237" s="73"/>
      <c r="NL237" s="73"/>
      <c r="NM237" s="73"/>
      <c r="NN237" s="73"/>
      <c r="NO237" s="73"/>
      <c r="NP237" s="73"/>
      <c r="NQ237" s="73"/>
      <c r="NR237" s="73"/>
      <c r="NS237" s="73"/>
      <c r="NT237" s="73"/>
      <c r="NU237" s="73"/>
      <c r="NV237" s="73"/>
      <c r="NW237" s="73"/>
      <c r="NX237" s="73"/>
      <c r="NY237" s="73"/>
      <c r="NZ237" s="73"/>
      <c r="OA237" s="73"/>
      <c r="OB237" s="73"/>
      <c r="OC237" s="73"/>
      <c r="OD237" s="73"/>
      <c r="OE237" s="73"/>
      <c r="OF237" s="73"/>
      <c r="OG237" s="73"/>
      <c r="OH237" s="73"/>
      <c r="OI237" s="73"/>
      <c r="OJ237" s="73"/>
      <c r="OK237" s="73"/>
      <c r="OL237" s="73"/>
      <c r="OM237" s="73"/>
      <c r="ON237" s="73"/>
      <c r="OO237" s="73"/>
      <c r="OP237" s="73"/>
      <c r="OQ237" s="73"/>
      <c r="OR237" s="73"/>
      <c r="OS237" s="73"/>
      <c r="OT237" s="73"/>
      <c r="OU237" s="73"/>
      <c r="OV237" s="73"/>
      <c r="OW237" s="73"/>
      <c r="OX237" s="73"/>
      <c r="OY237" s="73"/>
      <c r="OZ237" s="73"/>
      <c r="PA237" s="73"/>
      <c r="PB237" s="73"/>
      <c r="PC237" s="73"/>
      <c r="PD237" s="73"/>
      <c r="PE237" s="73"/>
      <c r="PF237" s="73"/>
      <c r="PG237" s="73"/>
      <c r="PH237" s="73"/>
      <c r="PI237" s="73"/>
      <c r="PJ237" s="73"/>
      <c r="PK237" s="73"/>
      <c r="PL237" s="73"/>
      <c r="PM237" s="73"/>
      <c r="PN237" s="73"/>
      <c r="PO237" s="73"/>
      <c r="PP237" s="73"/>
      <c r="PQ237" s="73"/>
      <c r="PR237" s="73"/>
      <c r="PS237" s="73"/>
      <c r="PT237" s="73"/>
      <c r="PU237" s="73"/>
      <c r="PV237" s="73"/>
      <c r="PW237" s="73"/>
      <c r="PX237" s="73"/>
      <c r="PY237" s="73"/>
      <c r="PZ237" s="73"/>
      <c r="QA237" s="73"/>
      <c r="QB237" s="73"/>
      <c r="QC237" s="73"/>
      <c r="QD237" s="73"/>
      <c r="QE237" s="73"/>
      <c r="QF237" s="73"/>
      <c r="QG237" s="73"/>
      <c r="QH237" s="73"/>
      <c r="QI237" s="73"/>
      <c r="QJ237" s="73"/>
      <c r="QK237" s="73"/>
      <c r="QL237" s="73"/>
      <c r="QM237" s="73"/>
      <c r="QN237" s="73"/>
      <c r="QO237" s="73"/>
      <c r="QP237" s="73"/>
      <c r="QQ237" s="73"/>
      <c r="QR237" s="73"/>
      <c r="QS237" s="73"/>
      <c r="QT237" s="73"/>
      <c r="QU237" s="73"/>
      <c r="QV237" s="73"/>
      <c r="QW237" s="73"/>
      <c r="QX237" s="73"/>
      <c r="QY237" s="73"/>
      <c r="QZ237" s="73"/>
      <c r="RA237" s="73"/>
      <c r="RB237" s="73"/>
      <c r="RC237" s="73"/>
      <c r="RD237" s="73"/>
      <c r="RE237" s="73"/>
      <c r="RF237" s="73"/>
      <c r="RG237" s="73"/>
      <c r="RH237" s="73"/>
      <c r="RI237" s="73"/>
      <c r="RJ237" s="73"/>
      <c r="RK237" s="73"/>
      <c r="RL237" s="73"/>
      <c r="RM237" s="73"/>
      <c r="RN237" s="73"/>
      <c r="RO237" s="73"/>
      <c r="RP237" s="73"/>
      <c r="RQ237" s="73"/>
      <c r="RR237" s="73"/>
      <c r="RS237" s="73"/>
      <c r="RT237" s="73"/>
      <c r="RU237" s="73"/>
      <c r="RV237" s="73"/>
      <c r="RW237" s="73"/>
      <c r="RX237" s="73"/>
      <c r="RY237" s="73"/>
      <c r="RZ237" s="73"/>
      <c r="SA237" s="73"/>
      <c r="SB237" s="73"/>
      <c r="SC237" s="73"/>
      <c r="SD237" s="73"/>
      <c r="SE237" s="73"/>
      <c r="SF237" s="73"/>
      <c r="SG237" s="73"/>
      <c r="SH237" s="73"/>
      <c r="SI237" s="73"/>
      <c r="SJ237" s="73"/>
      <c r="SK237" s="73"/>
      <c r="SL237" s="73"/>
      <c r="SM237" s="73"/>
      <c r="SN237" s="73"/>
      <c r="SO237" s="73"/>
      <c r="SP237" s="73"/>
      <c r="SQ237" s="73"/>
      <c r="SR237" s="73"/>
      <c r="SS237" s="73"/>
      <c r="ST237" s="73"/>
      <c r="SU237" s="73"/>
      <c r="SV237" s="73"/>
      <c r="SW237" s="73"/>
      <c r="SX237" s="73"/>
      <c r="SY237" s="73"/>
      <c r="SZ237" s="73"/>
      <c r="TA237" s="73"/>
      <c r="TB237" s="73"/>
      <c r="TC237" s="73"/>
      <c r="TD237" s="73"/>
      <c r="TE237" s="73"/>
      <c r="TF237" s="73"/>
      <c r="TG237" s="73"/>
      <c r="TH237" s="73"/>
      <c r="TI237" s="73"/>
      <c r="TJ237" s="73"/>
      <c r="TK237" s="73"/>
      <c r="TL237" s="73"/>
      <c r="TM237" s="73"/>
      <c r="TN237" s="73"/>
      <c r="TO237" s="73"/>
      <c r="TP237" s="73"/>
      <c r="TQ237" s="73"/>
      <c r="TR237" s="73"/>
      <c r="TS237" s="73"/>
      <c r="TT237" s="73"/>
      <c r="TU237" s="73"/>
      <c r="TV237" s="73"/>
      <c r="TW237" s="73"/>
      <c r="TX237" s="73"/>
      <c r="TY237" s="73"/>
      <c r="TZ237" s="73"/>
      <c r="UA237" s="73"/>
      <c r="UB237" s="73"/>
      <c r="UC237" s="73"/>
      <c r="UD237" s="73"/>
      <c r="UE237" s="73"/>
      <c r="UF237" s="73"/>
      <c r="UG237" s="73"/>
      <c r="UH237" s="73"/>
      <c r="UI237" s="73"/>
      <c r="UJ237" s="73"/>
      <c r="UK237" s="73"/>
      <c r="UL237" s="73"/>
      <c r="UM237" s="73"/>
      <c r="UN237" s="73"/>
      <c r="UO237" s="73"/>
      <c r="UP237" s="73"/>
      <c r="UQ237" s="73"/>
      <c r="UR237" s="73"/>
      <c r="US237" s="73"/>
      <c r="UT237" s="73"/>
      <c r="UU237" s="73"/>
      <c r="UV237" s="73"/>
      <c r="UW237" s="73"/>
      <c r="UX237" s="73"/>
      <c r="UY237" s="73"/>
      <c r="UZ237" s="73"/>
      <c r="VA237" s="73"/>
      <c r="VB237" s="73"/>
      <c r="VC237" s="73"/>
      <c r="VD237" s="73"/>
      <c r="VE237" s="73"/>
      <c r="VF237" s="73"/>
      <c r="VG237" s="73"/>
      <c r="VH237" s="73"/>
      <c r="VI237" s="73"/>
      <c r="VJ237" s="73"/>
      <c r="VK237" s="73"/>
      <c r="VL237" s="73"/>
      <c r="VM237" s="73"/>
      <c r="VN237" s="73"/>
      <c r="VO237" s="73"/>
      <c r="VP237" s="73"/>
      <c r="VQ237" s="73"/>
      <c r="VR237" s="73"/>
      <c r="VS237" s="73"/>
      <c r="VT237" s="73"/>
      <c r="VU237" s="73"/>
      <c r="VV237" s="73"/>
      <c r="VW237" s="73"/>
      <c r="VX237" s="73"/>
      <c r="VY237" s="73"/>
      <c r="VZ237" s="73"/>
      <c r="WA237" s="73"/>
      <c r="WB237" s="73"/>
      <c r="WC237" s="73"/>
      <c r="WD237" s="73"/>
      <c r="WE237" s="73"/>
      <c r="WF237" s="73"/>
      <c r="WG237" s="73"/>
      <c r="WH237" s="73"/>
      <c r="WI237" s="73"/>
      <c r="WJ237" s="73"/>
      <c r="WK237" s="73"/>
      <c r="WL237" s="73"/>
      <c r="WM237" s="73"/>
      <c r="WN237" s="73"/>
      <c r="WO237" s="73"/>
      <c r="WP237" s="73"/>
      <c r="WQ237" s="73"/>
      <c r="WR237" s="73"/>
      <c r="WS237" s="73"/>
      <c r="WT237" s="73"/>
      <c r="WU237" s="73"/>
      <c r="WV237" s="73"/>
      <c r="WW237" s="73"/>
      <c r="WX237" s="73"/>
      <c r="WY237" s="73"/>
      <c r="WZ237" s="73"/>
      <c r="XA237" s="73"/>
      <c r="XB237" s="73"/>
      <c r="XC237" s="73"/>
      <c r="XD237" s="73"/>
      <c r="XE237" s="73"/>
      <c r="XF237" s="73"/>
      <c r="XG237" s="73"/>
      <c r="XH237" s="73"/>
      <c r="XI237" s="73"/>
      <c r="XJ237" s="73"/>
      <c r="XK237" s="73"/>
      <c r="XL237" s="73"/>
      <c r="XM237" s="73"/>
      <c r="XN237" s="73"/>
      <c r="XO237" s="73"/>
      <c r="XP237" s="73"/>
      <c r="XQ237" s="73"/>
      <c r="XR237" s="73"/>
      <c r="XS237" s="73"/>
      <c r="XT237" s="73"/>
      <c r="XU237" s="73"/>
      <c r="XV237" s="73"/>
      <c r="XW237" s="73"/>
      <c r="XX237" s="73"/>
      <c r="XY237" s="73"/>
      <c r="XZ237" s="73"/>
      <c r="YA237" s="73"/>
      <c r="YB237" s="73"/>
      <c r="YC237" s="73"/>
      <c r="YD237" s="73"/>
      <c r="YE237" s="73"/>
      <c r="YF237" s="73"/>
      <c r="YG237" s="73"/>
      <c r="YH237" s="73"/>
      <c r="YI237" s="73"/>
      <c r="YJ237" s="73"/>
      <c r="YK237" s="73"/>
      <c r="YL237" s="73"/>
      <c r="YM237" s="73"/>
      <c r="YN237" s="73"/>
      <c r="YO237" s="73"/>
      <c r="YP237" s="73"/>
      <c r="YQ237" s="73"/>
      <c r="YR237" s="73"/>
    </row>
    <row r="238" spans="1:668" s="3" customFormat="1" ht="15.75" x14ac:dyDescent="0.25">
      <c r="B238" s="27"/>
      <c r="C238" s="27"/>
      <c r="D238" s="27"/>
      <c r="E238" s="27"/>
      <c r="F238" s="161"/>
      <c r="G238" s="182"/>
      <c r="H238" s="182"/>
      <c r="I238" s="182"/>
      <c r="J238" s="182"/>
      <c r="K238" s="188"/>
      <c r="L238" s="195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8"/>
      <c r="DM238" s="38"/>
      <c r="DN238" s="38"/>
      <c r="DO238" s="38"/>
      <c r="DP238" s="38"/>
      <c r="DQ238" s="38"/>
      <c r="DR238" s="38"/>
      <c r="DS238" s="38"/>
      <c r="DT238" s="38"/>
      <c r="DU238" s="38"/>
      <c r="DV238" s="38"/>
      <c r="DW238" s="38"/>
      <c r="DX238" s="38"/>
      <c r="DY238" s="38"/>
      <c r="DZ238" s="38"/>
      <c r="EA238" s="38"/>
      <c r="EB238" s="38"/>
      <c r="EC238" s="38"/>
      <c r="ED238" s="38"/>
      <c r="EE238" s="38"/>
      <c r="EF238" s="38"/>
      <c r="EG238" s="38"/>
      <c r="EH238" s="38"/>
      <c r="EI238" s="38"/>
      <c r="EJ238" s="38"/>
      <c r="EK238" s="38"/>
      <c r="EL238" s="38"/>
      <c r="EM238" s="38"/>
      <c r="EN238" s="38"/>
      <c r="EO238" s="38"/>
      <c r="EP238" s="38"/>
      <c r="EQ238" s="38"/>
      <c r="ER238" s="38"/>
      <c r="ES238" s="38"/>
      <c r="ET238" s="38"/>
      <c r="EU238" s="38"/>
      <c r="EV238" s="38"/>
      <c r="EW238" s="38"/>
      <c r="EX238" s="38"/>
      <c r="EY238" s="38"/>
      <c r="EZ238" s="38"/>
      <c r="FA238" s="38"/>
      <c r="FB238" s="38"/>
      <c r="FC238" s="38"/>
      <c r="FD238" s="38"/>
      <c r="FE238" s="38"/>
      <c r="FF238" s="38"/>
      <c r="FG238" s="38"/>
      <c r="FH238" s="38"/>
      <c r="FI238" s="38"/>
      <c r="FJ238" s="38"/>
      <c r="FK238" s="38"/>
      <c r="FL238" s="38"/>
      <c r="FM238" s="38"/>
      <c r="FN238" s="38"/>
      <c r="FO238" s="38"/>
      <c r="FP238" s="38"/>
      <c r="FQ238" s="38"/>
      <c r="FR238" s="38"/>
      <c r="FS238" s="38"/>
      <c r="FT238" s="38"/>
      <c r="FU238" s="38"/>
      <c r="FV238" s="38"/>
      <c r="FW238" s="38"/>
      <c r="FX238" s="38"/>
      <c r="FY238" s="38"/>
      <c r="FZ238" s="38"/>
      <c r="GA238" s="38"/>
      <c r="GB238" s="38"/>
      <c r="GC238" s="38"/>
      <c r="GD238" s="38"/>
      <c r="GE238" s="38"/>
      <c r="GF238" s="38"/>
      <c r="GG238" s="38"/>
      <c r="GH238" s="38"/>
      <c r="GI238" s="38"/>
      <c r="GJ238" s="38"/>
      <c r="GK238" s="38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  <c r="HV238" s="38"/>
      <c r="HW238" s="38"/>
      <c r="HX238" s="38"/>
      <c r="HY238" s="38"/>
      <c r="HZ238" s="38"/>
      <c r="IA238" s="38"/>
      <c r="IB238" s="38"/>
      <c r="IC238" s="38"/>
      <c r="ID238" s="38"/>
      <c r="IE238" s="38"/>
      <c r="IF238" s="38"/>
      <c r="IG238" s="38"/>
      <c r="IH238" s="38"/>
      <c r="II238" s="38"/>
      <c r="IJ238" s="38"/>
      <c r="IK238" s="38"/>
      <c r="IL238" s="38"/>
      <c r="IM238" s="38"/>
      <c r="IN238" s="38"/>
      <c r="IO238" s="38"/>
      <c r="IP238" s="38"/>
      <c r="IQ238" s="38"/>
      <c r="IR238" s="38"/>
      <c r="IS238" s="38"/>
      <c r="IT238" s="38"/>
      <c r="IU238" s="38"/>
      <c r="IV238" s="38"/>
      <c r="IW238" s="38"/>
      <c r="IX238" s="38"/>
      <c r="IY238" s="38"/>
      <c r="IZ238" s="38"/>
      <c r="JA238" s="38"/>
      <c r="JB238" s="38"/>
      <c r="JC238" s="38"/>
      <c r="JD238" s="38"/>
      <c r="JE238" s="38"/>
      <c r="JF238" s="38"/>
      <c r="JG238" s="38"/>
      <c r="JH238" s="38"/>
      <c r="JI238" s="38"/>
      <c r="JJ238" s="38"/>
      <c r="JK238" s="38"/>
      <c r="JL238" s="38"/>
      <c r="JM238" s="38"/>
      <c r="JN238" s="38"/>
      <c r="JO238" s="38"/>
      <c r="JP238" s="38"/>
      <c r="JQ238" s="38"/>
      <c r="JR238" s="38"/>
      <c r="JS238" s="38"/>
      <c r="JT238" s="38"/>
      <c r="JU238" s="38"/>
      <c r="JV238" s="38"/>
      <c r="JW238" s="38"/>
      <c r="JX238" s="38"/>
      <c r="JY238" s="38"/>
      <c r="JZ238" s="38"/>
      <c r="KA238" s="38"/>
      <c r="KB238" s="38"/>
      <c r="KC238" s="38"/>
      <c r="KD238" s="38"/>
      <c r="KE238" s="38"/>
      <c r="KF238" s="38"/>
      <c r="KG238" s="38"/>
      <c r="KH238" s="38"/>
      <c r="KI238" s="38"/>
      <c r="KJ238" s="38"/>
      <c r="KK238" s="38"/>
      <c r="KL238" s="38"/>
      <c r="KM238" s="38"/>
      <c r="KN238" s="38"/>
      <c r="KO238" s="38"/>
      <c r="KP238" s="38"/>
      <c r="KQ238" s="38"/>
      <c r="KR238" s="38"/>
      <c r="KS238" s="38"/>
      <c r="KT238" s="38"/>
      <c r="KU238" s="38"/>
      <c r="KV238" s="38"/>
      <c r="KW238" s="38"/>
      <c r="KX238" s="38"/>
      <c r="KY238" s="38"/>
      <c r="KZ238" s="38"/>
      <c r="LA238" s="38"/>
      <c r="LB238" s="38"/>
      <c r="LC238" s="38"/>
      <c r="LD238" s="38"/>
      <c r="LE238" s="38"/>
      <c r="LF238" s="38"/>
      <c r="LG238" s="38"/>
      <c r="LH238" s="38"/>
      <c r="LI238" s="38"/>
      <c r="LJ238" s="38"/>
      <c r="LK238" s="38"/>
      <c r="LL238" s="38"/>
      <c r="LM238" s="38"/>
      <c r="LN238" s="38"/>
      <c r="LO238" s="38"/>
      <c r="LP238" s="38"/>
      <c r="LQ238" s="38"/>
      <c r="LR238" s="38"/>
      <c r="LS238" s="38"/>
      <c r="LT238" s="38"/>
      <c r="LU238" s="38"/>
      <c r="LV238" s="38"/>
      <c r="LW238" s="38"/>
      <c r="LX238" s="38"/>
      <c r="LY238" s="38"/>
      <c r="LZ238" s="38"/>
      <c r="MA238" s="38"/>
      <c r="MB238" s="38"/>
      <c r="MC238" s="38"/>
      <c r="MD238" s="38"/>
      <c r="ME238" s="38"/>
      <c r="MF238" s="38"/>
      <c r="MG238" s="38"/>
      <c r="MH238" s="38"/>
      <c r="MI238" s="38"/>
      <c r="MJ238" s="38"/>
      <c r="MK238" s="38"/>
      <c r="ML238" s="38"/>
      <c r="MM238" s="38"/>
      <c r="MN238" s="38"/>
      <c r="MO238" s="38"/>
      <c r="MP238" s="38"/>
      <c r="MQ238" s="38"/>
      <c r="MR238" s="38"/>
      <c r="MS238" s="38"/>
      <c r="MT238" s="38"/>
      <c r="MU238" s="38"/>
      <c r="MV238" s="38"/>
      <c r="MW238" s="38"/>
      <c r="MX238" s="38"/>
      <c r="MY238" s="38"/>
      <c r="MZ238" s="38"/>
      <c r="NA238" s="38"/>
      <c r="NB238" s="38"/>
      <c r="NC238" s="38"/>
      <c r="ND238" s="38"/>
      <c r="NE238" s="38"/>
      <c r="NF238" s="38"/>
      <c r="NG238" s="38"/>
      <c r="NH238" s="38"/>
      <c r="NI238" s="38"/>
      <c r="NJ238" s="38"/>
      <c r="NK238" s="38"/>
      <c r="NL238" s="38"/>
      <c r="NM238" s="38"/>
      <c r="NN238" s="38"/>
      <c r="NO238" s="38"/>
      <c r="NP238" s="38"/>
      <c r="NQ238" s="38"/>
      <c r="NR238" s="38"/>
      <c r="NS238" s="38"/>
      <c r="NT238" s="38"/>
      <c r="NU238" s="38"/>
      <c r="NV238" s="38"/>
      <c r="NW238" s="38"/>
      <c r="NX238" s="38"/>
      <c r="NY238" s="38"/>
      <c r="NZ238" s="38"/>
      <c r="OA238" s="38"/>
      <c r="OB238" s="38"/>
      <c r="OC238" s="38"/>
      <c r="OD238" s="38"/>
      <c r="OE238" s="38"/>
      <c r="OF238" s="38"/>
      <c r="OG238" s="38"/>
      <c r="OH238" s="38"/>
      <c r="OI238" s="38"/>
      <c r="OJ238" s="38"/>
      <c r="OK238" s="38"/>
      <c r="OL238" s="38"/>
      <c r="OM238" s="38"/>
      <c r="ON238" s="38"/>
      <c r="OO238" s="38"/>
      <c r="OP238" s="38"/>
      <c r="OQ238" s="38"/>
      <c r="OR238" s="38"/>
      <c r="OS238" s="38"/>
      <c r="OT238" s="38"/>
      <c r="OU238" s="38"/>
      <c r="OV238" s="38"/>
      <c r="OW238" s="38"/>
      <c r="OX238" s="38"/>
      <c r="OY238" s="38"/>
      <c r="OZ238" s="38"/>
      <c r="PA238" s="38"/>
      <c r="PB238" s="38"/>
      <c r="PC238" s="38"/>
      <c r="PD238" s="38"/>
      <c r="PE238" s="38"/>
      <c r="PF238" s="38"/>
      <c r="PG238" s="38"/>
      <c r="PH238" s="38"/>
      <c r="PI238" s="38"/>
      <c r="PJ238" s="38"/>
      <c r="PK238" s="38"/>
      <c r="PL238" s="38"/>
      <c r="PM238" s="38"/>
      <c r="PN238" s="38"/>
      <c r="PO238" s="38"/>
      <c r="PP238" s="38"/>
      <c r="PQ238" s="38"/>
      <c r="PR238" s="38"/>
      <c r="PS238" s="38"/>
      <c r="PT238" s="38"/>
      <c r="PU238" s="38"/>
      <c r="PV238" s="38"/>
      <c r="PW238" s="38"/>
      <c r="PX238" s="38"/>
      <c r="PY238" s="38"/>
      <c r="PZ238" s="38"/>
      <c r="QA238" s="38"/>
      <c r="QB238" s="38"/>
      <c r="QC238" s="38"/>
      <c r="QD238" s="38"/>
      <c r="QE238" s="38"/>
      <c r="QF238" s="38"/>
      <c r="QG238" s="38"/>
      <c r="QH238" s="38"/>
      <c r="QI238" s="38"/>
      <c r="QJ238" s="38"/>
      <c r="QK238" s="38"/>
      <c r="QL238" s="38"/>
      <c r="QM238" s="38"/>
      <c r="QN238" s="38"/>
      <c r="QO238" s="38"/>
      <c r="QP238" s="38"/>
      <c r="QQ238" s="38"/>
      <c r="QR238" s="38"/>
      <c r="QS238" s="38"/>
      <c r="QT238" s="38"/>
      <c r="QU238" s="38"/>
      <c r="QV238" s="38"/>
      <c r="QW238" s="38"/>
      <c r="QX238" s="38"/>
      <c r="QY238" s="38"/>
      <c r="QZ238" s="38"/>
      <c r="RA238" s="38"/>
      <c r="RB238" s="38"/>
      <c r="RC238" s="38"/>
      <c r="RD238" s="38"/>
      <c r="RE238" s="38"/>
      <c r="RF238" s="38"/>
      <c r="RG238" s="38"/>
      <c r="RH238" s="38"/>
      <c r="RI238" s="38"/>
      <c r="RJ238" s="38"/>
      <c r="RK238" s="38"/>
      <c r="RL238" s="38"/>
      <c r="RM238" s="38"/>
      <c r="RN238" s="38"/>
      <c r="RO238" s="38"/>
      <c r="RP238" s="38"/>
      <c r="RQ238" s="38"/>
      <c r="RR238" s="38"/>
      <c r="RS238" s="38"/>
      <c r="RT238" s="38"/>
      <c r="RU238" s="38"/>
      <c r="RV238" s="38"/>
      <c r="RW238" s="38"/>
      <c r="RX238" s="38"/>
      <c r="RY238" s="38"/>
      <c r="RZ238" s="38"/>
      <c r="SA238" s="38"/>
      <c r="SB238" s="38"/>
      <c r="SC238" s="38"/>
      <c r="SD238" s="38"/>
      <c r="SE238" s="38"/>
      <c r="SF238" s="38"/>
      <c r="SG238" s="38"/>
      <c r="SH238" s="38"/>
      <c r="SI238" s="38"/>
      <c r="SJ238" s="38"/>
      <c r="SK238" s="38"/>
      <c r="SL238" s="38"/>
      <c r="SM238" s="38"/>
      <c r="SN238" s="38"/>
      <c r="SO238" s="38"/>
      <c r="SP238" s="38"/>
      <c r="SQ238" s="38"/>
      <c r="SR238" s="38"/>
      <c r="SS238" s="38"/>
      <c r="ST238" s="38"/>
      <c r="SU238" s="38"/>
      <c r="SV238" s="38"/>
      <c r="SW238" s="38"/>
      <c r="SX238" s="38"/>
      <c r="SY238" s="38"/>
      <c r="SZ238" s="38"/>
      <c r="TA238" s="38"/>
      <c r="TB238" s="38"/>
      <c r="TC238" s="38"/>
      <c r="TD238" s="38"/>
      <c r="TE238" s="38"/>
      <c r="TF238" s="38"/>
      <c r="TG238" s="38"/>
      <c r="TH238" s="38"/>
      <c r="TI238" s="38"/>
      <c r="TJ238" s="38"/>
      <c r="TK238" s="38"/>
      <c r="TL238" s="38"/>
      <c r="TM238" s="38"/>
      <c r="TN238" s="38"/>
      <c r="TO238" s="38"/>
      <c r="TP238" s="38"/>
      <c r="TQ238" s="38"/>
      <c r="TR238" s="38"/>
      <c r="TS238" s="38"/>
      <c r="TT238" s="38"/>
      <c r="TU238" s="38"/>
      <c r="TV238" s="38"/>
      <c r="TW238" s="38"/>
      <c r="TX238" s="38"/>
      <c r="TY238" s="38"/>
      <c r="TZ238" s="38"/>
      <c r="UA238" s="38"/>
      <c r="UB238" s="38"/>
      <c r="UC238" s="38"/>
      <c r="UD238" s="38"/>
      <c r="UE238" s="38"/>
      <c r="UF238" s="38"/>
      <c r="UG238" s="38"/>
      <c r="UH238" s="38"/>
      <c r="UI238" s="38"/>
      <c r="UJ238" s="38"/>
      <c r="UK238" s="38"/>
      <c r="UL238" s="38"/>
      <c r="UM238" s="38"/>
      <c r="UN238" s="38"/>
      <c r="UO238" s="38"/>
      <c r="UP238" s="38"/>
      <c r="UQ238" s="38"/>
      <c r="UR238" s="38"/>
      <c r="US238" s="38"/>
      <c r="UT238" s="38"/>
      <c r="UU238" s="38"/>
      <c r="UV238" s="38"/>
      <c r="UW238" s="38"/>
      <c r="UX238" s="38"/>
      <c r="UY238" s="38"/>
      <c r="UZ238" s="38"/>
      <c r="VA238" s="38"/>
      <c r="VB238" s="38"/>
      <c r="VC238" s="38"/>
      <c r="VD238" s="38"/>
      <c r="VE238" s="38"/>
      <c r="VF238" s="38"/>
      <c r="VG238" s="38"/>
      <c r="VH238" s="38"/>
      <c r="VI238" s="38"/>
      <c r="VJ238" s="38"/>
      <c r="VK238" s="38"/>
      <c r="VL238" s="38"/>
      <c r="VM238" s="38"/>
      <c r="VN238" s="38"/>
      <c r="VO238" s="38"/>
      <c r="VP238" s="38"/>
      <c r="VQ238" s="38"/>
      <c r="VR238" s="38"/>
      <c r="VS238" s="38"/>
      <c r="VT238" s="38"/>
      <c r="VU238" s="38"/>
      <c r="VV238" s="38"/>
      <c r="VW238" s="38"/>
      <c r="VX238" s="38"/>
      <c r="VY238" s="38"/>
      <c r="VZ238" s="38"/>
      <c r="WA238" s="38"/>
      <c r="WB238" s="38"/>
      <c r="WC238" s="38"/>
      <c r="WD238" s="38"/>
      <c r="WE238" s="38"/>
      <c r="WF238" s="38"/>
      <c r="WG238" s="38"/>
      <c r="WH238" s="38"/>
      <c r="WI238" s="38"/>
      <c r="WJ238" s="38"/>
      <c r="WK238" s="38"/>
      <c r="WL238" s="38"/>
      <c r="WM238" s="38"/>
      <c r="WN238" s="38"/>
      <c r="WO238" s="38"/>
      <c r="WP238" s="38"/>
      <c r="WQ238" s="38"/>
      <c r="WR238" s="38"/>
      <c r="WS238" s="38"/>
      <c r="WT238" s="38"/>
      <c r="WU238" s="38"/>
      <c r="WV238" s="38"/>
      <c r="WW238" s="38"/>
      <c r="WX238" s="38"/>
      <c r="WY238" s="38"/>
      <c r="WZ238" s="38"/>
      <c r="XA238" s="38"/>
      <c r="XB238" s="38"/>
      <c r="XC238" s="38"/>
      <c r="XD238" s="38"/>
      <c r="XE238" s="38"/>
      <c r="XF238" s="38"/>
      <c r="XG238" s="38"/>
      <c r="XH238" s="38"/>
      <c r="XI238" s="38"/>
      <c r="XJ238" s="38"/>
      <c r="XK238" s="38"/>
      <c r="XL238" s="38"/>
      <c r="XM238" s="38"/>
      <c r="XN238" s="38"/>
      <c r="XO238" s="38"/>
      <c r="XP238" s="38"/>
      <c r="XQ238" s="38"/>
      <c r="XR238" s="38"/>
      <c r="XS238" s="38"/>
      <c r="XT238" s="38"/>
      <c r="XU238" s="38"/>
      <c r="XV238" s="38"/>
      <c r="XW238" s="38"/>
      <c r="XX238" s="38"/>
      <c r="XY238" s="38"/>
      <c r="XZ238" s="38"/>
      <c r="YA238" s="38"/>
      <c r="YB238" s="38"/>
      <c r="YC238" s="38"/>
      <c r="YD238" s="38"/>
      <c r="YE238" s="38"/>
      <c r="YF238" s="38"/>
      <c r="YG238" s="38"/>
      <c r="YH238" s="38"/>
      <c r="YI238" s="38"/>
      <c r="YJ238" s="38"/>
      <c r="YK238" s="38"/>
      <c r="YL238" s="38"/>
      <c r="YM238" s="38"/>
      <c r="YN238" s="38"/>
      <c r="YO238" s="38"/>
      <c r="YP238" s="38"/>
      <c r="YQ238" s="38"/>
      <c r="YR238" s="38"/>
    </row>
    <row r="239" spans="1:668" ht="15.75" x14ac:dyDescent="0.25">
      <c r="A239" s="124" t="s">
        <v>15</v>
      </c>
      <c r="B239" s="125">
        <f>+B237+B232+B220+B214+B209+B201+B195+B182+B176+B172+B168+B163+B155+B147+B139+B133+B129+B122+B116+B109+B105+B101+B94+B90+B85+B81+B77+B73+B68+B64+B60+B52+B48+B44+B39+B34+B30+B26+B21+B15+B11+B205</f>
        <v>106</v>
      </c>
      <c r="C239" s="28"/>
      <c r="D239" s="28"/>
      <c r="E239" s="28"/>
      <c r="F239" s="169">
        <f>F237+F232+F220+F214+F209+F205+F195+F182+F176+F172+F168+F163+F155+F147+F139+F133+F129+F122+F116+F109+F105+F101+F94+F90+F85+F81+F77+F73+F64+F68+F60+F52+F48+F44+F39+F34+F30+F26+F21+F15+F11+F201</f>
        <v>6597033.3300000001</v>
      </c>
      <c r="G239" s="169">
        <f>+G237+G232+G220+G214+G209+G201+G195+G182+G176+G172+G168+G163+G155+G147+G139+G133+G129+G122+G116+G109+G105+G101+G94+G90+G85+G81+G77+G73+G68+G64+G60+G52+G48+G44+G39+G34+G30+G26+G21+G15+G11+G205</f>
        <v>189334.86</v>
      </c>
      <c r="H239" s="169">
        <f>+H237+H232+H220+H214+H209+H201+H195+H182+H176+H172+H168+H163+H155+H147+H139+H133+H129+H122+H116+H109+H105+H101+H94+H90+H85+H81+H77+H73+H68+H64+H60+H52+H48+H44+H39+H34+H30+H26+H21+H15+H11+H205</f>
        <v>398320.27000000008</v>
      </c>
      <c r="I239" s="169">
        <f>+I237+I232+I220+I214+I209+I201+I195+I182+I176+I172+I168+I163+I155+I147+I139+I133+I129+I122+I116+I109+I105+I101+I94+I90+I85+I81+I77+I73+I68+I64+I60+I52+I48+I44+I39+I34+I30+I26+I21+I15+I11+I205</f>
        <v>200333.21000000005</v>
      </c>
      <c r="J239" s="169">
        <f>+J237+J232+J220+J214+J209+J201+J195+J182+J176+J172+J168+J163+J155+J147+J139+J133+J129+J122+J116+J109+J105+J101+J94+J90+J85+J81+J77+J73+J68+J64+J60+J52+J48+J44+J39+J34+J30+J26+J21+J15+J11+J205</f>
        <v>106044.79</v>
      </c>
      <c r="K239" s="169">
        <f>+K237+K232+K220+K214+K209+K201+K195+K182+K176+K172+K168+K163+K155+K147+K139+K133+K129+K122+K116+K109+K105+K101+K94+K90+K85+K81+K77+K73+K68+K64+K60+K52+K48+K44+K39+K34+K30+K26+K21+K15+K11+K205</f>
        <v>894033.13000000012</v>
      </c>
      <c r="L239" s="169">
        <f>+L237+L232+L220+L214+L209+L201+L195+L182+L176+L172+L168+L163+L155+L147+L139+L133+L129+L122+L116+L109+L105+L101+L94+L90+L85+L81+L77+L73+L68+L64+L60+L52+L48+L44+L39+L34+L30+L26+L21+L15+L11+L205</f>
        <v>5703000.200000002</v>
      </c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</row>
    <row r="240" spans="1:668" ht="33.75" x14ac:dyDescent="0.5">
      <c r="A240" s="30"/>
      <c r="B240" s="29"/>
      <c r="C240" s="29"/>
      <c r="D240" s="29"/>
      <c r="E240" s="29"/>
      <c r="F240" s="144"/>
      <c r="G240" s="173"/>
      <c r="H240" s="144"/>
      <c r="I240" s="144"/>
      <c r="J240" s="144"/>
      <c r="K240" s="144"/>
      <c r="L240" s="173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</row>
    <row r="241" spans="1:45" ht="15.75" x14ac:dyDescent="0.25">
      <c r="A241" s="47"/>
      <c r="B241" s="30"/>
      <c r="C241" s="30"/>
      <c r="D241" s="30"/>
      <c r="E241" s="30"/>
      <c r="F241" s="145"/>
      <c r="G241" s="174"/>
      <c r="H241" s="145"/>
      <c r="I241" s="145"/>
      <c r="J241" s="145"/>
      <c r="K241" s="145"/>
      <c r="L241" s="174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</row>
    <row r="242" spans="1:45" x14ac:dyDescent="0.25">
      <c r="A242" s="47"/>
      <c r="B242" s="8"/>
      <c r="C242" s="8"/>
      <c r="D242" s="47"/>
      <c r="E242" s="47"/>
      <c r="F242" s="146"/>
      <c r="G242" s="175"/>
      <c r="H242" s="146"/>
      <c r="I242" s="146"/>
      <c r="J242" s="146"/>
      <c r="K242" s="146"/>
      <c r="L242" s="175"/>
    </row>
    <row r="243" spans="1:45" x14ac:dyDescent="0.25">
      <c r="A243" s="62"/>
      <c r="B243" s="8"/>
      <c r="C243" s="8"/>
      <c r="D243" s="47"/>
      <c r="E243" s="47"/>
      <c r="F243" s="146"/>
      <c r="G243" s="175"/>
      <c r="H243" s="146"/>
      <c r="I243" s="146"/>
      <c r="J243" s="146"/>
      <c r="K243" s="146"/>
      <c r="L243" s="175"/>
    </row>
    <row r="244" spans="1:45" x14ac:dyDescent="0.25">
      <c r="A244" s="47"/>
      <c r="B244" s="62"/>
      <c r="C244" s="62"/>
      <c r="D244" s="62"/>
      <c r="E244" s="62"/>
      <c r="F244" s="156"/>
      <c r="G244" s="179"/>
      <c r="H244" s="156"/>
      <c r="I244" s="156"/>
      <c r="J244" s="156"/>
      <c r="K244" s="156"/>
      <c r="L244" s="156"/>
    </row>
    <row r="245" spans="1:45" x14ac:dyDescent="0.25">
      <c r="A245" s="39"/>
      <c r="B245" s="8"/>
      <c r="C245" s="8"/>
      <c r="D245" s="52"/>
      <c r="E245" s="52"/>
      <c r="F245" s="146"/>
      <c r="G245" s="175"/>
      <c r="H245" s="146"/>
      <c r="I245" s="146"/>
      <c r="J245" s="146"/>
      <c r="K245" s="146"/>
      <c r="L245" s="175"/>
    </row>
    <row r="246" spans="1:45" x14ac:dyDescent="0.25">
      <c r="A246" s="47"/>
      <c r="B246" s="13"/>
      <c r="C246" s="13"/>
      <c r="D246" s="39"/>
      <c r="E246" s="39"/>
      <c r="F246" s="147"/>
      <c r="G246" s="166"/>
      <c r="H246" s="147"/>
      <c r="I246" s="147"/>
      <c r="J246" s="147"/>
      <c r="K246" s="147"/>
      <c r="L246" s="166"/>
    </row>
    <row r="247" spans="1:45" x14ac:dyDescent="0.25">
      <c r="A247" s="62"/>
      <c r="B247" s="8"/>
      <c r="C247" s="8"/>
      <c r="D247" s="47"/>
      <c r="E247" s="47"/>
      <c r="F247" s="146"/>
      <c r="G247" s="175"/>
      <c r="H247" s="146"/>
      <c r="I247" s="146"/>
      <c r="J247" s="146"/>
      <c r="K247" s="146"/>
      <c r="L247" s="175"/>
    </row>
    <row r="248" spans="1:45" x14ac:dyDescent="0.25">
      <c r="A248" s="47"/>
      <c r="B248" s="62"/>
      <c r="C248" s="62"/>
      <c r="D248" s="62"/>
      <c r="E248" s="62"/>
      <c r="F248" s="156"/>
      <c r="G248" s="179"/>
      <c r="H248" s="156"/>
      <c r="I248" s="156"/>
      <c r="J248" s="156"/>
      <c r="K248" s="156"/>
      <c r="L248" s="156"/>
    </row>
    <row r="249" spans="1:45" x14ac:dyDescent="0.25">
      <c r="A249" s="39"/>
      <c r="B249" s="8"/>
      <c r="C249" s="8"/>
      <c r="D249" s="52"/>
      <c r="E249" s="52"/>
      <c r="F249" s="146"/>
      <c r="G249" s="175"/>
      <c r="H249" s="146"/>
      <c r="I249" s="146"/>
      <c r="J249" s="146"/>
      <c r="K249" s="146"/>
      <c r="L249" s="175"/>
    </row>
    <row r="250" spans="1:45" x14ac:dyDescent="0.25">
      <c r="A250" s="47"/>
      <c r="B250" s="13"/>
      <c r="C250" s="13"/>
      <c r="D250" s="39"/>
      <c r="E250" s="39"/>
      <c r="F250" s="147"/>
      <c r="G250" s="166"/>
      <c r="H250" s="147"/>
      <c r="I250" s="147"/>
      <c r="J250" s="147"/>
      <c r="K250" s="147"/>
      <c r="L250" s="166"/>
    </row>
    <row r="251" spans="1:45" x14ac:dyDescent="0.25">
      <c r="A251" s="62"/>
      <c r="B251" s="8"/>
      <c r="C251" s="8"/>
      <c r="D251" s="47"/>
      <c r="E251" s="47"/>
      <c r="F251" s="146"/>
      <c r="G251" s="175"/>
      <c r="H251" s="146"/>
      <c r="I251" s="146"/>
      <c r="J251" s="146"/>
      <c r="K251" s="146"/>
      <c r="L251" s="175"/>
    </row>
    <row r="252" spans="1:45" x14ac:dyDescent="0.25">
      <c r="A252" s="47"/>
      <c r="B252" s="62"/>
      <c r="C252" s="62"/>
      <c r="D252" s="62"/>
      <c r="E252" s="62"/>
      <c r="F252" s="156"/>
      <c r="G252" s="179"/>
      <c r="H252" s="156"/>
      <c r="I252" s="156"/>
      <c r="J252" s="156"/>
      <c r="K252" s="156"/>
      <c r="L252" s="156"/>
    </row>
    <row r="253" spans="1:45" x14ac:dyDescent="0.25">
      <c r="A253" s="39"/>
      <c r="B253" s="8"/>
      <c r="C253" s="8"/>
      <c r="D253" s="52"/>
      <c r="E253" s="52"/>
      <c r="F253" s="146"/>
      <c r="G253" s="175"/>
      <c r="H253" s="146"/>
      <c r="I253" s="146"/>
      <c r="J253" s="146"/>
      <c r="K253" s="146"/>
      <c r="L253" s="175"/>
    </row>
    <row r="254" spans="1:45" x14ac:dyDescent="0.25">
      <c r="A254" s="47"/>
      <c r="B254" s="13"/>
      <c r="C254" s="13"/>
      <c r="D254" s="39"/>
      <c r="E254" s="39"/>
      <c r="F254" s="147"/>
      <c r="G254" s="166"/>
      <c r="H254" s="147"/>
      <c r="I254" s="147"/>
      <c r="J254" s="147"/>
      <c r="K254" s="147"/>
      <c r="L254" s="166"/>
    </row>
    <row r="255" spans="1:45" x14ac:dyDescent="0.25">
      <c r="A255" s="62"/>
      <c r="B255" s="8"/>
      <c r="C255" s="8"/>
      <c r="D255" s="47"/>
      <c r="E255" s="47"/>
      <c r="F255" s="146"/>
      <c r="G255" s="175"/>
      <c r="H255" s="146"/>
      <c r="I255" s="146"/>
      <c r="J255" s="146"/>
      <c r="K255" s="146"/>
      <c r="L255" s="175"/>
    </row>
    <row r="256" spans="1:45" x14ac:dyDescent="0.25">
      <c r="A256" s="47"/>
      <c r="B256" s="62"/>
      <c r="C256" s="62"/>
      <c r="D256" s="62"/>
      <c r="E256" s="62"/>
      <c r="F256" s="156"/>
      <c r="G256" s="179"/>
      <c r="H256" s="156"/>
      <c r="I256" s="156"/>
      <c r="J256" s="156"/>
      <c r="K256" s="156"/>
      <c r="L256" s="156"/>
    </row>
    <row r="257" spans="1:668" x14ac:dyDescent="0.25">
      <c r="A257" s="39"/>
      <c r="B257" s="8"/>
      <c r="C257" s="8"/>
      <c r="D257" s="52"/>
      <c r="E257" s="52"/>
      <c r="F257" s="146"/>
      <c r="G257" s="175"/>
      <c r="H257" s="146"/>
      <c r="I257" s="146"/>
      <c r="J257" s="146"/>
      <c r="K257" s="146"/>
      <c r="L257" s="175"/>
    </row>
    <row r="258" spans="1:668" x14ac:dyDescent="0.25">
      <c r="A258" s="47"/>
      <c r="B258" s="13"/>
      <c r="C258" s="13"/>
      <c r="D258" s="39"/>
      <c r="E258" s="39"/>
      <c r="F258" s="147"/>
      <c r="G258" s="166"/>
      <c r="H258" s="147"/>
      <c r="I258" s="147"/>
      <c r="J258" s="147"/>
      <c r="K258" s="147"/>
      <c r="L258" s="166"/>
    </row>
    <row r="259" spans="1:668" x14ac:dyDescent="0.25">
      <c r="A259" s="47"/>
      <c r="B259" s="8"/>
      <c r="C259" s="8"/>
      <c r="D259" s="47"/>
      <c r="E259" s="47"/>
      <c r="F259" s="146"/>
      <c r="G259" s="175"/>
      <c r="H259" s="146"/>
      <c r="I259" s="146"/>
      <c r="J259" s="146"/>
      <c r="K259" s="146"/>
      <c r="L259" s="175"/>
    </row>
    <row r="260" spans="1:668" s="50" customFormat="1" ht="24.95" customHeight="1" x14ac:dyDescent="0.25">
      <c r="A260" s="38"/>
      <c r="B260" s="8"/>
      <c r="C260" s="8"/>
      <c r="D260" s="47"/>
      <c r="E260" s="47"/>
      <c r="F260" s="146"/>
      <c r="G260" s="175"/>
      <c r="H260" s="146"/>
      <c r="I260" s="146"/>
      <c r="J260" s="146"/>
      <c r="K260" s="146"/>
      <c r="L260" s="175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  <c r="DG260" s="38"/>
      <c r="DH260" s="38"/>
      <c r="DI260" s="38"/>
      <c r="DJ260" s="38"/>
      <c r="DK260" s="38"/>
      <c r="DL260" s="38"/>
      <c r="DM260" s="38"/>
      <c r="DN260" s="38"/>
      <c r="DO260" s="38"/>
      <c r="DP260" s="38"/>
      <c r="DQ260" s="38"/>
      <c r="DR260" s="38"/>
      <c r="DS260" s="38"/>
      <c r="DT260" s="38"/>
      <c r="DU260" s="38"/>
      <c r="DV260" s="38"/>
      <c r="DW260" s="38"/>
      <c r="DX260" s="38"/>
      <c r="DY260" s="38"/>
      <c r="DZ260" s="38"/>
      <c r="EA260" s="38"/>
      <c r="EB260" s="38"/>
      <c r="EC260" s="38"/>
      <c r="ED260" s="38"/>
      <c r="EE260" s="38"/>
      <c r="EF260" s="38"/>
      <c r="EG260" s="38"/>
      <c r="EH260" s="38"/>
      <c r="EI260" s="38"/>
      <c r="EJ260" s="38"/>
      <c r="EK260" s="38"/>
      <c r="EL260" s="38"/>
      <c r="EM260" s="38"/>
      <c r="EN260" s="38"/>
      <c r="EO260" s="38"/>
      <c r="EP260" s="38"/>
      <c r="EQ260" s="38"/>
      <c r="ER260" s="38"/>
      <c r="ES260" s="38"/>
      <c r="ET260" s="38"/>
      <c r="EU260" s="38"/>
      <c r="EV260" s="38"/>
      <c r="EW260" s="38"/>
      <c r="EX260" s="38"/>
      <c r="EY260" s="38"/>
      <c r="EZ260" s="38"/>
      <c r="FA260" s="38"/>
      <c r="FB260" s="38"/>
      <c r="FC260" s="38"/>
      <c r="FD260" s="38"/>
      <c r="FE260" s="38"/>
      <c r="FF260" s="38"/>
      <c r="FG260" s="38"/>
      <c r="FH260" s="38"/>
      <c r="FI260" s="38"/>
      <c r="FJ260" s="38"/>
      <c r="FK260" s="38"/>
      <c r="FL260" s="38"/>
      <c r="FM260" s="38"/>
      <c r="FN260" s="38"/>
      <c r="FO260" s="38"/>
      <c r="FP260" s="38"/>
      <c r="FQ260" s="38"/>
      <c r="FR260" s="38"/>
      <c r="FS260" s="38"/>
      <c r="FT260" s="38"/>
      <c r="FU260" s="38"/>
      <c r="FV260" s="38"/>
      <c r="FW260" s="38"/>
      <c r="FX260" s="38"/>
      <c r="FY260" s="38"/>
      <c r="FZ260" s="38"/>
      <c r="GA260" s="38"/>
      <c r="GB260" s="38"/>
      <c r="GC260" s="38"/>
      <c r="GD260" s="38"/>
      <c r="GE260" s="38"/>
      <c r="GF260" s="38"/>
      <c r="GG260" s="38"/>
      <c r="GH260" s="38"/>
      <c r="GI260" s="38"/>
      <c r="GJ260" s="38"/>
      <c r="GK260" s="38"/>
      <c r="GL260" s="38"/>
      <c r="GM260" s="38"/>
      <c r="GN260" s="38"/>
      <c r="GO260" s="38"/>
      <c r="GP260" s="38"/>
      <c r="GQ260" s="38"/>
      <c r="GR260" s="38"/>
      <c r="GS260" s="38"/>
      <c r="GT260" s="38"/>
      <c r="GU260" s="38"/>
      <c r="GV260" s="38"/>
      <c r="GW260" s="38"/>
      <c r="GX260" s="38"/>
      <c r="GY260" s="38"/>
      <c r="GZ260" s="38"/>
      <c r="HA260" s="38"/>
      <c r="HB260" s="38"/>
      <c r="HC260" s="38"/>
      <c r="HD260" s="38"/>
      <c r="HE260" s="38"/>
      <c r="HF260" s="38"/>
      <c r="HG260" s="38"/>
      <c r="HH260" s="38"/>
      <c r="HI260" s="38"/>
      <c r="HJ260" s="38"/>
      <c r="HK260" s="38"/>
      <c r="HL260" s="38"/>
      <c r="HM260" s="38"/>
      <c r="HN260" s="38"/>
      <c r="HO260" s="38"/>
      <c r="HP260" s="38"/>
      <c r="HQ260" s="38"/>
      <c r="HR260" s="38"/>
      <c r="HS260" s="38"/>
      <c r="HT260" s="38"/>
      <c r="HU260" s="38"/>
      <c r="HV260" s="38"/>
      <c r="HW260" s="38"/>
      <c r="HX260" s="38"/>
      <c r="HY260" s="38"/>
      <c r="HZ260" s="38"/>
      <c r="IA260" s="38"/>
      <c r="IB260" s="38"/>
      <c r="IC260" s="38"/>
      <c r="ID260" s="38"/>
      <c r="IE260" s="38"/>
      <c r="IF260" s="38"/>
      <c r="IG260" s="38"/>
      <c r="IH260" s="38"/>
      <c r="II260" s="38"/>
      <c r="IJ260" s="38"/>
      <c r="IK260" s="38"/>
      <c r="IL260" s="38"/>
      <c r="IM260" s="38"/>
      <c r="IN260" s="38"/>
      <c r="IO260" s="38"/>
      <c r="IP260" s="38"/>
      <c r="IQ260" s="38"/>
      <c r="IR260" s="38"/>
      <c r="IS260" s="38"/>
      <c r="IT260" s="38"/>
      <c r="IU260" s="38"/>
      <c r="IV260" s="38"/>
      <c r="IW260" s="38"/>
      <c r="IX260" s="38"/>
      <c r="IY260" s="38"/>
      <c r="IZ260" s="38"/>
      <c r="JA260" s="38"/>
      <c r="JB260" s="38"/>
      <c r="JC260" s="38"/>
      <c r="JD260" s="38"/>
      <c r="JE260" s="38"/>
      <c r="JF260" s="38"/>
      <c r="JG260" s="38"/>
      <c r="JH260" s="38"/>
      <c r="JI260" s="38"/>
      <c r="JJ260" s="38"/>
      <c r="JK260" s="38"/>
      <c r="JL260" s="38"/>
      <c r="JM260" s="38"/>
      <c r="JN260" s="38"/>
      <c r="JO260" s="38"/>
      <c r="JP260" s="38"/>
      <c r="JQ260" s="38"/>
      <c r="JR260" s="38"/>
      <c r="JS260" s="38"/>
      <c r="JT260" s="38"/>
      <c r="JU260" s="38"/>
      <c r="JV260" s="38"/>
      <c r="JW260" s="38"/>
      <c r="JX260" s="38"/>
      <c r="JY260" s="38"/>
      <c r="JZ260" s="38"/>
      <c r="KA260" s="38"/>
      <c r="KB260" s="38"/>
      <c r="KC260" s="38"/>
      <c r="KD260" s="38"/>
      <c r="KE260" s="38"/>
      <c r="KF260" s="38"/>
      <c r="KG260" s="38"/>
      <c r="KH260" s="38"/>
      <c r="KI260" s="38"/>
      <c r="KJ260" s="38"/>
      <c r="KK260" s="38"/>
      <c r="KL260" s="38"/>
      <c r="KM260" s="38"/>
      <c r="KN260" s="38"/>
      <c r="KO260" s="38"/>
      <c r="KP260" s="38"/>
      <c r="KQ260" s="38"/>
      <c r="KR260" s="38"/>
      <c r="KS260" s="38"/>
      <c r="KT260" s="38"/>
      <c r="KU260" s="38"/>
      <c r="KV260" s="38"/>
      <c r="KW260" s="38"/>
      <c r="KX260" s="38"/>
      <c r="KY260" s="38"/>
      <c r="KZ260" s="38"/>
      <c r="LA260" s="38"/>
      <c r="LB260" s="38"/>
      <c r="LC260" s="38"/>
      <c r="LD260" s="38"/>
      <c r="LE260" s="38"/>
      <c r="LF260" s="38"/>
      <c r="LG260" s="38"/>
      <c r="LH260" s="38"/>
      <c r="LI260" s="38"/>
      <c r="LJ260" s="38"/>
      <c r="LK260" s="38"/>
      <c r="LL260" s="38"/>
      <c r="LM260" s="38"/>
      <c r="LN260" s="38"/>
      <c r="LO260" s="38"/>
      <c r="LP260" s="38"/>
      <c r="LQ260" s="38"/>
      <c r="LR260" s="38"/>
      <c r="LS260" s="38"/>
      <c r="LT260" s="38"/>
      <c r="LU260" s="38"/>
      <c r="LV260" s="38"/>
      <c r="LW260" s="38"/>
      <c r="LX260" s="38"/>
      <c r="LY260" s="38"/>
      <c r="LZ260" s="38"/>
      <c r="MA260" s="38"/>
      <c r="MB260" s="38"/>
      <c r="MC260" s="38"/>
      <c r="MD260" s="38"/>
      <c r="ME260" s="38"/>
      <c r="MF260" s="38"/>
      <c r="MG260" s="38"/>
      <c r="MH260" s="38"/>
      <c r="MI260" s="38"/>
      <c r="MJ260" s="38"/>
      <c r="MK260" s="38"/>
      <c r="ML260" s="38"/>
      <c r="MM260" s="38"/>
      <c r="MN260" s="38"/>
      <c r="MO260" s="38"/>
      <c r="MP260" s="38"/>
      <c r="MQ260" s="38"/>
      <c r="MR260" s="38"/>
      <c r="MS260" s="38"/>
      <c r="MT260" s="38"/>
      <c r="MU260" s="38"/>
      <c r="MV260" s="38"/>
      <c r="MW260" s="38"/>
      <c r="MX260" s="38"/>
      <c r="MY260" s="38"/>
      <c r="MZ260" s="38"/>
      <c r="NA260" s="38"/>
      <c r="NB260" s="38"/>
      <c r="NC260" s="38"/>
      <c r="ND260" s="38"/>
      <c r="NE260" s="38"/>
      <c r="NF260" s="38"/>
      <c r="NG260" s="38"/>
      <c r="NH260" s="38"/>
      <c r="NI260" s="38"/>
      <c r="NJ260" s="38"/>
      <c r="NK260" s="38"/>
      <c r="NL260" s="38"/>
      <c r="NM260" s="38"/>
      <c r="NN260" s="38"/>
      <c r="NO260" s="38"/>
      <c r="NP260" s="38"/>
      <c r="NQ260" s="38"/>
      <c r="NR260" s="38"/>
      <c r="NS260" s="38"/>
      <c r="NT260" s="38"/>
      <c r="NU260" s="38"/>
      <c r="NV260" s="38"/>
      <c r="NW260" s="38"/>
      <c r="NX260" s="38"/>
      <c r="NY260" s="38"/>
      <c r="NZ260" s="38"/>
      <c r="OA260" s="38"/>
      <c r="OB260" s="38"/>
      <c r="OC260" s="38"/>
      <c r="OD260" s="38"/>
      <c r="OE260" s="38"/>
      <c r="OF260" s="38"/>
      <c r="OG260" s="38"/>
      <c r="OH260" s="38"/>
      <c r="OI260" s="38"/>
      <c r="OJ260" s="38"/>
      <c r="OK260" s="38"/>
      <c r="OL260" s="38"/>
      <c r="OM260" s="38"/>
      <c r="ON260" s="38"/>
      <c r="OO260" s="38"/>
      <c r="OP260" s="38"/>
      <c r="OQ260" s="38"/>
      <c r="OR260" s="38"/>
      <c r="OS260" s="38"/>
      <c r="OT260" s="38"/>
      <c r="OU260" s="38"/>
      <c r="OV260" s="38"/>
      <c r="OW260" s="38"/>
      <c r="OX260" s="38"/>
      <c r="OY260" s="38"/>
      <c r="OZ260" s="38"/>
      <c r="PA260" s="38"/>
      <c r="PB260" s="38"/>
      <c r="PC260" s="38"/>
      <c r="PD260" s="38"/>
      <c r="PE260" s="38"/>
      <c r="PF260" s="38"/>
      <c r="PG260" s="38"/>
      <c r="PH260" s="38"/>
      <c r="PI260" s="38"/>
      <c r="PJ260" s="38"/>
      <c r="PK260" s="38"/>
      <c r="PL260" s="38"/>
      <c r="PM260" s="38"/>
      <c r="PN260" s="38"/>
      <c r="PO260" s="38"/>
      <c r="PP260" s="38"/>
      <c r="PQ260" s="38"/>
      <c r="PR260" s="38"/>
      <c r="PS260" s="38"/>
      <c r="PT260" s="38"/>
      <c r="PU260" s="38"/>
      <c r="PV260" s="38"/>
      <c r="PW260" s="38"/>
      <c r="PX260" s="38"/>
      <c r="PY260" s="38"/>
      <c r="PZ260" s="38"/>
      <c r="QA260" s="38"/>
      <c r="QB260" s="38"/>
      <c r="QC260" s="38"/>
      <c r="QD260" s="38"/>
      <c r="QE260" s="38"/>
      <c r="QF260" s="38"/>
      <c r="QG260" s="38"/>
      <c r="QH260" s="38"/>
      <c r="QI260" s="38"/>
      <c r="QJ260" s="38"/>
      <c r="QK260" s="38"/>
      <c r="QL260" s="38"/>
      <c r="QM260" s="38"/>
      <c r="QN260" s="38"/>
      <c r="QO260" s="38"/>
      <c r="QP260" s="38"/>
      <c r="QQ260" s="38"/>
      <c r="QR260" s="38"/>
      <c r="QS260" s="38"/>
      <c r="QT260" s="38"/>
      <c r="QU260" s="38"/>
      <c r="QV260" s="38"/>
      <c r="QW260" s="38"/>
      <c r="QX260" s="38"/>
      <c r="QY260" s="38"/>
      <c r="QZ260" s="38"/>
      <c r="RA260" s="38"/>
      <c r="RB260" s="38"/>
      <c r="RC260" s="38"/>
      <c r="RD260" s="38"/>
      <c r="RE260" s="38"/>
      <c r="RF260" s="38"/>
      <c r="RG260" s="38"/>
      <c r="RH260" s="38"/>
      <c r="RI260" s="38"/>
      <c r="RJ260" s="38"/>
      <c r="RK260" s="38"/>
      <c r="RL260" s="38"/>
      <c r="RM260" s="38"/>
      <c r="RN260" s="38"/>
      <c r="RO260" s="38"/>
      <c r="RP260" s="38"/>
      <c r="RQ260" s="38"/>
      <c r="RR260" s="38"/>
      <c r="RS260" s="38"/>
      <c r="RT260" s="38"/>
      <c r="RU260" s="38"/>
      <c r="RV260" s="38"/>
      <c r="RW260" s="38"/>
      <c r="RX260" s="38"/>
      <c r="RY260" s="38"/>
      <c r="RZ260" s="38"/>
      <c r="SA260" s="38"/>
      <c r="SB260" s="38"/>
      <c r="SC260" s="38"/>
      <c r="SD260" s="38"/>
      <c r="SE260" s="38"/>
      <c r="SF260" s="38"/>
      <c r="SG260" s="38"/>
      <c r="SH260" s="38"/>
      <c r="SI260" s="38"/>
      <c r="SJ260" s="38"/>
      <c r="SK260" s="38"/>
      <c r="SL260" s="38"/>
      <c r="SM260" s="38"/>
      <c r="SN260" s="38"/>
      <c r="SO260" s="38"/>
      <c r="SP260" s="38"/>
      <c r="SQ260" s="38"/>
      <c r="SR260" s="38"/>
      <c r="SS260" s="38"/>
      <c r="ST260" s="38"/>
      <c r="SU260" s="38"/>
      <c r="SV260" s="38"/>
      <c r="SW260" s="38"/>
      <c r="SX260" s="38"/>
      <c r="SY260" s="38"/>
      <c r="SZ260" s="38"/>
      <c r="TA260" s="38"/>
      <c r="TB260" s="38"/>
      <c r="TC260" s="38"/>
      <c r="TD260" s="38"/>
      <c r="TE260" s="38"/>
      <c r="TF260" s="38"/>
      <c r="TG260" s="38"/>
      <c r="TH260" s="38"/>
      <c r="TI260" s="38"/>
      <c r="TJ260" s="38"/>
      <c r="TK260" s="38"/>
      <c r="TL260" s="38"/>
      <c r="TM260" s="38"/>
      <c r="TN260" s="38"/>
      <c r="TO260" s="38"/>
      <c r="TP260" s="38"/>
      <c r="TQ260" s="38"/>
      <c r="TR260" s="38"/>
      <c r="TS260" s="38"/>
      <c r="TT260" s="38"/>
      <c r="TU260" s="38"/>
      <c r="TV260" s="38"/>
      <c r="TW260" s="38"/>
      <c r="TX260" s="38"/>
      <c r="TY260" s="38"/>
      <c r="TZ260" s="38"/>
      <c r="UA260" s="38"/>
      <c r="UB260" s="38"/>
      <c r="UC260" s="38"/>
      <c r="UD260" s="38"/>
      <c r="UE260" s="38"/>
      <c r="UF260" s="38"/>
      <c r="UG260" s="38"/>
      <c r="UH260" s="38"/>
      <c r="UI260" s="38"/>
      <c r="UJ260" s="38"/>
      <c r="UK260" s="38"/>
      <c r="UL260" s="38"/>
      <c r="UM260" s="38"/>
      <c r="UN260" s="38"/>
      <c r="UO260" s="38"/>
      <c r="UP260" s="38"/>
      <c r="UQ260" s="38"/>
      <c r="UR260" s="38"/>
      <c r="US260" s="38"/>
      <c r="UT260" s="38"/>
      <c r="UU260" s="38"/>
      <c r="UV260" s="38"/>
      <c r="UW260" s="38"/>
      <c r="UX260" s="38"/>
      <c r="UY260" s="38"/>
      <c r="UZ260" s="38"/>
      <c r="VA260" s="38"/>
      <c r="VB260" s="38"/>
      <c r="VC260" s="38"/>
      <c r="VD260" s="38"/>
      <c r="VE260" s="38"/>
      <c r="VF260" s="38"/>
      <c r="VG260" s="38"/>
      <c r="VH260" s="38"/>
      <c r="VI260" s="38"/>
      <c r="VJ260" s="38"/>
      <c r="VK260" s="38"/>
      <c r="VL260" s="38"/>
      <c r="VM260" s="38"/>
      <c r="VN260" s="38"/>
      <c r="VO260" s="38"/>
      <c r="VP260" s="38"/>
      <c r="VQ260" s="38"/>
      <c r="VR260" s="38"/>
      <c r="VS260" s="38"/>
      <c r="VT260" s="38"/>
      <c r="VU260" s="38"/>
      <c r="VV260" s="38"/>
      <c r="VW260" s="38"/>
      <c r="VX260" s="38"/>
      <c r="VY260" s="38"/>
      <c r="VZ260" s="38"/>
      <c r="WA260" s="38"/>
      <c r="WB260" s="38"/>
      <c r="WC260" s="38"/>
      <c r="WD260" s="38"/>
      <c r="WE260" s="38"/>
      <c r="WF260" s="38"/>
      <c r="WG260" s="38"/>
      <c r="WH260" s="38"/>
      <c r="WI260" s="38"/>
      <c r="WJ260" s="38"/>
      <c r="WK260" s="38"/>
      <c r="WL260" s="38"/>
      <c r="WM260" s="38"/>
      <c r="WN260" s="38"/>
      <c r="WO260" s="38"/>
      <c r="WP260" s="38"/>
      <c r="WQ260" s="38"/>
      <c r="WR260" s="38"/>
      <c r="WS260" s="38"/>
      <c r="WT260" s="38"/>
      <c r="WU260" s="38"/>
      <c r="WV260" s="38"/>
      <c r="WW260" s="38"/>
      <c r="WX260" s="38"/>
      <c r="WY260" s="38"/>
      <c r="WZ260" s="38"/>
      <c r="XA260" s="38"/>
      <c r="XB260" s="38"/>
      <c r="XC260" s="38"/>
      <c r="XD260" s="38"/>
      <c r="XE260" s="38"/>
      <c r="XF260" s="38"/>
      <c r="XG260" s="38"/>
      <c r="XH260" s="38"/>
      <c r="XI260" s="38"/>
      <c r="XJ260" s="38"/>
      <c r="XK260" s="38"/>
      <c r="XL260" s="38"/>
      <c r="XM260" s="38"/>
      <c r="XN260" s="38"/>
      <c r="XO260" s="38"/>
      <c r="XP260" s="38"/>
      <c r="XQ260" s="38"/>
      <c r="XR260" s="38"/>
      <c r="XS260" s="38"/>
      <c r="XT260" s="38"/>
      <c r="XU260" s="38"/>
      <c r="XV260" s="38"/>
      <c r="XW260" s="38"/>
      <c r="XX260" s="38"/>
      <c r="XY260" s="38"/>
      <c r="XZ260" s="38"/>
      <c r="YA260" s="38"/>
      <c r="YB260" s="38"/>
      <c r="YC260" s="38"/>
      <c r="YD260" s="38"/>
      <c r="YE260" s="38"/>
      <c r="YF260" s="38"/>
      <c r="YG260" s="38"/>
      <c r="YH260" s="38"/>
      <c r="YI260" s="38"/>
      <c r="YJ260" s="38"/>
      <c r="YK260" s="38"/>
      <c r="YL260" s="38"/>
      <c r="YM260" s="38"/>
      <c r="YN260" s="38"/>
      <c r="YO260" s="38"/>
      <c r="YP260" s="38"/>
      <c r="YQ260" s="38"/>
      <c r="YR260" s="38"/>
    </row>
    <row r="261" spans="1:668" s="50" customFormat="1" ht="15.75" x14ac:dyDescent="0.25">
      <c r="A261" s="38"/>
      <c r="B261" s="3"/>
      <c r="C261" s="3"/>
      <c r="D261" s="38"/>
      <c r="E261" s="38"/>
      <c r="F261" s="132"/>
      <c r="G261" s="133"/>
      <c r="H261" s="132"/>
      <c r="I261" s="132"/>
      <c r="J261" s="132"/>
      <c r="K261" s="132"/>
      <c r="L261" s="133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8"/>
      <c r="FO261" s="38"/>
      <c r="FP261" s="38"/>
      <c r="FQ261" s="38"/>
      <c r="FR261" s="38"/>
      <c r="FS261" s="38"/>
      <c r="FT261" s="38"/>
      <c r="FU261" s="38"/>
      <c r="FV261" s="38"/>
      <c r="FW261" s="38"/>
      <c r="FX261" s="38"/>
      <c r="FY261" s="38"/>
      <c r="FZ261" s="38"/>
      <c r="GA261" s="38"/>
      <c r="GB261" s="38"/>
      <c r="GC261" s="38"/>
      <c r="GD261" s="38"/>
      <c r="GE261" s="38"/>
      <c r="GF261" s="38"/>
      <c r="GG261" s="38"/>
      <c r="GH261" s="38"/>
      <c r="GI261" s="38"/>
      <c r="GJ261" s="38"/>
      <c r="GK261" s="38"/>
      <c r="GL261" s="38"/>
      <c r="GM261" s="38"/>
      <c r="GN261" s="38"/>
      <c r="GO261" s="38"/>
      <c r="GP261" s="38"/>
      <c r="GQ261" s="38"/>
      <c r="GR261" s="38"/>
      <c r="GS261" s="38"/>
      <c r="GT261" s="38"/>
      <c r="GU261" s="38"/>
      <c r="GV261" s="38"/>
      <c r="GW261" s="38"/>
      <c r="GX261" s="38"/>
      <c r="GY261" s="38"/>
      <c r="GZ261" s="38"/>
      <c r="HA261" s="38"/>
      <c r="HB261" s="38"/>
      <c r="HC261" s="38"/>
      <c r="HD261" s="38"/>
      <c r="HE261" s="38"/>
      <c r="HF261" s="38"/>
      <c r="HG261" s="38"/>
      <c r="HH261" s="38"/>
      <c r="HI261" s="38"/>
      <c r="HJ261" s="38"/>
      <c r="HK261" s="38"/>
      <c r="HL261" s="38"/>
      <c r="HM261" s="38"/>
      <c r="HN261" s="38"/>
      <c r="HO261" s="38"/>
      <c r="HP261" s="38"/>
      <c r="HQ261" s="38"/>
      <c r="HR261" s="38"/>
      <c r="HS261" s="38"/>
      <c r="HT261" s="38"/>
      <c r="HU261" s="38"/>
      <c r="HV261" s="38"/>
      <c r="HW261" s="38"/>
      <c r="HX261" s="38"/>
      <c r="HY261" s="38"/>
      <c r="HZ261" s="38"/>
      <c r="IA261" s="38"/>
      <c r="IB261" s="38"/>
      <c r="IC261" s="38"/>
      <c r="ID261" s="38"/>
      <c r="IE261" s="38"/>
      <c r="IF261" s="38"/>
      <c r="IG261" s="38"/>
      <c r="IH261" s="38"/>
      <c r="II261" s="38"/>
      <c r="IJ261" s="38"/>
      <c r="IK261" s="38"/>
      <c r="IL261" s="38"/>
      <c r="IM261" s="38"/>
      <c r="IN261" s="38"/>
      <c r="IO261" s="38"/>
      <c r="IP261" s="38"/>
      <c r="IQ261" s="38"/>
      <c r="IR261" s="38"/>
      <c r="IS261" s="38"/>
      <c r="IT261" s="38"/>
      <c r="IU261" s="38"/>
      <c r="IV261" s="38"/>
      <c r="IW261" s="38"/>
      <c r="IX261" s="38"/>
      <c r="IY261" s="38"/>
      <c r="IZ261" s="38"/>
      <c r="JA261" s="38"/>
      <c r="JB261" s="38"/>
      <c r="JC261" s="38"/>
      <c r="JD261" s="38"/>
      <c r="JE261" s="38"/>
      <c r="JF261" s="38"/>
      <c r="JG261" s="38"/>
      <c r="JH261" s="38"/>
      <c r="JI261" s="38"/>
      <c r="JJ261" s="38"/>
      <c r="JK261" s="38"/>
      <c r="JL261" s="38"/>
      <c r="JM261" s="38"/>
      <c r="JN261" s="38"/>
      <c r="JO261" s="38"/>
      <c r="JP261" s="38"/>
      <c r="JQ261" s="38"/>
      <c r="JR261" s="38"/>
      <c r="JS261" s="38"/>
      <c r="JT261" s="38"/>
      <c r="JU261" s="38"/>
      <c r="JV261" s="38"/>
      <c r="JW261" s="38"/>
      <c r="JX261" s="38"/>
      <c r="JY261" s="38"/>
      <c r="JZ261" s="38"/>
      <c r="KA261" s="38"/>
      <c r="KB261" s="38"/>
      <c r="KC261" s="38"/>
      <c r="KD261" s="38"/>
      <c r="KE261" s="38"/>
      <c r="KF261" s="38"/>
      <c r="KG261" s="38"/>
      <c r="KH261" s="38"/>
      <c r="KI261" s="38"/>
      <c r="KJ261" s="38"/>
      <c r="KK261" s="38"/>
      <c r="KL261" s="38"/>
      <c r="KM261" s="38"/>
      <c r="KN261" s="38"/>
      <c r="KO261" s="38"/>
      <c r="KP261" s="38"/>
      <c r="KQ261" s="38"/>
      <c r="KR261" s="38"/>
      <c r="KS261" s="38"/>
      <c r="KT261" s="38"/>
      <c r="KU261" s="38"/>
      <c r="KV261" s="38"/>
      <c r="KW261" s="38"/>
      <c r="KX261" s="38"/>
      <c r="KY261" s="38"/>
      <c r="KZ261" s="38"/>
      <c r="LA261" s="38"/>
      <c r="LB261" s="38"/>
      <c r="LC261" s="38"/>
      <c r="LD261" s="38"/>
      <c r="LE261" s="38"/>
      <c r="LF261" s="38"/>
      <c r="LG261" s="38"/>
      <c r="LH261" s="38"/>
      <c r="LI261" s="38"/>
      <c r="LJ261" s="38"/>
      <c r="LK261" s="38"/>
      <c r="LL261" s="38"/>
      <c r="LM261" s="38"/>
      <c r="LN261" s="38"/>
      <c r="LO261" s="38"/>
      <c r="LP261" s="38"/>
      <c r="LQ261" s="38"/>
      <c r="LR261" s="38"/>
      <c r="LS261" s="38"/>
      <c r="LT261" s="38"/>
      <c r="LU261" s="38"/>
      <c r="LV261" s="38"/>
      <c r="LW261" s="38"/>
      <c r="LX261" s="38"/>
      <c r="LY261" s="38"/>
      <c r="LZ261" s="38"/>
      <c r="MA261" s="38"/>
      <c r="MB261" s="38"/>
      <c r="MC261" s="38"/>
      <c r="MD261" s="38"/>
      <c r="ME261" s="38"/>
      <c r="MF261" s="38"/>
      <c r="MG261" s="38"/>
      <c r="MH261" s="38"/>
      <c r="MI261" s="38"/>
      <c r="MJ261" s="38"/>
      <c r="MK261" s="38"/>
      <c r="ML261" s="38"/>
      <c r="MM261" s="38"/>
      <c r="MN261" s="38"/>
      <c r="MO261" s="38"/>
      <c r="MP261" s="38"/>
      <c r="MQ261" s="38"/>
      <c r="MR261" s="38"/>
      <c r="MS261" s="38"/>
      <c r="MT261" s="38"/>
      <c r="MU261" s="38"/>
      <c r="MV261" s="38"/>
      <c r="MW261" s="38"/>
      <c r="MX261" s="38"/>
      <c r="MY261" s="38"/>
      <c r="MZ261" s="38"/>
      <c r="NA261" s="38"/>
      <c r="NB261" s="38"/>
      <c r="NC261" s="38"/>
      <c r="ND261" s="38"/>
      <c r="NE261" s="38"/>
      <c r="NF261" s="38"/>
      <c r="NG261" s="38"/>
      <c r="NH261" s="38"/>
      <c r="NI261" s="38"/>
      <c r="NJ261" s="38"/>
      <c r="NK261" s="38"/>
      <c r="NL261" s="38"/>
      <c r="NM261" s="38"/>
      <c r="NN261" s="38"/>
      <c r="NO261" s="38"/>
      <c r="NP261" s="38"/>
      <c r="NQ261" s="38"/>
      <c r="NR261" s="38"/>
      <c r="NS261" s="38"/>
      <c r="NT261" s="38"/>
      <c r="NU261" s="38"/>
      <c r="NV261" s="38"/>
      <c r="NW261" s="38"/>
      <c r="NX261" s="38"/>
      <c r="NY261" s="38"/>
      <c r="NZ261" s="38"/>
      <c r="OA261" s="38"/>
      <c r="OB261" s="38"/>
      <c r="OC261" s="38"/>
      <c r="OD261" s="38"/>
      <c r="OE261" s="38"/>
      <c r="OF261" s="38"/>
      <c r="OG261" s="38"/>
      <c r="OH261" s="38"/>
      <c r="OI261" s="38"/>
      <c r="OJ261" s="38"/>
      <c r="OK261" s="38"/>
      <c r="OL261" s="38"/>
      <c r="OM261" s="38"/>
      <c r="ON261" s="38"/>
      <c r="OO261" s="38"/>
      <c r="OP261" s="38"/>
      <c r="OQ261" s="38"/>
      <c r="OR261" s="38"/>
      <c r="OS261" s="38"/>
      <c r="OT261" s="38"/>
      <c r="OU261" s="38"/>
      <c r="OV261" s="38"/>
      <c r="OW261" s="38"/>
      <c r="OX261" s="38"/>
      <c r="OY261" s="38"/>
      <c r="OZ261" s="38"/>
      <c r="PA261" s="38"/>
      <c r="PB261" s="38"/>
      <c r="PC261" s="38"/>
      <c r="PD261" s="38"/>
      <c r="PE261" s="38"/>
      <c r="PF261" s="38"/>
      <c r="PG261" s="38"/>
      <c r="PH261" s="38"/>
      <c r="PI261" s="38"/>
      <c r="PJ261" s="38"/>
      <c r="PK261" s="38"/>
      <c r="PL261" s="38"/>
      <c r="PM261" s="38"/>
      <c r="PN261" s="38"/>
      <c r="PO261" s="38"/>
      <c r="PP261" s="38"/>
      <c r="PQ261" s="38"/>
      <c r="PR261" s="38"/>
      <c r="PS261" s="38"/>
      <c r="PT261" s="38"/>
      <c r="PU261" s="38"/>
      <c r="PV261" s="38"/>
      <c r="PW261" s="38"/>
      <c r="PX261" s="38"/>
      <c r="PY261" s="38"/>
      <c r="PZ261" s="38"/>
      <c r="QA261" s="38"/>
      <c r="QB261" s="38"/>
      <c r="QC261" s="38"/>
      <c r="QD261" s="38"/>
      <c r="QE261" s="38"/>
      <c r="QF261" s="38"/>
      <c r="QG261" s="38"/>
      <c r="QH261" s="38"/>
      <c r="QI261" s="38"/>
      <c r="QJ261" s="38"/>
      <c r="QK261" s="38"/>
      <c r="QL261" s="38"/>
      <c r="QM261" s="38"/>
      <c r="QN261" s="38"/>
      <c r="QO261" s="38"/>
      <c r="QP261" s="38"/>
      <c r="QQ261" s="38"/>
      <c r="QR261" s="38"/>
      <c r="QS261" s="38"/>
      <c r="QT261" s="38"/>
      <c r="QU261" s="38"/>
      <c r="QV261" s="38"/>
      <c r="QW261" s="38"/>
      <c r="QX261" s="38"/>
      <c r="QY261" s="38"/>
      <c r="QZ261" s="38"/>
      <c r="RA261" s="38"/>
      <c r="RB261" s="38"/>
      <c r="RC261" s="38"/>
      <c r="RD261" s="38"/>
      <c r="RE261" s="38"/>
      <c r="RF261" s="38"/>
      <c r="RG261" s="38"/>
      <c r="RH261" s="38"/>
      <c r="RI261" s="38"/>
      <c r="RJ261" s="38"/>
      <c r="RK261" s="38"/>
      <c r="RL261" s="38"/>
      <c r="RM261" s="38"/>
      <c r="RN261" s="38"/>
      <c r="RO261" s="38"/>
      <c r="RP261" s="38"/>
      <c r="RQ261" s="38"/>
      <c r="RR261" s="38"/>
      <c r="RS261" s="38"/>
      <c r="RT261" s="38"/>
      <c r="RU261" s="38"/>
      <c r="RV261" s="38"/>
      <c r="RW261" s="38"/>
      <c r="RX261" s="38"/>
      <c r="RY261" s="38"/>
      <c r="RZ261" s="38"/>
      <c r="SA261" s="38"/>
      <c r="SB261" s="38"/>
      <c r="SC261" s="38"/>
      <c r="SD261" s="38"/>
      <c r="SE261" s="38"/>
      <c r="SF261" s="38"/>
      <c r="SG261" s="38"/>
      <c r="SH261" s="38"/>
      <c r="SI261" s="38"/>
      <c r="SJ261" s="38"/>
      <c r="SK261" s="38"/>
      <c r="SL261" s="38"/>
      <c r="SM261" s="38"/>
      <c r="SN261" s="38"/>
      <c r="SO261" s="38"/>
      <c r="SP261" s="38"/>
      <c r="SQ261" s="38"/>
      <c r="SR261" s="38"/>
      <c r="SS261" s="38"/>
      <c r="ST261" s="38"/>
      <c r="SU261" s="38"/>
      <c r="SV261" s="38"/>
      <c r="SW261" s="38"/>
      <c r="SX261" s="38"/>
      <c r="SY261" s="38"/>
      <c r="SZ261" s="38"/>
      <c r="TA261" s="38"/>
      <c r="TB261" s="38"/>
      <c r="TC261" s="38"/>
      <c r="TD261" s="38"/>
      <c r="TE261" s="38"/>
      <c r="TF261" s="38"/>
      <c r="TG261" s="38"/>
      <c r="TH261" s="38"/>
      <c r="TI261" s="38"/>
      <c r="TJ261" s="38"/>
      <c r="TK261" s="38"/>
      <c r="TL261" s="38"/>
      <c r="TM261" s="38"/>
      <c r="TN261" s="38"/>
      <c r="TO261" s="38"/>
      <c r="TP261" s="38"/>
      <c r="TQ261" s="38"/>
      <c r="TR261" s="38"/>
      <c r="TS261" s="38"/>
      <c r="TT261" s="38"/>
      <c r="TU261" s="38"/>
      <c r="TV261" s="38"/>
      <c r="TW261" s="38"/>
      <c r="TX261" s="38"/>
      <c r="TY261" s="38"/>
      <c r="TZ261" s="38"/>
      <c r="UA261" s="38"/>
      <c r="UB261" s="38"/>
      <c r="UC261" s="38"/>
      <c r="UD261" s="38"/>
      <c r="UE261" s="38"/>
      <c r="UF261" s="38"/>
      <c r="UG261" s="38"/>
      <c r="UH261" s="38"/>
      <c r="UI261" s="38"/>
      <c r="UJ261" s="38"/>
      <c r="UK261" s="38"/>
      <c r="UL261" s="38"/>
      <c r="UM261" s="38"/>
      <c r="UN261" s="38"/>
      <c r="UO261" s="38"/>
      <c r="UP261" s="38"/>
      <c r="UQ261" s="38"/>
      <c r="UR261" s="38"/>
      <c r="US261" s="38"/>
      <c r="UT261" s="38"/>
      <c r="UU261" s="38"/>
      <c r="UV261" s="38"/>
      <c r="UW261" s="38"/>
      <c r="UX261" s="38"/>
      <c r="UY261" s="38"/>
      <c r="UZ261" s="38"/>
      <c r="VA261" s="38"/>
      <c r="VB261" s="38"/>
      <c r="VC261" s="38"/>
      <c r="VD261" s="38"/>
      <c r="VE261" s="38"/>
      <c r="VF261" s="38"/>
      <c r="VG261" s="38"/>
      <c r="VH261" s="38"/>
      <c r="VI261" s="38"/>
      <c r="VJ261" s="38"/>
      <c r="VK261" s="38"/>
      <c r="VL261" s="38"/>
      <c r="VM261" s="38"/>
      <c r="VN261" s="38"/>
      <c r="VO261" s="38"/>
      <c r="VP261" s="38"/>
      <c r="VQ261" s="38"/>
      <c r="VR261" s="38"/>
      <c r="VS261" s="38"/>
      <c r="VT261" s="38"/>
      <c r="VU261" s="38"/>
      <c r="VV261" s="38"/>
      <c r="VW261" s="38"/>
      <c r="VX261" s="38"/>
      <c r="VY261" s="38"/>
      <c r="VZ261" s="38"/>
      <c r="WA261" s="38"/>
      <c r="WB261" s="38"/>
      <c r="WC261" s="38"/>
      <c r="WD261" s="38"/>
      <c r="WE261" s="38"/>
      <c r="WF261" s="38"/>
      <c r="WG261" s="38"/>
      <c r="WH261" s="38"/>
      <c r="WI261" s="38"/>
      <c r="WJ261" s="38"/>
      <c r="WK261" s="38"/>
      <c r="WL261" s="38"/>
      <c r="WM261" s="38"/>
      <c r="WN261" s="38"/>
      <c r="WO261" s="38"/>
      <c r="WP261" s="38"/>
      <c r="WQ261" s="38"/>
      <c r="WR261" s="38"/>
      <c r="WS261" s="38"/>
      <c r="WT261" s="38"/>
      <c r="WU261" s="38"/>
      <c r="WV261" s="38"/>
      <c r="WW261" s="38"/>
      <c r="WX261" s="38"/>
      <c r="WY261" s="38"/>
      <c r="WZ261" s="38"/>
      <c r="XA261" s="38"/>
      <c r="XB261" s="38"/>
      <c r="XC261" s="38"/>
      <c r="XD261" s="38"/>
      <c r="XE261" s="38"/>
      <c r="XF261" s="38"/>
      <c r="XG261" s="38"/>
      <c r="XH261" s="38"/>
      <c r="XI261" s="38"/>
      <c r="XJ261" s="38"/>
      <c r="XK261" s="38"/>
      <c r="XL261" s="38"/>
      <c r="XM261" s="38"/>
      <c r="XN261" s="38"/>
      <c r="XO261" s="38"/>
      <c r="XP261" s="38"/>
      <c r="XQ261" s="38"/>
      <c r="XR261" s="38"/>
      <c r="XS261" s="38"/>
      <c r="XT261" s="38"/>
      <c r="XU261" s="38"/>
      <c r="XV261" s="38"/>
      <c r="XW261" s="38"/>
      <c r="XX261" s="38"/>
      <c r="XY261" s="38"/>
      <c r="XZ261" s="38"/>
      <c r="YA261" s="38"/>
      <c r="YB261" s="38"/>
      <c r="YC261" s="38"/>
      <c r="YD261" s="38"/>
      <c r="YE261" s="38"/>
      <c r="YF261" s="38"/>
      <c r="YG261" s="38"/>
      <c r="YH261" s="38"/>
      <c r="YI261" s="38"/>
      <c r="YJ261" s="38"/>
      <c r="YK261" s="38"/>
      <c r="YL261" s="38"/>
      <c r="YM261" s="38"/>
      <c r="YN261" s="38"/>
      <c r="YO261" s="38"/>
      <c r="YP261" s="38"/>
      <c r="YQ261" s="38"/>
      <c r="YR261" s="38"/>
    </row>
    <row r="262" spans="1:668" s="50" customFormat="1" ht="15.75" x14ac:dyDescent="0.25">
      <c r="A262" s="38"/>
      <c r="B262" s="3"/>
      <c r="C262" s="3"/>
      <c r="D262" s="38"/>
      <c r="E262" s="38"/>
      <c r="F262" s="132"/>
      <c r="G262" s="133"/>
      <c r="H262" s="132"/>
      <c r="I262" s="132"/>
      <c r="J262" s="132"/>
      <c r="K262" s="132"/>
      <c r="L262" s="133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8"/>
      <c r="DM262" s="38"/>
      <c r="DN262" s="38"/>
      <c r="DO262" s="38"/>
      <c r="DP262" s="38"/>
      <c r="DQ262" s="38"/>
      <c r="DR262" s="38"/>
      <c r="DS262" s="38"/>
      <c r="DT262" s="38"/>
      <c r="DU262" s="38"/>
      <c r="DV262" s="38"/>
      <c r="DW262" s="38"/>
      <c r="DX262" s="38"/>
      <c r="DY262" s="38"/>
      <c r="DZ262" s="38"/>
      <c r="EA262" s="38"/>
      <c r="EB262" s="38"/>
      <c r="EC262" s="38"/>
      <c r="ED262" s="38"/>
      <c r="EE262" s="38"/>
      <c r="EF262" s="38"/>
      <c r="EG262" s="38"/>
      <c r="EH262" s="38"/>
      <c r="EI262" s="38"/>
      <c r="EJ262" s="38"/>
      <c r="EK262" s="38"/>
      <c r="EL262" s="38"/>
      <c r="EM262" s="38"/>
      <c r="EN262" s="38"/>
      <c r="EO262" s="38"/>
      <c r="EP262" s="38"/>
      <c r="EQ262" s="38"/>
      <c r="ER262" s="38"/>
      <c r="ES262" s="38"/>
      <c r="ET262" s="38"/>
      <c r="EU262" s="38"/>
      <c r="EV262" s="38"/>
      <c r="EW262" s="38"/>
      <c r="EX262" s="38"/>
      <c r="EY262" s="38"/>
      <c r="EZ262" s="38"/>
      <c r="FA262" s="38"/>
      <c r="FB262" s="38"/>
      <c r="FC262" s="38"/>
      <c r="FD262" s="38"/>
      <c r="FE262" s="38"/>
      <c r="FF262" s="38"/>
      <c r="FG262" s="38"/>
      <c r="FH262" s="38"/>
      <c r="FI262" s="38"/>
      <c r="FJ262" s="38"/>
      <c r="FK262" s="38"/>
      <c r="FL262" s="38"/>
      <c r="FM262" s="38"/>
      <c r="FN262" s="38"/>
      <c r="FO262" s="38"/>
      <c r="FP262" s="38"/>
      <c r="FQ262" s="38"/>
      <c r="FR262" s="38"/>
      <c r="FS262" s="38"/>
      <c r="FT262" s="38"/>
      <c r="FU262" s="38"/>
      <c r="FV262" s="38"/>
      <c r="FW262" s="38"/>
      <c r="FX262" s="38"/>
      <c r="FY262" s="38"/>
      <c r="FZ262" s="38"/>
      <c r="GA262" s="38"/>
      <c r="GB262" s="38"/>
      <c r="GC262" s="38"/>
      <c r="GD262" s="38"/>
      <c r="GE262" s="38"/>
      <c r="GF262" s="38"/>
      <c r="GG262" s="38"/>
      <c r="GH262" s="38"/>
      <c r="GI262" s="38"/>
      <c r="GJ262" s="38"/>
      <c r="GK262" s="38"/>
      <c r="GL262" s="38"/>
      <c r="GM262" s="38"/>
      <c r="GN262" s="38"/>
      <c r="GO262" s="38"/>
      <c r="GP262" s="38"/>
      <c r="GQ262" s="38"/>
      <c r="GR262" s="38"/>
      <c r="GS262" s="38"/>
      <c r="GT262" s="38"/>
      <c r="GU262" s="38"/>
      <c r="GV262" s="38"/>
      <c r="GW262" s="38"/>
      <c r="GX262" s="38"/>
      <c r="GY262" s="38"/>
      <c r="GZ262" s="38"/>
      <c r="HA262" s="38"/>
      <c r="HB262" s="38"/>
      <c r="HC262" s="38"/>
      <c r="HD262" s="38"/>
      <c r="HE262" s="38"/>
      <c r="HF262" s="38"/>
      <c r="HG262" s="38"/>
      <c r="HH262" s="38"/>
      <c r="HI262" s="38"/>
      <c r="HJ262" s="38"/>
      <c r="HK262" s="38"/>
      <c r="HL262" s="38"/>
      <c r="HM262" s="38"/>
      <c r="HN262" s="38"/>
      <c r="HO262" s="38"/>
      <c r="HP262" s="38"/>
      <c r="HQ262" s="38"/>
      <c r="HR262" s="38"/>
      <c r="HS262" s="38"/>
      <c r="HT262" s="38"/>
      <c r="HU262" s="38"/>
      <c r="HV262" s="38"/>
      <c r="HW262" s="38"/>
      <c r="HX262" s="38"/>
      <c r="HY262" s="38"/>
      <c r="HZ262" s="38"/>
      <c r="IA262" s="38"/>
      <c r="IB262" s="38"/>
      <c r="IC262" s="38"/>
      <c r="ID262" s="38"/>
      <c r="IE262" s="38"/>
      <c r="IF262" s="38"/>
      <c r="IG262" s="38"/>
      <c r="IH262" s="38"/>
      <c r="II262" s="38"/>
      <c r="IJ262" s="38"/>
      <c r="IK262" s="38"/>
      <c r="IL262" s="38"/>
      <c r="IM262" s="38"/>
      <c r="IN262" s="38"/>
      <c r="IO262" s="38"/>
      <c r="IP262" s="38"/>
      <c r="IQ262" s="38"/>
      <c r="IR262" s="38"/>
      <c r="IS262" s="38"/>
      <c r="IT262" s="38"/>
      <c r="IU262" s="38"/>
      <c r="IV262" s="38"/>
      <c r="IW262" s="38"/>
      <c r="IX262" s="38"/>
      <c r="IY262" s="38"/>
      <c r="IZ262" s="38"/>
      <c r="JA262" s="38"/>
      <c r="JB262" s="38"/>
      <c r="JC262" s="38"/>
      <c r="JD262" s="38"/>
      <c r="JE262" s="38"/>
      <c r="JF262" s="38"/>
      <c r="JG262" s="38"/>
      <c r="JH262" s="38"/>
      <c r="JI262" s="38"/>
      <c r="JJ262" s="38"/>
      <c r="JK262" s="38"/>
      <c r="JL262" s="38"/>
      <c r="JM262" s="38"/>
      <c r="JN262" s="38"/>
      <c r="JO262" s="38"/>
      <c r="JP262" s="38"/>
      <c r="JQ262" s="38"/>
      <c r="JR262" s="38"/>
      <c r="JS262" s="38"/>
      <c r="JT262" s="38"/>
      <c r="JU262" s="38"/>
      <c r="JV262" s="38"/>
      <c r="JW262" s="38"/>
      <c r="JX262" s="38"/>
      <c r="JY262" s="38"/>
      <c r="JZ262" s="38"/>
      <c r="KA262" s="38"/>
      <c r="KB262" s="38"/>
      <c r="KC262" s="38"/>
      <c r="KD262" s="38"/>
      <c r="KE262" s="38"/>
      <c r="KF262" s="38"/>
      <c r="KG262" s="38"/>
      <c r="KH262" s="38"/>
      <c r="KI262" s="38"/>
      <c r="KJ262" s="38"/>
      <c r="KK262" s="38"/>
      <c r="KL262" s="38"/>
      <c r="KM262" s="38"/>
      <c r="KN262" s="38"/>
      <c r="KO262" s="38"/>
      <c r="KP262" s="38"/>
      <c r="KQ262" s="38"/>
      <c r="KR262" s="38"/>
      <c r="KS262" s="38"/>
      <c r="KT262" s="38"/>
      <c r="KU262" s="38"/>
      <c r="KV262" s="38"/>
      <c r="KW262" s="38"/>
      <c r="KX262" s="38"/>
      <c r="KY262" s="38"/>
      <c r="KZ262" s="38"/>
      <c r="LA262" s="38"/>
      <c r="LB262" s="38"/>
      <c r="LC262" s="38"/>
      <c r="LD262" s="38"/>
      <c r="LE262" s="38"/>
      <c r="LF262" s="38"/>
      <c r="LG262" s="38"/>
      <c r="LH262" s="38"/>
      <c r="LI262" s="38"/>
      <c r="LJ262" s="38"/>
      <c r="LK262" s="38"/>
      <c r="LL262" s="38"/>
      <c r="LM262" s="38"/>
      <c r="LN262" s="38"/>
      <c r="LO262" s="38"/>
      <c r="LP262" s="38"/>
      <c r="LQ262" s="38"/>
      <c r="LR262" s="38"/>
      <c r="LS262" s="38"/>
      <c r="LT262" s="38"/>
      <c r="LU262" s="38"/>
      <c r="LV262" s="38"/>
      <c r="LW262" s="38"/>
      <c r="LX262" s="38"/>
      <c r="LY262" s="38"/>
      <c r="LZ262" s="38"/>
      <c r="MA262" s="38"/>
      <c r="MB262" s="38"/>
      <c r="MC262" s="38"/>
      <c r="MD262" s="38"/>
      <c r="ME262" s="38"/>
      <c r="MF262" s="38"/>
      <c r="MG262" s="38"/>
      <c r="MH262" s="38"/>
      <c r="MI262" s="38"/>
      <c r="MJ262" s="38"/>
      <c r="MK262" s="38"/>
      <c r="ML262" s="38"/>
      <c r="MM262" s="38"/>
      <c r="MN262" s="38"/>
      <c r="MO262" s="38"/>
      <c r="MP262" s="38"/>
      <c r="MQ262" s="38"/>
      <c r="MR262" s="38"/>
      <c r="MS262" s="38"/>
      <c r="MT262" s="38"/>
      <c r="MU262" s="38"/>
      <c r="MV262" s="38"/>
      <c r="MW262" s="38"/>
      <c r="MX262" s="38"/>
      <c r="MY262" s="38"/>
      <c r="MZ262" s="38"/>
      <c r="NA262" s="38"/>
      <c r="NB262" s="38"/>
      <c r="NC262" s="38"/>
      <c r="ND262" s="38"/>
      <c r="NE262" s="38"/>
      <c r="NF262" s="38"/>
      <c r="NG262" s="38"/>
      <c r="NH262" s="38"/>
      <c r="NI262" s="38"/>
      <c r="NJ262" s="38"/>
      <c r="NK262" s="38"/>
      <c r="NL262" s="38"/>
      <c r="NM262" s="38"/>
      <c r="NN262" s="38"/>
      <c r="NO262" s="38"/>
      <c r="NP262" s="38"/>
      <c r="NQ262" s="38"/>
      <c r="NR262" s="38"/>
      <c r="NS262" s="38"/>
      <c r="NT262" s="38"/>
      <c r="NU262" s="38"/>
      <c r="NV262" s="38"/>
      <c r="NW262" s="38"/>
      <c r="NX262" s="38"/>
      <c r="NY262" s="38"/>
      <c r="NZ262" s="38"/>
      <c r="OA262" s="38"/>
      <c r="OB262" s="38"/>
      <c r="OC262" s="38"/>
      <c r="OD262" s="38"/>
      <c r="OE262" s="38"/>
      <c r="OF262" s="38"/>
      <c r="OG262" s="38"/>
      <c r="OH262" s="38"/>
      <c r="OI262" s="38"/>
      <c r="OJ262" s="38"/>
      <c r="OK262" s="38"/>
      <c r="OL262" s="38"/>
      <c r="OM262" s="38"/>
      <c r="ON262" s="38"/>
      <c r="OO262" s="38"/>
      <c r="OP262" s="38"/>
      <c r="OQ262" s="38"/>
      <c r="OR262" s="38"/>
      <c r="OS262" s="38"/>
      <c r="OT262" s="38"/>
      <c r="OU262" s="38"/>
      <c r="OV262" s="38"/>
      <c r="OW262" s="38"/>
      <c r="OX262" s="38"/>
      <c r="OY262" s="38"/>
      <c r="OZ262" s="38"/>
      <c r="PA262" s="38"/>
      <c r="PB262" s="38"/>
      <c r="PC262" s="38"/>
      <c r="PD262" s="38"/>
      <c r="PE262" s="38"/>
      <c r="PF262" s="38"/>
      <c r="PG262" s="38"/>
      <c r="PH262" s="38"/>
      <c r="PI262" s="38"/>
      <c r="PJ262" s="38"/>
      <c r="PK262" s="38"/>
      <c r="PL262" s="38"/>
      <c r="PM262" s="38"/>
      <c r="PN262" s="38"/>
      <c r="PO262" s="38"/>
      <c r="PP262" s="38"/>
      <c r="PQ262" s="38"/>
      <c r="PR262" s="38"/>
      <c r="PS262" s="38"/>
      <c r="PT262" s="38"/>
      <c r="PU262" s="38"/>
      <c r="PV262" s="38"/>
      <c r="PW262" s="38"/>
      <c r="PX262" s="38"/>
      <c r="PY262" s="38"/>
      <c r="PZ262" s="38"/>
      <c r="QA262" s="38"/>
      <c r="QB262" s="38"/>
      <c r="QC262" s="38"/>
      <c r="QD262" s="38"/>
      <c r="QE262" s="38"/>
      <c r="QF262" s="38"/>
      <c r="QG262" s="38"/>
      <c r="QH262" s="38"/>
      <c r="QI262" s="38"/>
      <c r="QJ262" s="38"/>
      <c r="QK262" s="38"/>
      <c r="QL262" s="38"/>
      <c r="QM262" s="38"/>
      <c r="QN262" s="38"/>
      <c r="QO262" s="38"/>
      <c r="QP262" s="38"/>
      <c r="QQ262" s="38"/>
      <c r="QR262" s="38"/>
      <c r="QS262" s="38"/>
      <c r="QT262" s="38"/>
      <c r="QU262" s="38"/>
      <c r="QV262" s="38"/>
      <c r="QW262" s="38"/>
      <c r="QX262" s="38"/>
      <c r="QY262" s="38"/>
      <c r="QZ262" s="38"/>
      <c r="RA262" s="38"/>
      <c r="RB262" s="38"/>
      <c r="RC262" s="38"/>
      <c r="RD262" s="38"/>
      <c r="RE262" s="38"/>
      <c r="RF262" s="38"/>
      <c r="RG262" s="38"/>
      <c r="RH262" s="38"/>
      <c r="RI262" s="38"/>
      <c r="RJ262" s="38"/>
      <c r="RK262" s="38"/>
      <c r="RL262" s="38"/>
      <c r="RM262" s="38"/>
      <c r="RN262" s="38"/>
      <c r="RO262" s="38"/>
      <c r="RP262" s="38"/>
      <c r="RQ262" s="38"/>
      <c r="RR262" s="38"/>
      <c r="RS262" s="38"/>
      <c r="RT262" s="38"/>
      <c r="RU262" s="38"/>
      <c r="RV262" s="38"/>
      <c r="RW262" s="38"/>
      <c r="RX262" s="38"/>
      <c r="RY262" s="38"/>
      <c r="RZ262" s="38"/>
      <c r="SA262" s="38"/>
      <c r="SB262" s="38"/>
      <c r="SC262" s="38"/>
      <c r="SD262" s="38"/>
      <c r="SE262" s="38"/>
      <c r="SF262" s="38"/>
      <c r="SG262" s="38"/>
      <c r="SH262" s="38"/>
      <c r="SI262" s="38"/>
      <c r="SJ262" s="38"/>
      <c r="SK262" s="38"/>
      <c r="SL262" s="38"/>
      <c r="SM262" s="38"/>
      <c r="SN262" s="38"/>
      <c r="SO262" s="38"/>
      <c r="SP262" s="38"/>
      <c r="SQ262" s="38"/>
      <c r="SR262" s="38"/>
      <c r="SS262" s="38"/>
      <c r="ST262" s="38"/>
      <c r="SU262" s="38"/>
      <c r="SV262" s="38"/>
      <c r="SW262" s="38"/>
      <c r="SX262" s="38"/>
      <c r="SY262" s="38"/>
      <c r="SZ262" s="38"/>
      <c r="TA262" s="38"/>
      <c r="TB262" s="38"/>
      <c r="TC262" s="38"/>
      <c r="TD262" s="38"/>
      <c r="TE262" s="38"/>
      <c r="TF262" s="38"/>
      <c r="TG262" s="38"/>
      <c r="TH262" s="38"/>
      <c r="TI262" s="38"/>
      <c r="TJ262" s="38"/>
      <c r="TK262" s="38"/>
      <c r="TL262" s="38"/>
      <c r="TM262" s="38"/>
      <c r="TN262" s="38"/>
      <c r="TO262" s="38"/>
      <c r="TP262" s="38"/>
      <c r="TQ262" s="38"/>
      <c r="TR262" s="38"/>
      <c r="TS262" s="38"/>
      <c r="TT262" s="38"/>
      <c r="TU262" s="38"/>
      <c r="TV262" s="38"/>
      <c r="TW262" s="38"/>
      <c r="TX262" s="38"/>
      <c r="TY262" s="38"/>
      <c r="TZ262" s="38"/>
      <c r="UA262" s="38"/>
      <c r="UB262" s="38"/>
      <c r="UC262" s="38"/>
      <c r="UD262" s="38"/>
      <c r="UE262" s="38"/>
      <c r="UF262" s="38"/>
      <c r="UG262" s="38"/>
      <c r="UH262" s="38"/>
      <c r="UI262" s="38"/>
      <c r="UJ262" s="38"/>
      <c r="UK262" s="38"/>
      <c r="UL262" s="38"/>
      <c r="UM262" s="38"/>
      <c r="UN262" s="38"/>
      <c r="UO262" s="38"/>
      <c r="UP262" s="38"/>
      <c r="UQ262" s="38"/>
      <c r="UR262" s="38"/>
      <c r="US262" s="38"/>
      <c r="UT262" s="38"/>
      <c r="UU262" s="38"/>
      <c r="UV262" s="38"/>
      <c r="UW262" s="38"/>
      <c r="UX262" s="38"/>
      <c r="UY262" s="38"/>
      <c r="UZ262" s="38"/>
      <c r="VA262" s="38"/>
      <c r="VB262" s="38"/>
      <c r="VC262" s="38"/>
      <c r="VD262" s="38"/>
      <c r="VE262" s="38"/>
      <c r="VF262" s="38"/>
      <c r="VG262" s="38"/>
      <c r="VH262" s="38"/>
      <c r="VI262" s="38"/>
      <c r="VJ262" s="38"/>
      <c r="VK262" s="38"/>
      <c r="VL262" s="38"/>
      <c r="VM262" s="38"/>
      <c r="VN262" s="38"/>
      <c r="VO262" s="38"/>
      <c r="VP262" s="38"/>
      <c r="VQ262" s="38"/>
      <c r="VR262" s="38"/>
      <c r="VS262" s="38"/>
      <c r="VT262" s="38"/>
      <c r="VU262" s="38"/>
      <c r="VV262" s="38"/>
      <c r="VW262" s="38"/>
      <c r="VX262" s="38"/>
      <c r="VY262" s="38"/>
      <c r="VZ262" s="38"/>
      <c r="WA262" s="38"/>
      <c r="WB262" s="38"/>
      <c r="WC262" s="38"/>
      <c r="WD262" s="38"/>
      <c r="WE262" s="38"/>
      <c r="WF262" s="38"/>
      <c r="WG262" s="38"/>
      <c r="WH262" s="38"/>
      <c r="WI262" s="38"/>
      <c r="WJ262" s="38"/>
      <c r="WK262" s="38"/>
      <c r="WL262" s="38"/>
      <c r="WM262" s="38"/>
      <c r="WN262" s="38"/>
      <c r="WO262" s="38"/>
      <c r="WP262" s="38"/>
      <c r="WQ262" s="38"/>
      <c r="WR262" s="38"/>
      <c r="WS262" s="38"/>
      <c r="WT262" s="38"/>
      <c r="WU262" s="38"/>
      <c r="WV262" s="38"/>
      <c r="WW262" s="38"/>
      <c r="WX262" s="38"/>
      <c r="WY262" s="38"/>
      <c r="WZ262" s="38"/>
      <c r="XA262" s="38"/>
      <c r="XB262" s="38"/>
      <c r="XC262" s="38"/>
      <c r="XD262" s="38"/>
      <c r="XE262" s="38"/>
      <c r="XF262" s="38"/>
      <c r="XG262" s="38"/>
      <c r="XH262" s="38"/>
      <c r="XI262" s="38"/>
      <c r="XJ262" s="38"/>
      <c r="XK262" s="38"/>
      <c r="XL262" s="38"/>
      <c r="XM262" s="38"/>
      <c r="XN262" s="38"/>
      <c r="XO262" s="38"/>
      <c r="XP262" s="38"/>
      <c r="XQ262" s="38"/>
      <c r="XR262" s="38"/>
      <c r="XS262" s="38"/>
      <c r="XT262" s="38"/>
      <c r="XU262" s="38"/>
      <c r="XV262" s="38"/>
      <c r="XW262" s="38"/>
      <c r="XX262" s="38"/>
      <c r="XY262" s="38"/>
      <c r="XZ262" s="38"/>
      <c r="YA262" s="38"/>
      <c r="YB262" s="38"/>
      <c r="YC262" s="38"/>
      <c r="YD262" s="38"/>
      <c r="YE262" s="38"/>
      <c r="YF262" s="38"/>
      <c r="YG262" s="38"/>
      <c r="YH262" s="38"/>
      <c r="YI262" s="38"/>
      <c r="YJ262" s="38"/>
      <c r="YK262" s="38"/>
      <c r="YL262" s="38"/>
      <c r="YM262" s="38"/>
      <c r="YN262" s="38"/>
      <c r="YO262" s="38"/>
      <c r="YP262" s="38"/>
      <c r="YQ262" s="38"/>
      <c r="YR262" s="38"/>
    </row>
    <row r="263" spans="1:668" s="50" customFormat="1" ht="15.75" x14ac:dyDescent="0.25">
      <c r="A263" s="38"/>
      <c r="B263" s="3"/>
      <c r="C263" s="3"/>
      <c r="D263" s="38"/>
      <c r="E263" s="38"/>
      <c r="F263" s="132"/>
      <c r="G263" s="133"/>
      <c r="H263" s="132"/>
      <c r="I263" s="132"/>
      <c r="J263" s="132"/>
      <c r="K263" s="132"/>
      <c r="L263" s="133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  <c r="DG263" s="38"/>
      <c r="DH263" s="38"/>
      <c r="DI263" s="38"/>
      <c r="DJ263" s="38"/>
      <c r="DK263" s="38"/>
      <c r="DL263" s="38"/>
      <c r="DM263" s="38"/>
      <c r="DN263" s="38"/>
      <c r="DO263" s="38"/>
      <c r="DP263" s="38"/>
      <c r="DQ263" s="38"/>
      <c r="DR263" s="38"/>
      <c r="DS263" s="38"/>
      <c r="DT263" s="38"/>
      <c r="DU263" s="38"/>
      <c r="DV263" s="38"/>
      <c r="DW263" s="38"/>
      <c r="DX263" s="38"/>
      <c r="DY263" s="38"/>
      <c r="DZ263" s="38"/>
      <c r="EA263" s="38"/>
      <c r="EB263" s="38"/>
      <c r="EC263" s="38"/>
      <c r="ED263" s="38"/>
      <c r="EE263" s="38"/>
      <c r="EF263" s="38"/>
      <c r="EG263" s="38"/>
      <c r="EH263" s="38"/>
      <c r="EI263" s="38"/>
      <c r="EJ263" s="38"/>
      <c r="EK263" s="38"/>
      <c r="EL263" s="38"/>
      <c r="EM263" s="38"/>
      <c r="EN263" s="38"/>
      <c r="EO263" s="38"/>
      <c r="EP263" s="38"/>
      <c r="EQ263" s="38"/>
      <c r="ER263" s="38"/>
      <c r="ES263" s="38"/>
      <c r="ET263" s="38"/>
      <c r="EU263" s="38"/>
      <c r="EV263" s="38"/>
      <c r="EW263" s="38"/>
      <c r="EX263" s="38"/>
      <c r="EY263" s="38"/>
      <c r="EZ263" s="38"/>
      <c r="FA263" s="38"/>
      <c r="FB263" s="38"/>
      <c r="FC263" s="38"/>
      <c r="FD263" s="38"/>
      <c r="FE263" s="38"/>
      <c r="FF263" s="38"/>
      <c r="FG263" s="38"/>
      <c r="FH263" s="38"/>
      <c r="FI263" s="38"/>
      <c r="FJ263" s="38"/>
      <c r="FK263" s="38"/>
      <c r="FL263" s="38"/>
      <c r="FM263" s="38"/>
      <c r="FN263" s="38"/>
      <c r="FO263" s="38"/>
      <c r="FP263" s="38"/>
      <c r="FQ263" s="38"/>
      <c r="FR263" s="38"/>
      <c r="FS263" s="38"/>
      <c r="FT263" s="38"/>
      <c r="FU263" s="38"/>
      <c r="FV263" s="38"/>
      <c r="FW263" s="38"/>
      <c r="FX263" s="38"/>
      <c r="FY263" s="38"/>
      <c r="FZ263" s="38"/>
      <c r="GA263" s="38"/>
      <c r="GB263" s="38"/>
      <c r="GC263" s="38"/>
      <c r="GD263" s="38"/>
      <c r="GE263" s="38"/>
      <c r="GF263" s="38"/>
      <c r="GG263" s="38"/>
      <c r="GH263" s="38"/>
      <c r="GI263" s="38"/>
      <c r="GJ263" s="38"/>
      <c r="GK263" s="38"/>
      <c r="GL263" s="38"/>
      <c r="GM263" s="38"/>
      <c r="GN263" s="38"/>
      <c r="GO263" s="38"/>
      <c r="GP263" s="38"/>
      <c r="GQ263" s="38"/>
      <c r="GR263" s="38"/>
      <c r="GS263" s="38"/>
      <c r="GT263" s="38"/>
      <c r="GU263" s="38"/>
      <c r="GV263" s="38"/>
      <c r="GW263" s="38"/>
      <c r="GX263" s="38"/>
      <c r="GY263" s="38"/>
      <c r="GZ263" s="38"/>
      <c r="HA263" s="38"/>
      <c r="HB263" s="38"/>
      <c r="HC263" s="38"/>
      <c r="HD263" s="38"/>
      <c r="HE263" s="38"/>
      <c r="HF263" s="38"/>
      <c r="HG263" s="38"/>
      <c r="HH263" s="38"/>
      <c r="HI263" s="38"/>
      <c r="HJ263" s="38"/>
      <c r="HK263" s="38"/>
      <c r="HL263" s="38"/>
      <c r="HM263" s="38"/>
      <c r="HN263" s="38"/>
      <c r="HO263" s="38"/>
      <c r="HP263" s="38"/>
      <c r="HQ263" s="38"/>
      <c r="HR263" s="38"/>
      <c r="HS263" s="38"/>
      <c r="HT263" s="38"/>
      <c r="HU263" s="38"/>
      <c r="HV263" s="38"/>
      <c r="HW263" s="38"/>
      <c r="HX263" s="38"/>
      <c r="HY263" s="38"/>
      <c r="HZ263" s="38"/>
      <c r="IA263" s="38"/>
      <c r="IB263" s="38"/>
      <c r="IC263" s="38"/>
      <c r="ID263" s="38"/>
      <c r="IE263" s="38"/>
      <c r="IF263" s="38"/>
      <c r="IG263" s="38"/>
      <c r="IH263" s="38"/>
      <c r="II263" s="38"/>
      <c r="IJ263" s="38"/>
      <c r="IK263" s="38"/>
      <c r="IL263" s="38"/>
      <c r="IM263" s="38"/>
      <c r="IN263" s="38"/>
      <c r="IO263" s="38"/>
      <c r="IP263" s="38"/>
      <c r="IQ263" s="38"/>
      <c r="IR263" s="38"/>
      <c r="IS263" s="38"/>
      <c r="IT263" s="38"/>
      <c r="IU263" s="38"/>
      <c r="IV263" s="38"/>
      <c r="IW263" s="38"/>
      <c r="IX263" s="38"/>
      <c r="IY263" s="38"/>
      <c r="IZ263" s="38"/>
      <c r="JA263" s="38"/>
      <c r="JB263" s="38"/>
      <c r="JC263" s="38"/>
      <c r="JD263" s="38"/>
      <c r="JE263" s="38"/>
      <c r="JF263" s="38"/>
      <c r="JG263" s="38"/>
      <c r="JH263" s="38"/>
      <c r="JI263" s="38"/>
      <c r="JJ263" s="38"/>
      <c r="JK263" s="38"/>
      <c r="JL263" s="38"/>
      <c r="JM263" s="38"/>
      <c r="JN263" s="38"/>
      <c r="JO263" s="38"/>
      <c r="JP263" s="38"/>
      <c r="JQ263" s="38"/>
      <c r="JR263" s="38"/>
      <c r="JS263" s="38"/>
      <c r="JT263" s="38"/>
      <c r="JU263" s="38"/>
      <c r="JV263" s="38"/>
      <c r="JW263" s="38"/>
      <c r="JX263" s="38"/>
      <c r="JY263" s="38"/>
      <c r="JZ263" s="38"/>
      <c r="KA263" s="38"/>
      <c r="KB263" s="38"/>
      <c r="KC263" s="38"/>
      <c r="KD263" s="38"/>
      <c r="KE263" s="38"/>
      <c r="KF263" s="38"/>
      <c r="KG263" s="38"/>
      <c r="KH263" s="38"/>
      <c r="KI263" s="38"/>
      <c r="KJ263" s="38"/>
      <c r="KK263" s="38"/>
      <c r="KL263" s="38"/>
      <c r="KM263" s="38"/>
      <c r="KN263" s="38"/>
      <c r="KO263" s="38"/>
      <c r="KP263" s="38"/>
      <c r="KQ263" s="38"/>
      <c r="KR263" s="38"/>
      <c r="KS263" s="38"/>
      <c r="KT263" s="38"/>
      <c r="KU263" s="38"/>
      <c r="KV263" s="38"/>
      <c r="KW263" s="38"/>
      <c r="KX263" s="38"/>
      <c r="KY263" s="38"/>
      <c r="KZ263" s="38"/>
      <c r="LA263" s="38"/>
      <c r="LB263" s="38"/>
      <c r="LC263" s="38"/>
      <c r="LD263" s="38"/>
      <c r="LE263" s="38"/>
      <c r="LF263" s="38"/>
      <c r="LG263" s="38"/>
      <c r="LH263" s="38"/>
      <c r="LI263" s="38"/>
      <c r="LJ263" s="38"/>
      <c r="LK263" s="38"/>
      <c r="LL263" s="38"/>
      <c r="LM263" s="38"/>
      <c r="LN263" s="38"/>
      <c r="LO263" s="38"/>
      <c r="LP263" s="38"/>
      <c r="LQ263" s="38"/>
      <c r="LR263" s="38"/>
      <c r="LS263" s="38"/>
      <c r="LT263" s="38"/>
      <c r="LU263" s="38"/>
      <c r="LV263" s="38"/>
      <c r="LW263" s="38"/>
      <c r="LX263" s="38"/>
      <c r="LY263" s="38"/>
      <c r="LZ263" s="38"/>
      <c r="MA263" s="38"/>
      <c r="MB263" s="38"/>
      <c r="MC263" s="38"/>
      <c r="MD263" s="38"/>
      <c r="ME263" s="38"/>
      <c r="MF263" s="38"/>
      <c r="MG263" s="38"/>
      <c r="MH263" s="38"/>
      <c r="MI263" s="38"/>
      <c r="MJ263" s="38"/>
      <c r="MK263" s="38"/>
      <c r="ML263" s="38"/>
      <c r="MM263" s="38"/>
      <c r="MN263" s="38"/>
      <c r="MO263" s="38"/>
      <c r="MP263" s="38"/>
      <c r="MQ263" s="38"/>
      <c r="MR263" s="38"/>
      <c r="MS263" s="38"/>
      <c r="MT263" s="38"/>
      <c r="MU263" s="38"/>
      <c r="MV263" s="38"/>
      <c r="MW263" s="38"/>
      <c r="MX263" s="38"/>
      <c r="MY263" s="38"/>
      <c r="MZ263" s="38"/>
      <c r="NA263" s="38"/>
      <c r="NB263" s="38"/>
      <c r="NC263" s="38"/>
      <c r="ND263" s="38"/>
      <c r="NE263" s="38"/>
      <c r="NF263" s="38"/>
      <c r="NG263" s="38"/>
      <c r="NH263" s="38"/>
      <c r="NI263" s="38"/>
      <c r="NJ263" s="38"/>
      <c r="NK263" s="38"/>
      <c r="NL263" s="38"/>
      <c r="NM263" s="38"/>
      <c r="NN263" s="38"/>
      <c r="NO263" s="38"/>
      <c r="NP263" s="38"/>
      <c r="NQ263" s="38"/>
      <c r="NR263" s="38"/>
      <c r="NS263" s="38"/>
      <c r="NT263" s="38"/>
      <c r="NU263" s="38"/>
      <c r="NV263" s="38"/>
      <c r="NW263" s="38"/>
      <c r="NX263" s="38"/>
      <c r="NY263" s="38"/>
      <c r="NZ263" s="38"/>
      <c r="OA263" s="38"/>
      <c r="OB263" s="38"/>
      <c r="OC263" s="38"/>
      <c r="OD263" s="38"/>
      <c r="OE263" s="38"/>
      <c r="OF263" s="38"/>
      <c r="OG263" s="38"/>
      <c r="OH263" s="38"/>
      <c r="OI263" s="38"/>
      <c r="OJ263" s="38"/>
      <c r="OK263" s="38"/>
      <c r="OL263" s="38"/>
      <c r="OM263" s="38"/>
      <c r="ON263" s="38"/>
      <c r="OO263" s="38"/>
      <c r="OP263" s="38"/>
      <c r="OQ263" s="38"/>
      <c r="OR263" s="38"/>
      <c r="OS263" s="38"/>
      <c r="OT263" s="38"/>
      <c r="OU263" s="38"/>
      <c r="OV263" s="38"/>
      <c r="OW263" s="38"/>
      <c r="OX263" s="38"/>
      <c r="OY263" s="38"/>
      <c r="OZ263" s="38"/>
      <c r="PA263" s="38"/>
      <c r="PB263" s="38"/>
      <c r="PC263" s="38"/>
      <c r="PD263" s="38"/>
      <c r="PE263" s="38"/>
      <c r="PF263" s="38"/>
      <c r="PG263" s="38"/>
      <c r="PH263" s="38"/>
      <c r="PI263" s="38"/>
      <c r="PJ263" s="38"/>
      <c r="PK263" s="38"/>
      <c r="PL263" s="38"/>
      <c r="PM263" s="38"/>
      <c r="PN263" s="38"/>
      <c r="PO263" s="38"/>
      <c r="PP263" s="38"/>
      <c r="PQ263" s="38"/>
      <c r="PR263" s="38"/>
      <c r="PS263" s="38"/>
      <c r="PT263" s="38"/>
      <c r="PU263" s="38"/>
      <c r="PV263" s="38"/>
      <c r="PW263" s="38"/>
      <c r="PX263" s="38"/>
      <c r="PY263" s="38"/>
      <c r="PZ263" s="38"/>
      <c r="QA263" s="38"/>
      <c r="QB263" s="38"/>
      <c r="QC263" s="38"/>
      <c r="QD263" s="38"/>
      <c r="QE263" s="38"/>
      <c r="QF263" s="38"/>
      <c r="QG263" s="38"/>
      <c r="QH263" s="38"/>
      <c r="QI263" s="38"/>
      <c r="QJ263" s="38"/>
      <c r="QK263" s="38"/>
      <c r="QL263" s="38"/>
      <c r="QM263" s="38"/>
      <c r="QN263" s="38"/>
      <c r="QO263" s="38"/>
      <c r="QP263" s="38"/>
      <c r="QQ263" s="38"/>
      <c r="QR263" s="38"/>
      <c r="QS263" s="38"/>
      <c r="QT263" s="38"/>
      <c r="QU263" s="38"/>
      <c r="QV263" s="38"/>
      <c r="QW263" s="38"/>
      <c r="QX263" s="38"/>
      <c r="QY263" s="38"/>
      <c r="QZ263" s="38"/>
      <c r="RA263" s="38"/>
      <c r="RB263" s="38"/>
      <c r="RC263" s="38"/>
      <c r="RD263" s="38"/>
      <c r="RE263" s="38"/>
      <c r="RF263" s="38"/>
      <c r="RG263" s="38"/>
      <c r="RH263" s="38"/>
      <c r="RI263" s="38"/>
      <c r="RJ263" s="38"/>
      <c r="RK263" s="38"/>
      <c r="RL263" s="38"/>
      <c r="RM263" s="38"/>
      <c r="RN263" s="38"/>
      <c r="RO263" s="38"/>
      <c r="RP263" s="38"/>
      <c r="RQ263" s="38"/>
      <c r="RR263" s="38"/>
      <c r="RS263" s="38"/>
      <c r="RT263" s="38"/>
      <c r="RU263" s="38"/>
      <c r="RV263" s="38"/>
      <c r="RW263" s="38"/>
      <c r="RX263" s="38"/>
      <c r="RY263" s="38"/>
      <c r="RZ263" s="38"/>
      <c r="SA263" s="38"/>
      <c r="SB263" s="38"/>
      <c r="SC263" s="38"/>
      <c r="SD263" s="38"/>
      <c r="SE263" s="38"/>
      <c r="SF263" s="38"/>
      <c r="SG263" s="38"/>
      <c r="SH263" s="38"/>
      <c r="SI263" s="38"/>
      <c r="SJ263" s="38"/>
      <c r="SK263" s="38"/>
      <c r="SL263" s="38"/>
      <c r="SM263" s="38"/>
      <c r="SN263" s="38"/>
      <c r="SO263" s="38"/>
      <c r="SP263" s="38"/>
      <c r="SQ263" s="38"/>
      <c r="SR263" s="38"/>
      <c r="SS263" s="38"/>
      <c r="ST263" s="38"/>
      <c r="SU263" s="38"/>
      <c r="SV263" s="38"/>
      <c r="SW263" s="38"/>
      <c r="SX263" s="38"/>
      <c r="SY263" s="38"/>
      <c r="SZ263" s="38"/>
      <c r="TA263" s="38"/>
      <c r="TB263" s="38"/>
      <c r="TC263" s="38"/>
      <c r="TD263" s="38"/>
      <c r="TE263" s="38"/>
      <c r="TF263" s="38"/>
      <c r="TG263" s="38"/>
      <c r="TH263" s="38"/>
      <c r="TI263" s="38"/>
      <c r="TJ263" s="38"/>
      <c r="TK263" s="38"/>
      <c r="TL263" s="38"/>
      <c r="TM263" s="38"/>
      <c r="TN263" s="38"/>
      <c r="TO263" s="38"/>
      <c r="TP263" s="38"/>
      <c r="TQ263" s="38"/>
      <c r="TR263" s="38"/>
      <c r="TS263" s="38"/>
      <c r="TT263" s="38"/>
      <c r="TU263" s="38"/>
      <c r="TV263" s="38"/>
      <c r="TW263" s="38"/>
      <c r="TX263" s="38"/>
      <c r="TY263" s="38"/>
      <c r="TZ263" s="38"/>
      <c r="UA263" s="38"/>
      <c r="UB263" s="38"/>
      <c r="UC263" s="38"/>
      <c r="UD263" s="38"/>
      <c r="UE263" s="38"/>
      <c r="UF263" s="38"/>
      <c r="UG263" s="38"/>
      <c r="UH263" s="38"/>
      <c r="UI263" s="38"/>
      <c r="UJ263" s="38"/>
      <c r="UK263" s="38"/>
      <c r="UL263" s="38"/>
      <c r="UM263" s="38"/>
      <c r="UN263" s="38"/>
      <c r="UO263" s="38"/>
      <c r="UP263" s="38"/>
      <c r="UQ263" s="38"/>
      <c r="UR263" s="38"/>
      <c r="US263" s="38"/>
      <c r="UT263" s="38"/>
      <c r="UU263" s="38"/>
      <c r="UV263" s="38"/>
      <c r="UW263" s="38"/>
      <c r="UX263" s="38"/>
      <c r="UY263" s="38"/>
      <c r="UZ263" s="38"/>
      <c r="VA263" s="38"/>
      <c r="VB263" s="38"/>
      <c r="VC263" s="38"/>
      <c r="VD263" s="38"/>
      <c r="VE263" s="38"/>
      <c r="VF263" s="38"/>
      <c r="VG263" s="38"/>
      <c r="VH263" s="38"/>
      <c r="VI263" s="38"/>
      <c r="VJ263" s="38"/>
      <c r="VK263" s="38"/>
      <c r="VL263" s="38"/>
      <c r="VM263" s="38"/>
      <c r="VN263" s="38"/>
      <c r="VO263" s="38"/>
      <c r="VP263" s="38"/>
      <c r="VQ263" s="38"/>
      <c r="VR263" s="38"/>
      <c r="VS263" s="38"/>
      <c r="VT263" s="38"/>
      <c r="VU263" s="38"/>
      <c r="VV263" s="38"/>
      <c r="VW263" s="38"/>
      <c r="VX263" s="38"/>
      <c r="VY263" s="38"/>
      <c r="VZ263" s="38"/>
      <c r="WA263" s="38"/>
      <c r="WB263" s="38"/>
      <c r="WC263" s="38"/>
      <c r="WD263" s="38"/>
      <c r="WE263" s="38"/>
      <c r="WF263" s="38"/>
      <c r="WG263" s="38"/>
      <c r="WH263" s="38"/>
      <c r="WI263" s="38"/>
      <c r="WJ263" s="38"/>
      <c r="WK263" s="38"/>
      <c r="WL263" s="38"/>
      <c r="WM263" s="38"/>
      <c r="WN263" s="38"/>
      <c r="WO263" s="38"/>
      <c r="WP263" s="38"/>
      <c r="WQ263" s="38"/>
      <c r="WR263" s="38"/>
      <c r="WS263" s="38"/>
      <c r="WT263" s="38"/>
      <c r="WU263" s="38"/>
      <c r="WV263" s="38"/>
      <c r="WW263" s="38"/>
      <c r="WX263" s="38"/>
      <c r="WY263" s="38"/>
      <c r="WZ263" s="38"/>
      <c r="XA263" s="38"/>
      <c r="XB263" s="38"/>
      <c r="XC263" s="38"/>
      <c r="XD263" s="38"/>
      <c r="XE263" s="38"/>
      <c r="XF263" s="38"/>
      <c r="XG263" s="38"/>
      <c r="XH263" s="38"/>
      <c r="XI263" s="38"/>
      <c r="XJ263" s="38"/>
      <c r="XK263" s="38"/>
      <c r="XL263" s="38"/>
      <c r="XM263" s="38"/>
      <c r="XN263" s="38"/>
      <c r="XO263" s="38"/>
      <c r="XP263" s="38"/>
      <c r="XQ263" s="38"/>
      <c r="XR263" s="38"/>
      <c r="XS263" s="38"/>
      <c r="XT263" s="38"/>
      <c r="XU263" s="38"/>
      <c r="XV263" s="38"/>
      <c r="XW263" s="38"/>
      <c r="XX263" s="38"/>
      <c r="XY263" s="38"/>
      <c r="XZ263" s="38"/>
      <c r="YA263" s="38"/>
      <c r="YB263" s="38"/>
      <c r="YC263" s="38"/>
      <c r="YD263" s="38"/>
      <c r="YE263" s="38"/>
      <c r="YF263" s="38"/>
      <c r="YG263" s="38"/>
      <c r="YH263" s="38"/>
      <c r="YI263" s="38"/>
      <c r="YJ263" s="38"/>
      <c r="YK263" s="38"/>
      <c r="YL263" s="38"/>
      <c r="YM263" s="38"/>
      <c r="YN263" s="38"/>
      <c r="YO263" s="38"/>
      <c r="YP263" s="38"/>
      <c r="YQ263" s="38"/>
      <c r="YR263" s="38"/>
    </row>
    <row r="264" spans="1:668" s="50" customFormat="1" ht="15.75" x14ac:dyDescent="0.25">
      <c r="A264" s="38"/>
      <c r="B264" s="3"/>
      <c r="C264" s="3"/>
      <c r="D264" s="38"/>
      <c r="E264" s="38"/>
      <c r="F264" s="132"/>
      <c r="G264" s="133"/>
      <c r="H264" s="132"/>
      <c r="I264" s="132"/>
      <c r="J264" s="132"/>
      <c r="K264" s="132"/>
      <c r="L264" s="133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8"/>
      <c r="DM264" s="38"/>
      <c r="DN264" s="38"/>
      <c r="DO264" s="38"/>
      <c r="DP264" s="38"/>
      <c r="DQ264" s="38"/>
      <c r="DR264" s="38"/>
      <c r="DS264" s="38"/>
      <c r="DT264" s="38"/>
      <c r="DU264" s="38"/>
      <c r="DV264" s="38"/>
      <c r="DW264" s="38"/>
      <c r="DX264" s="38"/>
      <c r="DY264" s="38"/>
      <c r="DZ264" s="38"/>
      <c r="EA264" s="38"/>
      <c r="EB264" s="38"/>
      <c r="EC264" s="38"/>
      <c r="ED264" s="38"/>
      <c r="EE264" s="38"/>
      <c r="EF264" s="38"/>
      <c r="EG264" s="38"/>
      <c r="EH264" s="38"/>
      <c r="EI264" s="38"/>
      <c r="EJ264" s="38"/>
      <c r="EK264" s="38"/>
      <c r="EL264" s="38"/>
      <c r="EM264" s="38"/>
      <c r="EN264" s="38"/>
      <c r="EO264" s="38"/>
      <c r="EP264" s="38"/>
      <c r="EQ264" s="38"/>
      <c r="ER264" s="38"/>
      <c r="ES264" s="38"/>
      <c r="ET264" s="38"/>
      <c r="EU264" s="38"/>
      <c r="EV264" s="38"/>
      <c r="EW264" s="38"/>
      <c r="EX264" s="38"/>
      <c r="EY264" s="38"/>
      <c r="EZ264" s="38"/>
      <c r="FA264" s="38"/>
      <c r="FB264" s="38"/>
      <c r="FC264" s="38"/>
      <c r="FD264" s="38"/>
      <c r="FE264" s="38"/>
      <c r="FF264" s="38"/>
      <c r="FG264" s="38"/>
      <c r="FH264" s="38"/>
      <c r="FI264" s="38"/>
      <c r="FJ264" s="38"/>
      <c r="FK264" s="38"/>
      <c r="FL264" s="38"/>
      <c r="FM264" s="38"/>
      <c r="FN264" s="38"/>
      <c r="FO264" s="38"/>
      <c r="FP264" s="38"/>
      <c r="FQ264" s="38"/>
      <c r="FR264" s="38"/>
      <c r="FS264" s="38"/>
      <c r="FT264" s="38"/>
      <c r="FU264" s="38"/>
      <c r="FV264" s="38"/>
      <c r="FW264" s="38"/>
      <c r="FX264" s="38"/>
      <c r="FY264" s="38"/>
      <c r="FZ264" s="38"/>
      <c r="GA264" s="38"/>
      <c r="GB264" s="38"/>
      <c r="GC264" s="38"/>
      <c r="GD264" s="38"/>
      <c r="GE264" s="38"/>
      <c r="GF264" s="38"/>
      <c r="GG264" s="38"/>
      <c r="GH264" s="38"/>
      <c r="GI264" s="38"/>
      <c r="GJ264" s="38"/>
      <c r="GK264" s="38"/>
      <c r="GL264" s="38"/>
      <c r="GM264" s="38"/>
      <c r="GN264" s="38"/>
      <c r="GO264" s="38"/>
      <c r="GP264" s="38"/>
      <c r="GQ264" s="38"/>
      <c r="GR264" s="38"/>
      <c r="GS264" s="38"/>
      <c r="GT264" s="38"/>
      <c r="GU264" s="38"/>
      <c r="GV264" s="38"/>
      <c r="GW264" s="38"/>
      <c r="GX264" s="38"/>
      <c r="GY264" s="38"/>
      <c r="GZ264" s="38"/>
      <c r="HA264" s="38"/>
      <c r="HB264" s="38"/>
      <c r="HC264" s="38"/>
      <c r="HD264" s="38"/>
      <c r="HE264" s="38"/>
      <c r="HF264" s="38"/>
      <c r="HG264" s="38"/>
      <c r="HH264" s="38"/>
      <c r="HI264" s="38"/>
      <c r="HJ264" s="38"/>
      <c r="HK264" s="38"/>
      <c r="HL264" s="38"/>
      <c r="HM264" s="38"/>
      <c r="HN264" s="38"/>
      <c r="HO264" s="38"/>
      <c r="HP264" s="38"/>
      <c r="HQ264" s="38"/>
      <c r="HR264" s="38"/>
      <c r="HS264" s="38"/>
      <c r="HT264" s="38"/>
      <c r="HU264" s="38"/>
      <c r="HV264" s="38"/>
      <c r="HW264" s="38"/>
      <c r="HX264" s="38"/>
      <c r="HY264" s="38"/>
      <c r="HZ264" s="38"/>
      <c r="IA264" s="38"/>
      <c r="IB264" s="38"/>
      <c r="IC264" s="38"/>
      <c r="ID264" s="38"/>
      <c r="IE264" s="38"/>
      <c r="IF264" s="38"/>
      <c r="IG264" s="38"/>
      <c r="IH264" s="38"/>
      <c r="II264" s="38"/>
      <c r="IJ264" s="38"/>
      <c r="IK264" s="38"/>
      <c r="IL264" s="38"/>
      <c r="IM264" s="38"/>
      <c r="IN264" s="38"/>
      <c r="IO264" s="38"/>
      <c r="IP264" s="38"/>
      <c r="IQ264" s="38"/>
      <c r="IR264" s="38"/>
      <c r="IS264" s="38"/>
      <c r="IT264" s="38"/>
      <c r="IU264" s="38"/>
      <c r="IV264" s="38"/>
      <c r="IW264" s="38"/>
      <c r="IX264" s="38"/>
      <c r="IY264" s="38"/>
      <c r="IZ264" s="38"/>
      <c r="JA264" s="38"/>
      <c r="JB264" s="38"/>
      <c r="JC264" s="38"/>
      <c r="JD264" s="38"/>
      <c r="JE264" s="38"/>
      <c r="JF264" s="38"/>
      <c r="JG264" s="38"/>
      <c r="JH264" s="38"/>
      <c r="JI264" s="38"/>
      <c r="JJ264" s="38"/>
      <c r="JK264" s="38"/>
      <c r="JL264" s="38"/>
      <c r="JM264" s="38"/>
      <c r="JN264" s="38"/>
      <c r="JO264" s="38"/>
      <c r="JP264" s="38"/>
      <c r="JQ264" s="38"/>
      <c r="JR264" s="38"/>
      <c r="JS264" s="38"/>
      <c r="JT264" s="38"/>
      <c r="JU264" s="38"/>
      <c r="JV264" s="38"/>
      <c r="JW264" s="38"/>
      <c r="JX264" s="38"/>
      <c r="JY264" s="38"/>
      <c r="JZ264" s="38"/>
      <c r="KA264" s="38"/>
      <c r="KB264" s="38"/>
      <c r="KC264" s="38"/>
      <c r="KD264" s="38"/>
      <c r="KE264" s="38"/>
      <c r="KF264" s="38"/>
      <c r="KG264" s="38"/>
      <c r="KH264" s="38"/>
      <c r="KI264" s="38"/>
      <c r="KJ264" s="38"/>
      <c r="KK264" s="38"/>
      <c r="KL264" s="38"/>
      <c r="KM264" s="38"/>
      <c r="KN264" s="38"/>
      <c r="KO264" s="38"/>
      <c r="KP264" s="38"/>
      <c r="KQ264" s="38"/>
      <c r="KR264" s="38"/>
      <c r="KS264" s="38"/>
      <c r="KT264" s="38"/>
      <c r="KU264" s="38"/>
      <c r="KV264" s="38"/>
      <c r="KW264" s="38"/>
      <c r="KX264" s="38"/>
      <c r="KY264" s="38"/>
      <c r="KZ264" s="38"/>
      <c r="LA264" s="38"/>
      <c r="LB264" s="38"/>
      <c r="LC264" s="38"/>
      <c r="LD264" s="38"/>
      <c r="LE264" s="38"/>
      <c r="LF264" s="38"/>
      <c r="LG264" s="38"/>
      <c r="LH264" s="38"/>
      <c r="LI264" s="38"/>
      <c r="LJ264" s="38"/>
      <c r="LK264" s="38"/>
      <c r="LL264" s="38"/>
      <c r="LM264" s="38"/>
      <c r="LN264" s="38"/>
      <c r="LO264" s="38"/>
      <c r="LP264" s="38"/>
      <c r="LQ264" s="38"/>
      <c r="LR264" s="38"/>
      <c r="LS264" s="38"/>
      <c r="LT264" s="38"/>
      <c r="LU264" s="38"/>
      <c r="LV264" s="38"/>
      <c r="LW264" s="38"/>
      <c r="LX264" s="38"/>
      <c r="LY264" s="38"/>
      <c r="LZ264" s="38"/>
      <c r="MA264" s="38"/>
      <c r="MB264" s="38"/>
      <c r="MC264" s="38"/>
      <c r="MD264" s="38"/>
      <c r="ME264" s="38"/>
      <c r="MF264" s="38"/>
      <c r="MG264" s="38"/>
      <c r="MH264" s="38"/>
      <c r="MI264" s="38"/>
      <c r="MJ264" s="38"/>
      <c r="MK264" s="38"/>
      <c r="ML264" s="38"/>
      <c r="MM264" s="38"/>
      <c r="MN264" s="38"/>
      <c r="MO264" s="38"/>
      <c r="MP264" s="38"/>
      <c r="MQ264" s="38"/>
      <c r="MR264" s="38"/>
      <c r="MS264" s="38"/>
      <c r="MT264" s="38"/>
      <c r="MU264" s="38"/>
      <c r="MV264" s="38"/>
      <c r="MW264" s="38"/>
      <c r="MX264" s="38"/>
      <c r="MY264" s="38"/>
      <c r="MZ264" s="38"/>
      <c r="NA264" s="38"/>
      <c r="NB264" s="38"/>
      <c r="NC264" s="38"/>
      <c r="ND264" s="38"/>
      <c r="NE264" s="38"/>
      <c r="NF264" s="38"/>
      <c r="NG264" s="38"/>
      <c r="NH264" s="38"/>
      <c r="NI264" s="38"/>
      <c r="NJ264" s="38"/>
      <c r="NK264" s="38"/>
      <c r="NL264" s="38"/>
      <c r="NM264" s="38"/>
      <c r="NN264" s="38"/>
      <c r="NO264" s="38"/>
      <c r="NP264" s="38"/>
      <c r="NQ264" s="38"/>
      <c r="NR264" s="38"/>
      <c r="NS264" s="38"/>
      <c r="NT264" s="38"/>
      <c r="NU264" s="38"/>
      <c r="NV264" s="38"/>
      <c r="NW264" s="38"/>
      <c r="NX264" s="38"/>
      <c r="NY264" s="38"/>
      <c r="NZ264" s="38"/>
      <c r="OA264" s="38"/>
      <c r="OB264" s="38"/>
      <c r="OC264" s="38"/>
      <c r="OD264" s="38"/>
      <c r="OE264" s="38"/>
      <c r="OF264" s="38"/>
      <c r="OG264" s="38"/>
      <c r="OH264" s="38"/>
      <c r="OI264" s="38"/>
      <c r="OJ264" s="38"/>
      <c r="OK264" s="38"/>
      <c r="OL264" s="38"/>
      <c r="OM264" s="38"/>
      <c r="ON264" s="38"/>
      <c r="OO264" s="38"/>
      <c r="OP264" s="38"/>
      <c r="OQ264" s="38"/>
      <c r="OR264" s="38"/>
      <c r="OS264" s="38"/>
      <c r="OT264" s="38"/>
      <c r="OU264" s="38"/>
      <c r="OV264" s="38"/>
      <c r="OW264" s="38"/>
      <c r="OX264" s="38"/>
      <c r="OY264" s="38"/>
      <c r="OZ264" s="38"/>
      <c r="PA264" s="38"/>
      <c r="PB264" s="38"/>
      <c r="PC264" s="38"/>
      <c r="PD264" s="38"/>
      <c r="PE264" s="38"/>
      <c r="PF264" s="38"/>
      <c r="PG264" s="38"/>
      <c r="PH264" s="38"/>
      <c r="PI264" s="38"/>
      <c r="PJ264" s="38"/>
      <c r="PK264" s="38"/>
      <c r="PL264" s="38"/>
      <c r="PM264" s="38"/>
      <c r="PN264" s="38"/>
      <c r="PO264" s="38"/>
      <c r="PP264" s="38"/>
      <c r="PQ264" s="38"/>
      <c r="PR264" s="38"/>
      <c r="PS264" s="38"/>
      <c r="PT264" s="38"/>
      <c r="PU264" s="38"/>
      <c r="PV264" s="38"/>
      <c r="PW264" s="38"/>
      <c r="PX264" s="38"/>
      <c r="PY264" s="38"/>
      <c r="PZ264" s="38"/>
      <c r="QA264" s="38"/>
      <c r="QB264" s="38"/>
      <c r="QC264" s="38"/>
      <c r="QD264" s="38"/>
      <c r="QE264" s="38"/>
      <c r="QF264" s="38"/>
      <c r="QG264" s="38"/>
      <c r="QH264" s="38"/>
      <c r="QI264" s="38"/>
      <c r="QJ264" s="38"/>
      <c r="QK264" s="38"/>
      <c r="QL264" s="38"/>
      <c r="QM264" s="38"/>
      <c r="QN264" s="38"/>
      <c r="QO264" s="38"/>
      <c r="QP264" s="38"/>
      <c r="QQ264" s="38"/>
      <c r="QR264" s="38"/>
      <c r="QS264" s="38"/>
      <c r="QT264" s="38"/>
      <c r="QU264" s="38"/>
      <c r="QV264" s="38"/>
      <c r="QW264" s="38"/>
      <c r="QX264" s="38"/>
      <c r="QY264" s="38"/>
      <c r="QZ264" s="38"/>
      <c r="RA264" s="38"/>
      <c r="RB264" s="38"/>
      <c r="RC264" s="38"/>
      <c r="RD264" s="38"/>
      <c r="RE264" s="38"/>
      <c r="RF264" s="38"/>
      <c r="RG264" s="38"/>
      <c r="RH264" s="38"/>
      <c r="RI264" s="38"/>
      <c r="RJ264" s="38"/>
      <c r="RK264" s="38"/>
      <c r="RL264" s="38"/>
      <c r="RM264" s="38"/>
      <c r="RN264" s="38"/>
      <c r="RO264" s="38"/>
      <c r="RP264" s="38"/>
      <c r="RQ264" s="38"/>
      <c r="RR264" s="38"/>
      <c r="RS264" s="38"/>
      <c r="RT264" s="38"/>
      <c r="RU264" s="38"/>
      <c r="RV264" s="38"/>
      <c r="RW264" s="38"/>
      <c r="RX264" s="38"/>
      <c r="RY264" s="38"/>
      <c r="RZ264" s="38"/>
      <c r="SA264" s="38"/>
      <c r="SB264" s="38"/>
      <c r="SC264" s="38"/>
      <c r="SD264" s="38"/>
      <c r="SE264" s="38"/>
      <c r="SF264" s="38"/>
      <c r="SG264" s="38"/>
      <c r="SH264" s="38"/>
      <c r="SI264" s="38"/>
      <c r="SJ264" s="38"/>
      <c r="SK264" s="38"/>
      <c r="SL264" s="38"/>
      <c r="SM264" s="38"/>
      <c r="SN264" s="38"/>
      <c r="SO264" s="38"/>
      <c r="SP264" s="38"/>
      <c r="SQ264" s="38"/>
      <c r="SR264" s="38"/>
      <c r="SS264" s="38"/>
      <c r="ST264" s="38"/>
      <c r="SU264" s="38"/>
      <c r="SV264" s="38"/>
      <c r="SW264" s="38"/>
      <c r="SX264" s="38"/>
      <c r="SY264" s="38"/>
      <c r="SZ264" s="38"/>
      <c r="TA264" s="38"/>
      <c r="TB264" s="38"/>
      <c r="TC264" s="38"/>
      <c r="TD264" s="38"/>
      <c r="TE264" s="38"/>
      <c r="TF264" s="38"/>
      <c r="TG264" s="38"/>
      <c r="TH264" s="38"/>
      <c r="TI264" s="38"/>
      <c r="TJ264" s="38"/>
      <c r="TK264" s="38"/>
      <c r="TL264" s="38"/>
      <c r="TM264" s="38"/>
      <c r="TN264" s="38"/>
      <c r="TO264" s="38"/>
      <c r="TP264" s="38"/>
      <c r="TQ264" s="38"/>
      <c r="TR264" s="38"/>
      <c r="TS264" s="38"/>
      <c r="TT264" s="38"/>
      <c r="TU264" s="38"/>
      <c r="TV264" s="38"/>
      <c r="TW264" s="38"/>
      <c r="TX264" s="38"/>
      <c r="TY264" s="38"/>
      <c r="TZ264" s="38"/>
      <c r="UA264" s="38"/>
      <c r="UB264" s="38"/>
      <c r="UC264" s="38"/>
      <c r="UD264" s="38"/>
      <c r="UE264" s="38"/>
      <c r="UF264" s="38"/>
      <c r="UG264" s="38"/>
      <c r="UH264" s="38"/>
      <c r="UI264" s="38"/>
      <c r="UJ264" s="38"/>
      <c r="UK264" s="38"/>
      <c r="UL264" s="38"/>
      <c r="UM264" s="38"/>
      <c r="UN264" s="38"/>
      <c r="UO264" s="38"/>
      <c r="UP264" s="38"/>
      <c r="UQ264" s="38"/>
      <c r="UR264" s="38"/>
      <c r="US264" s="38"/>
      <c r="UT264" s="38"/>
      <c r="UU264" s="38"/>
      <c r="UV264" s="38"/>
      <c r="UW264" s="38"/>
      <c r="UX264" s="38"/>
      <c r="UY264" s="38"/>
      <c r="UZ264" s="38"/>
      <c r="VA264" s="38"/>
      <c r="VB264" s="38"/>
      <c r="VC264" s="38"/>
      <c r="VD264" s="38"/>
      <c r="VE264" s="38"/>
      <c r="VF264" s="38"/>
      <c r="VG264" s="38"/>
      <c r="VH264" s="38"/>
      <c r="VI264" s="38"/>
      <c r="VJ264" s="38"/>
      <c r="VK264" s="38"/>
      <c r="VL264" s="38"/>
      <c r="VM264" s="38"/>
      <c r="VN264" s="38"/>
      <c r="VO264" s="38"/>
      <c r="VP264" s="38"/>
      <c r="VQ264" s="38"/>
      <c r="VR264" s="38"/>
      <c r="VS264" s="38"/>
      <c r="VT264" s="38"/>
      <c r="VU264" s="38"/>
      <c r="VV264" s="38"/>
      <c r="VW264" s="38"/>
      <c r="VX264" s="38"/>
      <c r="VY264" s="38"/>
      <c r="VZ264" s="38"/>
      <c r="WA264" s="38"/>
      <c r="WB264" s="38"/>
      <c r="WC264" s="38"/>
      <c r="WD264" s="38"/>
      <c r="WE264" s="38"/>
      <c r="WF264" s="38"/>
      <c r="WG264" s="38"/>
      <c r="WH264" s="38"/>
      <c r="WI264" s="38"/>
      <c r="WJ264" s="38"/>
      <c r="WK264" s="38"/>
      <c r="WL264" s="38"/>
      <c r="WM264" s="38"/>
      <c r="WN264" s="38"/>
      <c r="WO264" s="38"/>
      <c r="WP264" s="38"/>
      <c r="WQ264" s="38"/>
      <c r="WR264" s="38"/>
      <c r="WS264" s="38"/>
      <c r="WT264" s="38"/>
      <c r="WU264" s="38"/>
      <c r="WV264" s="38"/>
      <c r="WW264" s="38"/>
      <c r="WX264" s="38"/>
      <c r="WY264" s="38"/>
      <c r="WZ264" s="38"/>
      <c r="XA264" s="38"/>
      <c r="XB264" s="38"/>
      <c r="XC264" s="38"/>
      <c r="XD264" s="38"/>
      <c r="XE264" s="38"/>
      <c r="XF264" s="38"/>
      <c r="XG264" s="38"/>
      <c r="XH264" s="38"/>
      <c r="XI264" s="38"/>
      <c r="XJ264" s="38"/>
      <c r="XK264" s="38"/>
      <c r="XL264" s="38"/>
      <c r="XM264" s="38"/>
      <c r="XN264" s="38"/>
      <c r="XO264" s="38"/>
      <c r="XP264" s="38"/>
      <c r="XQ264" s="38"/>
      <c r="XR264" s="38"/>
      <c r="XS264" s="38"/>
      <c r="XT264" s="38"/>
      <c r="XU264" s="38"/>
      <c r="XV264" s="38"/>
      <c r="XW264" s="38"/>
      <c r="XX264" s="38"/>
      <c r="XY264" s="38"/>
      <c r="XZ264" s="38"/>
      <c r="YA264" s="38"/>
      <c r="YB264" s="38"/>
      <c r="YC264" s="38"/>
      <c r="YD264" s="38"/>
      <c r="YE264" s="38"/>
      <c r="YF264" s="38"/>
      <c r="YG264" s="38"/>
      <c r="YH264" s="38"/>
      <c r="YI264" s="38"/>
      <c r="YJ264" s="38"/>
      <c r="YK264" s="38"/>
      <c r="YL264" s="38"/>
      <c r="YM264" s="38"/>
      <c r="YN264" s="38"/>
      <c r="YO264" s="38"/>
      <c r="YP264" s="38"/>
      <c r="YQ264" s="38"/>
      <c r="YR264" s="38"/>
    </row>
    <row r="265" spans="1:668" s="50" customFormat="1" ht="15.75" x14ac:dyDescent="0.25">
      <c r="A265" s="38"/>
      <c r="B265" s="3"/>
      <c r="C265" s="3"/>
      <c r="D265" s="38"/>
      <c r="E265" s="38"/>
      <c r="F265" s="132"/>
      <c r="G265" s="133"/>
      <c r="H265" s="132"/>
      <c r="I265" s="132"/>
      <c r="J265" s="132"/>
      <c r="K265" s="132"/>
      <c r="L265" s="133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  <c r="DH265" s="38"/>
      <c r="DI265" s="38"/>
      <c r="DJ265" s="38"/>
      <c r="DK265" s="38"/>
      <c r="DL265" s="38"/>
      <c r="DM265" s="38"/>
      <c r="DN265" s="38"/>
      <c r="DO265" s="38"/>
      <c r="DP265" s="38"/>
      <c r="DQ265" s="38"/>
      <c r="DR265" s="38"/>
      <c r="DS265" s="38"/>
      <c r="DT265" s="38"/>
      <c r="DU265" s="38"/>
      <c r="DV265" s="38"/>
      <c r="DW265" s="38"/>
      <c r="DX265" s="38"/>
      <c r="DY265" s="38"/>
      <c r="DZ265" s="38"/>
      <c r="EA265" s="38"/>
      <c r="EB265" s="38"/>
      <c r="EC265" s="38"/>
      <c r="ED265" s="38"/>
      <c r="EE265" s="38"/>
      <c r="EF265" s="38"/>
      <c r="EG265" s="38"/>
      <c r="EH265" s="38"/>
      <c r="EI265" s="38"/>
      <c r="EJ265" s="38"/>
      <c r="EK265" s="38"/>
      <c r="EL265" s="38"/>
      <c r="EM265" s="38"/>
      <c r="EN265" s="38"/>
      <c r="EO265" s="38"/>
      <c r="EP265" s="38"/>
      <c r="EQ265" s="38"/>
      <c r="ER265" s="38"/>
      <c r="ES265" s="38"/>
      <c r="ET265" s="38"/>
      <c r="EU265" s="38"/>
      <c r="EV265" s="38"/>
      <c r="EW265" s="38"/>
      <c r="EX265" s="38"/>
      <c r="EY265" s="38"/>
      <c r="EZ265" s="38"/>
      <c r="FA265" s="38"/>
      <c r="FB265" s="38"/>
      <c r="FC265" s="38"/>
      <c r="FD265" s="38"/>
      <c r="FE265" s="38"/>
      <c r="FF265" s="38"/>
      <c r="FG265" s="38"/>
      <c r="FH265" s="38"/>
      <c r="FI265" s="38"/>
      <c r="FJ265" s="38"/>
      <c r="FK265" s="38"/>
      <c r="FL265" s="38"/>
      <c r="FM265" s="38"/>
      <c r="FN265" s="38"/>
      <c r="FO265" s="38"/>
      <c r="FP265" s="38"/>
      <c r="FQ265" s="38"/>
      <c r="FR265" s="38"/>
      <c r="FS265" s="38"/>
      <c r="FT265" s="38"/>
      <c r="FU265" s="38"/>
      <c r="FV265" s="38"/>
      <c r="FW265" s="38"/>
      <c r="FX265" s="38"/>
      <c r="FY265" s="38"/>
      <c r="FZ265" s="38"/>
      <c r="GA265" s="38"/>
      <c r="GB265" s="38"/>
      <c r="GC265" s="38"/>
      <c r="GD265" s="38"/>
      <c r="GE265" s="38"/>
      <c r="GF265" s="38"/>
      <c r="GG265" s="38"/>
      <c r="GH265" s="38"/>
      <c r="GI265" s="38"/>
      <c r="GJ265" s="38"/>
      <c r="GK265" s="38"/>
      <c r="GL265" s="38"/>
      <c r="GM265" s="38"/>
      <c r="GN265" s="38"/>
      <c r="GO265" s="38"/>
      <c r="GP265" s="38"/>
      <c r="GQ265" s="38"/>
      <c r="GR265" s="38"/>
      <c r="GS265" s="38"/>
      <c r="GT265" s="38"/>
      <c r="GU265" s="38"/>
      <c r="GV265" s="38"/>
      <c r="GW265" s="38"/>
      <c r="GX265" s="38"/>
      <c r="GY265" s="38"/>
      <c r="GZ265" s="38"/>
      <c r="HA265" s="38"/>
      <c r="HB265" s="38"/>
      <c r="HC265" s="38"/>
      <c r="HD265" s="38"/>
      <c r="HE265" s="38"/>
      <c r="HF265" s="38"/>
      <c r="HG265" s="38"/>
      <c r="HH265" s="38"/>
      <c r="HI265" s="38"/>
      <c r="HJ265" s="38"/>
      <c r="HK265" s="38"/>
      <c r="HL265" s="38"/>
      <c r="HM265" s="38"/>
      <c r="HN265" s="38"/>
      <c r="HO265" s="38"/>
      <c r="HP265" s="38"/>
      <c r="HQ265" s="38"/>
      <c r="HR265" s="38"/>
      <c r="HS265" s="38"/>
      <c r="HT265" s="38"/>
      <c r="HU265" s="38"/>
      <c r="HV265" s="38"/>
      <c r="HW265" s="38"/>
      <c r="HX265" s="38"/>
      <c r="HY265" s="38"/>
      <c r="HZ265" s="38"/>
      <c r="IA265" s="38"/>
      <c r="IB265" s="38"/>
      <c r="IC265" s="38"/>
      <c r="ID265" s="38"/>
      <c r="IE265" s="38"/>
      <c r="IF265" s="38"/>
      <c r="IG265" s="38"/>
      <c r="IH265" s="38"/>
      <c r="II265" s="38"/>
      <c r="IJ265" s="38"/>
      <c r="IK265" s="38"/>
      <c r="IL265" s="38"/>
      <c r="IM265" s="38"/>
      <c r="IN265" s="38"/>
      <c r="IO265" s="38"/>
      <c r="IP265" s="38"/>
      <c r="IQ265" s="38"/>
      <c r="IR265" s="38"/>
      <c r="IS265" s="38"/>
      <c r="IT265" s="38"/>
      <c r="IU265" s="38"/>
      <c r="IV265" s="38"/>
      <c r="IW265" s="38"/>
      <c r="IX265" s="38"/>
      <c r="IY265" s="38"/>
      <c r="IZ265" s="38"/>
      <c r="JA265" s="38"/>
      <c r="JB265" s="38"/>
      <c r="JC265" s="38"/>
      <c r="JD265" s="38"/>
      <c r="JE265" s="38"/>
      <c r="JF265" s="38"/>
      <c r="JG265" s="38"/>
      <c r="JH265" s="38"/>
      <c r="JI265" s="38"/>
      <c r="JJ265" s="38"/>
      <c r="JK265" s="38"/>
      <c r="JL265" s="38"/>
      <c r="JM265" s="38"/>
      <c r="JN265" s="38"/>
      <c r="JO265" s="38"/>
      <c r="JP265" s="38"/>
      <c r="JQ265" s="38"/>
      <c r="JR265" s="38"/>
      <c r="JS265" s="38"/>
      <c r="JT265" s="38"/>
      <c r="JU265" s="38"/>
      <c r="JV265" s="38"/>
      <c r="JW265" s="38"/>
      <c r="JX265" s="38"/>
      <c r="JY265" s="38"/>
      <c r="JZ265" s="38"/>
      <c r="KA265" s="38"/>
      <c r="KB265" s="38"/>
      <c r="KC265" s="38"/>
      <c r="KD265" s="38"/>
      <c r="KE265" s="38"/>
      <c r="KF265" s="38"/>
      <c r="KG265" s="38"/>
      <c r="KH265" s="38"/>
      <c r="KI265" s="38"/>
      <c r="KJ265" s="38"/>
      <c r="KK265" s="38"/>
      <c r="KL265" s="38"/>
      <c r="KM265" s="38"/>
      <c r="KN265" s="38"/>
      <c r="KO265" s="38"/>
      <c r="KP265" s="38"/>
      <c r="KQ265" s="38"/>
      <c r="KR265" s="38"/>
      <c r="KS265" s="38"/>
      <c r="KT265" s="38"/>
      <c r="KU265" s="38"/>
      <c r="KV265" s="38"/>
      <c r="KW265" s="38"/>
      <c r="KX265" s="38"/>
      <c r="KY265" s="38"/>
      <c r="KZ265" s="38"/>
      <c r="LA265" s="38"/>
      <c r="LB265" s="38"/>
      <c r="LC265" s="38"/>
      <c r="LD265" s="38"/>
      <c r="LE265" s="38"/>
      <c r="LF265" s="38"/>
      <c r="LG265" s="38"/>
      <c r="LH265" s="38"/>
      <c r="LI265" s="38"/>
      <c r="LJ265" s="38"/>
      <c r="LK265" s="38"/>
      <c r="LL265" s="38"/>
      <c r="LM265" s="38"/>
      <c r="LN265" s="38"/>
      <c r="LO265" s="38"/>
      <c r="LP265" s="38"/>
      <c r="LQ265" s="38"/>
      <c r="LR265" s="38"/>
      <c r="LS265" s="38"/>
      <c r="LT265" s="38"/>
      <c r="LU265" s="38"/>
      <c r="LV265" s="38"/>
      <c r="LW265" s="38"/>
      <c r="LX265" s="38"/>
      <c r="LY265" s="38"/>
      <c r="LZ265" s="38"/>
      <c r="MA265" s="38"/>
      <c r="MB265" s="38"/>
      <c r="MC265" s="38"/>
      <c r="MD265" s="38"/>
      <c r="ME265" s="38"/>
      <c r="MF265" s="38"/>
      <c r="MG265" s="38"/>
      <c r="MH265" s="38"/>
      <c r="MI265" s="38"/>
      <c r="MJ265" s="38"/>
      <c r="MK265" s="38"/>
      <c r="ML265" s="38"/>
      <c r="MM265" s="38"/>
      <c r="MN265" s="38"/>
      <c r="MO265" s="38"/>
      <c r="MP265" s="38"/>
      <c r="MQ265" s="38"/>
      <c r="MR265" s="38"/>
      <c r="MS265" s="38"/>
      <c r="MT265" s="38"/>
      <c r="MU265" s="38"/>
      <c r="MV265" s="38"/>
      <c r="MW265" s="38"/>
      <c r="MX265" s="38"/>
      <c r="MY265" s="38"/>
      <c r="MZ265" s="38"/>
      <c r="NA265" s="38"/>
      <c r="NB265" s="38"/>
      <c r="NC265" s="38"/>
      <c r="ND265" s="38"/>
      <c r="NE265" s="38"/>
      <c r="NF265" s="38"/>
      <c r="NG265" s="38"/>
      <c r="NH265" s="38"/>
      <c r="NI265" s="38"/>
      <c r="NJ265" s="38"/>
      <c r="NK265" s="38"/>
      <c r="NL265" s="38"/>
      <c r="NM265" s="38"/>
      <c r="NN265" s="38"/>
      <c r="NO265" s="38"/>
      <c r="NP265" s="38"/>
      <c r="NQ265" s="38"/>
      <c r="NR265" s="38"/>
      <c r="NS265" s="38"/>
      <c r="NT265" s="38"/>
      <c r="NU265" s="38"/>
      <c r="NV265" s="38"/>
      <c r="NW265" s="38"/>
      <c r="NX265" s="38"/>
      <c r="NY265" s="38"/>
      <c r="NZ265" s="38"/>
      <c r="OA265" s="38"/>
      <c r="OB265" s="38"/>
      <c r="OC265" s="38"/>
      <c r="OD265" s="38"/>
      <c r="OE265" s="38"/>
      <c r="OF265" s="38"/>
      <c r="OG265" s="38"/>
      <c r="OH265" s="38"/>
      <c r="OI265" s="38"/>
      <c r="OJ265" s="38"/>
      <c r="OK265" s="38"/>
      <c r="OL265" s="38"/>
      <c r="OM265" s="38"/>
      <c r="ON265" s="38"/>
      <c r="OO265" s="38"/>
      <c r="OP265" s="38"/>
      <c r="OQ265" s="38"/>
      <c r="OR265" s="38"/>
      <c r="OS265" s="38"/>
      <c r="OT265" s="38"/>
      <c r="OU265" s="38"/>
      <c r="OV265" s="38"/>
      <c r="OW265" s="38"/>
      <c r="OX265" s="38"/>
      <c r="OY265" s="38"/>
      <c r="OZ265" s="38"/>
      <c r="PA265" s="38"/>
      <c r="PB265" s="38"/>
      <c r="PC265" s="38"/>
      <c r="PD265" s="38"/>
      <c r="PE265" s="38"/>
      <c r="PF265" s="38"/>
      <c r="PG265" s="38"/>
      <c r="PH265" s="38"/>
      <c r="PI265" s="38"/>
      <c r="PJ265" s="38"/>
      <c r="PK265" s="38"/>
      <c r="PL265" s="38"/>
      <c r="PM265" s="38"/>
      <c r="PN265" s="38"/>
      <c r="PO265" s="38"/>
      <c r="PP265" s="38"/>
      <c r="PQ265" s="38"/>
      <c r="PR265" s="38"/>
      <c r="PS265" s="38"/>
      <c r="PT265" s="38"/>
      <c r="PU265" s="38"/>
      <c r="PV265" s="38"/>
      <c r="PW265" s="38"/>
      <c r="PX265" s="38"/>
      <c r="PY265" s="38"/>
      <c r="PZ265" s="38"/>
      <c r="QA265" s="38"/>
      <c r="QB265" s="38"/>
      <c r="QC265" s="38"/>
      <c r="QD265" s="38"/>
      <c r="QE265" s="38"/>
      <c r="QF265" s="38"/>
      <c r="QG265" s="38"/>
      <c r="QH265" s="38"/>
      <c r="QI265" s="38"/>
      <c r="QJ265" s="38"/>
      <c r="QK265" s="38"/>
      <c r="QL265" s="38"/>
      <c r="QM265" s="38"/>
      <c r="QN265" s="38"/>
      <c r="QO265" s="38"/>
      <c r="QP265" s="38"/>
      <c r="QQ265" s="38"/>
      <c r="QR265" s="38"/>
      <c r="QS265" s="38"/>
      <c r="QT265" s="38"/>
      <c r="QU265" s="38"/>
      <c r="QV265" s="38"/>
      <c r="QW265" s="38"/>
      <c r="QX265" s="38"/>
      <c r="QY265" s="38"/>
      <c r="QZ265" s="38"/>
      <c r="RA265" s="38"/>
      <c r="RB265" s="38"/>
      <c r="RC265" s="38"/>
      <c r="RD265" s="38"/>
      <c r="RE265" s="38"/>
      <c r="RF265" s="38"/>
      <c r="RG265" s="38"/>
      <c r="RH265" s="38"/>
      <c r="RI265" s="38"/>
      <c r="RJ265" s="38"/>
      <c r="RK265" s="38"/>
      <c r="RL265" s="38"/>
      <c r="RM265" s="38"/>
      <c r="RN265" s="38"/>
      <c r="RO265" s="38"/>
      <c r="RP265" s="38"/>
      <c r="RQ265" s="38"/>
      <c r="RR265" s="38"/>
      <c r="RS265" s="38"/>
      <c r="RT265" s="38"/>
      <c r="RU265" s="38"/>
      <c r="RV265" s="38"/>
      <c r="RW265" s="38"/>
      <c r="RX265" s="38"/>
      <c r="RY265" s="38"/>
      <c r="RZ265" s="38"/>
      <c r="SA265" s="38"/>
      <c r="SB265" s="38"/>
      <c r="SC265" s="38"/>
      <c r="SD265" s="38"/>
      <c r="SE265" s="38"/>
      <c r="SF265" s="38"/>
      <c r="SG265" s="38"/>
      <c r="SH265" s="38"/>
      <c r="SI265" s="38"/>
      <c r="SJ265" s="38"/>
      <c r="SK265" s="38"/>
      <c r="SL265" s="38"/>
      <c r="SM265" s="38"/>
      <c r="SN265" s="38"/>
      <c r="SO265" s="38"/>
      <c r="SP265" s="38"/>
      <c r="SQ265" s="38"/>
      <c r="SR265" s="38"/>
      <c r="SS265" s="38"/>
      <c r="ST265" s="38"/>
      <c r="SU265" s="38"/>
      <c r="SV265" s="38"/>
      <c r="SW265" s="38"/>
      <c r="SX265" s="38"/>
      <c r="SY265" s="38"/>
      <c r="SZ265" s="38"/>
      <c r="TA265" s="38"/>
      <c r="TB265" s="38"/>
      <c r="TC265" s="38"/>
      <c r="TD265" s="38"/>
      <c r="TE265" s="38"/>
      <c r="TF265" s="38"/>
      <c r="TG265" s="38"/>
      <c r="TH265" s="38"/>
      <c r="TI265" s="38"/>
      <c r="TJ265" s="38"/>
      <c r="TK265" s="38"/>
      <c r="TL265" s="38"/>
      <c r="TM265" s="38"/>
      <c r="TN265" s="38"/>
      <c r="TO265" s="38"/>
      <c r="TP265" s="38"/>
      <c r="TQ265" s="38"/>
      <c r="TR265" s="38"/>
      <c r="TS265" s="38"/>
      <c r="TT265" s="38"/>
      <c r="TU265" s="38"/>
      <c r="TV265" s="38"/>
      <c r="TW265" s="38"/>
      <c r="TX265" s="38"/>
      <c r="TY265" s="38"/>
      <c r="TZ265" s="38"/>
      <c r="UA265" s="38"/>
      <c r="UB265" s="38"/>
      <c r="UC265" s="38"/>
      <c r="UD265" s="38"/>
      <c r="UE265" s="38"/>
      <c r="UF265" s="38"/>
      <c r="UG265" s="38"/>
      <c r="UH265" s="38"/>
      <c r="UI265" s="38"/>
      <c r="UJ265" s="38"/>
      <c r="UK265" s="38"/>
      <c r="UL265" s="38"/>
      <c r="UM265" s="38"/>
      <c r="UN265" s="38"/>
      <c r="UO265" s="38"/>
      <c r="UP265" s="38"/>
      <c r="UQ265" s="38"/>
      <c r="UR265" s="38"/>
      <c r="US265" s="38"/>
      <c r="UT265" s="38"/>
      <c r="UU265" s="38"/>
      <c r="UV265" s="38"/>
      <c r="UW265" s="38"/>
      <c r="UX265" s="38"/>
      <c r="UY265" s="38"/>
      <c r="UZ265" s="38"/>
      <c r="VA265" s="38"/>
      <c r="VB265" s="38"/>
      <c r="VC265" s="38"/>
      <c r="VD265" s="38"/>
      <c r="VE265" s="38"/>
      <c r="VF265" s="38"/>
      <c r="VG265" s="38"/>
      <c r="VH265" s="38"/>
      <c r="VI265" s="38"/>
      <c r="VJ265" s="38"/>
      <c r="VK265" s="38"/>
      <c r="VL265" s="38"/>
      <c r="VM265" s="38"/>
      <c r="VN265" s="38"/>
      <c r="VO265" s="38"/>
      <c r="VP265" s="38"/>
      <c r="VQ265" s="38"/>
      <c r="VR265" s="38"/>
      <c r="VS265" s="38"/>
      <c r="VT265" s="38"/>
      <c r="VU265" s="38"/>
      <c r="VV265" s="38"/>
      <c r="VW265" s="38"/>
      <c r="VX265" s="38"/>
      <c r="VY265" s="38"/>
      <c r="VZ265" s="38"/>
      <c r="WA265" s="38"/>
      <c r="WB265" s="38"/>
      <c r="WC265" s="38"/>
      <c r="WD265" s="38"/>
      <c r="WE265" s="38"/>
      <c r="WF265" s="38"/>
      <c r="WG265" s="38"/>
      <c r="WH265" s="38"/>
      <c r="WI265" s="38"/>
      <c r="WJ265" s="38"/>
      <c r="WK265" s="38"/>
      <c r="WL265" s="38"/>
      <c r="WM265" s="38"/>
      <c r="WN265" s="38"/>
      <c r="WO265" s="38"/>
      <c r="WP265" s="38"/>
      <c r="WQ265" s="38"/>
      <c r="WR265" s="38"/>
      <c r="WS265" s="38"/>
      <c r="WT265" s="38"/>
      <c r="WU265" s="38"/>
      <c r="WV265" s="38"/>
      <c r="WW265" s="38"/>
      <c r="WX265" s="38"/>
      <c r="WY265" s="38"/>
      <c r="WZ265" s="38"/>
      <c r="XA265" s="38"/>
      <c r="XB265" s="38"/>
      <c r="XC265" s="38"/>
      <c r="XD265" s="38"/>
      <c r="XE265" s="38"/>
      <c r="XF265" s="38"/>
      <c r="XG265" s="38"/>
      <c r="XH265" s="38"/>
      <c r="XI265" s="38"/>
      <c r="XJ265" s="38"/>
      <c r="XK265" s="38"/>
      <c r="XL265" s="38"/>
      <c r="XM265" s="38"/>
      <c r="XN265" s="38"/>
      <c r="XO265" s="38"/>
      <c r="XP265" s="38"/>
      <c r="XQ265" s="38"/>
      <c r="XR265" s="38"/>
      <c r="XS265" s="38"/>
      <c r="XT265" s="38"/>
      <c r="XU265" s="38"/>
      <c r="XV265" s="38"/>
      <c r="XW265" s="38"/>
      <c r="XX265" s="38"/>
      <c r="XY265" s="38"/>
      <c r="XZ265" s="38"/>
      <c r="YA265" s="38"/>
      <c r="YB265" s="38"/>
      <c r="YC265" s="38"/>
      <c r="YD265" s="38"/>
      <c r="YE265" s="38"/>
      <c r="YF265" s="38"/>
      <c r="YG265" s="38"/>
      <c r="YH265" s="38"/>
      <c r="YI265" s="38"/>
      <c r="YJ265" s="38"/>
      <c r="YK265" s="38"/>
      <c r="YL265" s="38"/>
      <c r="YM265" s="38"/>
      <c r="YN265" s="38"/>
      <c r="YO265" s="38"/>
      <c r="YP265" s="38"/>
      <c r="YQ265" s="38"/>
      <c r="YR265" s="38"/>
    </row>
    <row r="266" spans="1:668" s="50" customFormat="1" ht="15.75" x14ac:dyDescent="0.25">
      <c r="A266" s="61"/>
      <c r="B266" s="3"/>
      <c r="C266" s="3"/>
      <c r="D266" s="38"/>
      <c r="E266" s="38"/>
      <c r="F266" s="132"/>
      <c r="G266" s="133"/>
      <c r="H266" s="132"/>
      <c r="I266" s="132"/>
      <c r="J266" s="132"/>
      <c r="K266" s="132"/>
      <c r="L266" s="133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ET266" s="38"/>
      <c r="EU266" s="38"/>
      <c r="EV266" s="38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8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8"/>
      <c r="GH266" s="38"/>
      <c r="GI266" s="38"/>
      <c r="GJ266" s="38"/>
      <c r="GK266" s="38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38"/>
      <c r="GW266" s="38"/>
      <c r="GX266" s="38"/>
      <c r="GY266" s="38"/>
      <c r="GZ266" s="38"/>
      <c r="HA266" s="38"/>
      <c r="HB266" s="38"/>
      <c r="HC266" s="38"/>
      <c r="HD266" s="38"/>
      <c r="HE266" s="38"/>
      <c r="HF266" s="38"/>
      <c r="HG266" s="38"/>
      <c r="HH266" s="38"/>
      <c r="HI266" s="38"/>
      <c r="HJ266" s="38"/>
      <c r="HK266" s="38"/>
      <c r="HL266" s="38"/>
      <c r="HM266" s="38"/>
      <c r="HN266" s="38"/>
      <c r="HO266" s="38"/>
      <c r="HP266" s="38"/>
      <c r="HQ266" s="38"/>
      <c r="HR266" s="38"/>
      <c r="HS266" s="38"/>
      <c r="HT266" s="38"/>
      <c r="HU266" s="38"/>
      <c r="HV266" s="38"/>
      <c r="HW266" s="38"/>
      <c r="HX266" s="38"/>
      <c r="HY266" s="38"/>
      <c r="HZ266" s="38"/>
      <c r="IA266" s="38"/>
      <c r="IB266" s="38"/>
      <c r="IC266" s="38"/>
      <c r="ID266" s="38"/>
      <c r="IE266" s="38"/>
      <c r="IF266" s="38"/>
      <c r="IG266" s="38"/>
      <c r="IH266" s="38"/>
      <c r="II266" s="38"/>
      <c r="IJ266" s="38"/>
      <c r="IK266" s="38"/>
      <c r="IL266" s="38"/>
      <c r="IM266" s="38"/>
      <c r="IN266" s="38"/>
      <c r="IO266" s="38"/>
      <c r="IP266" s="38"/>
      <c r="IQ266" s="38"/>
      <c r="IR266" s="38"/>
      <c r="IS266" s="38"/>
      <c r="IT266" s="38"/>
      <c r="IU266" s="38"/>
      <c r="IV266" s="38"/>
      <c r="IW266" s="38"/>
      <c r="IX266" s="38"/>
      <c r="IY266" s="38"/>
      <c r="IZ266" s="38"/>
      <c r="JA266" s="38"/>
      <c r="JB266" s="38"/>
      <c r="JC266" s="38"/>
      <c r="JD266" s="38"/>
      <c r="JE266" s="38"/>
      <c r="JF266" s="38"/>
      <c r="JG266" s="38"/>
      <c r="JH266" s="38"/>
      <c r="JI266" s="38"/>
      <c r="JJ266" s="38"/>
      <c r="JK266" s="38"/>
      <c r="JL266" s="38"/>
      <c r="JM266" s="38"/>
      <c r="JN266" s="38"/>
      <c r="JO266" s="38"/>
      <c r="JP266" s="38"/>
      <c r="JQ266" s="38"/>
      <c r="JR266" s="38"/>
      <c r="JS266" s="38"/>
      <c r="JT266" s="38"/>
      <c r="JU266" s="38"/>
      <c r="JV266" s="38"/>
      <c r="JW266" s="38"/>
      <c r="JX266" s="38"/>
      <c r="JY266" s="38"/>
      <c r="JZ266" s="38"/>
      <c r="KA266" s="38"/>
      <c r="KB266" s="38"/>
      <c r="KC266" s="38"/>
      <c r="KD266" s="38"/>
      <c r="KE266" s="38"/>
      <c r="KF266" s="38"/>
      <c r="KG266" s="38"/>
      <c r="KH266" s="38"/>
      <c r="KI266" s="38"/>
      <c r="KJ266" s="38"/>
      <c r="KK266" s="38"/>
      <c r="KL266" s="38"/>
      <c r="KM266" s="38"/>
      <c r="KN266" s="38"/>
      <c r="KO266" s="38"/>
      <c r="KP266" s="38"/>
      <c r="KQ266" s="38"/>
      <c r="KR266" s="38"/>
      <c r="KS266" s="38"/>
      <c r="KT266" s="38"/>
      <c r="KU266" s="38"/>
      <c r="KV266" s="38"/>
      <c r="KW266" s="38"/>
      <c r="KX266" s="38"/>
      <c r="KY266" s="38"/>
      <c r="KZ266" s="38"/>
      <c r="LA266" s="38"/>
      <c r="LB266" s="38"/>
      <c r="LC266" s="38"/>
      <c r="LD266" s="38"/>
      <c r="LE266" s="38"/>
      <c r="LF266" s="38"/>
      <c r="LG266" s="38"/>
      <c r="LH266" s="38"/>
      <c r="LI266" s="38"/>
      <c r="LJ266" s="38"/>
      <c r="LK266" s="38"/>
      <c r="LL266" s="38"/>
      <c r="LM266" s="38"/>
      <c r="LN266" s="38"/>
      <c r="LO266" s="38"/>
      <c r="LP266" s="38"/>
      <c r="LQ266" s="38"/>
      <c r="LR266" s="38"/>
      <c r="LS266" s="38"/>
      <c r="LT266" s="38"/>
      <c r="LU266" s="38"/>
      <c r="LV266" s="38"/>
      <c r="LW266" s="38"/>
      <c r="LX266" s="38"/>
      <c r="LY266" s="38"/>
      <c r="LZ266" s="38"/>
      <c r="MA266" s="38"/>
      <c r="MB266" s="38"/>
      <c r="MC266" s="38"/>
      <c r="MD266" s="38"/>
      <c r="ME266" s="38"/>
      <c r="MF266" s="38"/>
      <c r="MG266" s="38"/>
      <c r="MH266" s="38"/>
      <c r="MI266" s="38"/>
      <c r="MJ266" s="38"/>
      <c r="MK266" s="38"/>
      <c r="ML266" s="38"/>
      <c r="MM266" s="38"/>
      <c r="MN266" s="38"/>
      <c r="MO266" s="38"/>
      <c r="MP266" s="38"/>
      <c r="MQ266" s="38"/>
      <c r="MR266" s="38"/>
      <c r="MS266" s="38"/>
      <c r="MT266" s="38"/>
      <c r="MU266" s="38"/>
      <c r="MV266" s="38"/>
      <c r="MW266" s="38"/>
      <c r="MX266" s="38"/>
      <c r="MY266" s="38"/>
      <c r="MZ266" s="38"/>
      <c r="NA266" s="38"/>
      <c r="NB266" s="38"/>
      <c r="NC266" s="38"/>
      <c r="ND266" s="38"/>
      <c r="NE266" s="38"/>
      <c r="NF266" s="38"/>
      <c r="NG266" s="38"/>
      <c r="NH266" s="38"/>
      <c r="NI266" s="38"/>
      <c r="NJ266" s="38"/>
      <c r="NK266" s="38"/>
      <c r="NL266" s="38"/>
      <c r="NM266" s="38"/>
      <c r="NN266" s="38"/>
      <c r="NO266" s="38"/>
      <c r="NP266" s="38"/>
      <c r="NQ266" s="38"/>
      <c r="NR266" s="38"/>
      <c r="NS266" s="38"/>
      <c r="NT266" s="38"/>
      <c r="NU266" s="38"/>
      <c r="NV266" s="38"/>
      <c r="NW266" s="38"/>
      <c r="NX266" s="38"/>
      <c r="NY266" s="38"/>
      <c r="NZ266" s="38"/>
      <c r="OA266" s="38"/>
      <c r="OB266" s="38"/>
      <c r="OC266" s="38"/>
      <c r="OD266" s="38"/>
      <c r="OE266" s="38"/>
      <c r="OF266" s="38"/>
      <c r="OG266" s="38"/>
      <c r="OH266" s="38"/>
      <c r="OI266" s="38"/>
      <c r="OJ266" s="38"/>
      <c r="OK266" s="38"/>
      <c r="OL266" s="38"/>
      <c r="OM266" s="38"/>
      <c r="ON266" s="38"/>
      <c r="OO266" s="38"/>
      <c r="OP266" s="38"/>
      <c r="OQ266" s="38"/>
      <c r="OR266" s="38"/>
      <c r="OS266" s="38"/>
      <c r="OT266" s="38"/>
      <c r="OU266" s="38"/>
      <c r="OV266" s="38"/>
      <c r="OW266" s="38"/>
      <c r="OX266" s="38"/>
      <c r="OY266" s="38"/>
      <c r="OZ266" s="38"/>
      <c r="PA266" s="38"/>
      <c r="PB266" s="38"/>
      <c r="PC266" s="38"/>
      <c r="PD266" s="38"/>
      <c r="PE266" s="38"/>
      <c r="PF266" s="38"/>
      <c r="PG266" s="38"/>
      <c r="PH266" s="38"/>
      <c r="PI266" s="38"/>
      <c r="PJ266" s="38"/>
      <c r="PK266" s="38"/>
      <c r="PL266" s="38"/>
      <c r="PM266" s="38"/>
      <c r="PN266" s="38"/>
      <c r="PO266" s="38"/>
      <c r="PP266" s="38"/>
      <c r="PQ266" s="38"/>
      <c r="PR266" s="38"/>
      <c r="PS266" s="38"/>
      <c r="PT266" s="38"/>
      <c r="PU266" s="38"/>
      <c r="PV266" s="38"/>
      <c r="PW266" s="38"/>
      <c r="PX266" s="38"/>
      <c r="PY266" s="38"/>
      <c r="PZ266" s="38"/>
      <c r="QA266" s="38"/>
      <c r="QB266" s="38"/>
      <c r="QC266" s="38"/>
      <c r="QD266" s="38"/>
      <c r="QE266" s="38"/>
      <c r="QF266" s="38"/>
      <c r="QG266" s="38"/>
      <c r="QH266" s="38"/>
      <c r="QI266" s="38"/>
      <c r="QJ266" s="38"/>
      <c r="QK266" s="38"/>
      <c r="QL266" s="38"/>
      <c r="QM266" s="38"/>
      <c r="QN266" s="38"/>
      <c r="QO266" s="38"/>
      <c r="QP266" s="38"/>
      <c r="QQ266" s="38"/>
      <c r="QR266" s="38"/>
      <c r="QS266" s="38"/>
      <c r="QT266" s="38"/>
      <c r="QU266" s="38"/>
      <c r="QV266" s="38"/>
      <c r="QW266" s="38"/>
      <c r="QX266" s="38"/>
      <c r="QY266" s="38"/>
      <c r="QZ266" s="38"/>
      <c r="RA266" s="38"/>
      <c r="RB266" s="38"/>
      <c r="RC266" s="38"/>
      <c r="RD266" s="38"/>
      <c r="RE266" s="38"/>
      <c r="RF266" s="38"/>
      <c r="RG266" s="38"/>
      <c r="RH266" s="38"/>
      <c r="RI266" s="38"/>
      <c r="RJ266" s="38"/>
      <c r="RK266" s="38"/>
      <c r="RL266" s="38"/>
      <c r="RM266" s="38"/>
      <c r="RN266" s="38"/>
      <c r="RO266" s="38"/>
      <c r="RP266" s="38"/>
      <c r="RQ266" s="38"/>
      <c r="RR266" s="38"/>
      <c r="RS266" s="38"/>
      <c r="RT266" s="38"/>
      <c r="RU266" s="38"/>
      <c r="RV266" s="38"/>
      <c r="RW266" s="38"/>
      <c r="RX266" s="38"/>
      <c r="RY266" s="38"/>
      <c r="RZ266" s="38"/>
      <c r="SA266" s="38"/>
      <c r="SB266" s="38"/>
      <c r="SC266" s="38"/>
      <c r="SD266" s="38"/>
      <c r="SE266" s="38"/>
      <c r="SF266" s="38"/>
      <c r="SG266" s="38"/>
      <c r="SH266" s="38"/>
      <c r="SI266" s="38"/>
      <c r="SJ266" s="38"/>
      <c r="SK266" s="38"/>
      <c r="SL266" s="38"/>
      <c r="SM266" s="38"/>
      <c r="SN266" s="38"/>
      <c r="SO266" s="38"/>
      <c r="SP266" s="38"/>
      <c r="SQ266" s="38"/>
      <c r="SR266" s="38"/>
      <c r="SS266" s="38"/>
      <c r="ST266" s="38"/>
      <c r="SU266" s="38"/>
      <c r="SV266" s="38"/>
      <c r="SW266" s="38"/>
      <c r="SX266" s="38"/>
      <c r="SY266" s="38"/>
      <c r="SZ266" s="38"/>
      <c r="TA266" s="38"/>
      <c r="TB266" s="38"/>
      <c r="TC266" s="38"/>
      <c r="TD266" s="38"/>
      <c r="TE266" s="38"/>
      <c r="TF266" s="38"/>
      <c r="TG266" s="38"/>
      <c r="TH266" s="38"/>
      <c r="TI266" s="38"/>
      <c r="TJ266" s="38"/>
      <c r="TK266" s="38"/>
      <c r="TL266" s="38"/>
      <c r="TM266" s="38"/>
      <c r="TN266" s="38"/>
      <c r="TO266" s="38"/>
      <c r="TP266" s="38"/>
      <c r="TQ266" s="38"/>
      <c r="TR266" s="38"/>
      <c r="TS266" s="38"/>
      <c r="TT266" s="38"/>
      <c r="TU266" s="38"/>
      <c r="TV266" s="38"/>
      <c r="TW266" s="38"/>
      <c r="TX266" s="38"/>
      <c r="TY266" s="38"/>
      <c r="TZ266" s="38"/>
      <c r="UA266" s="38"/>
      <c r="UB266" s="38"/>
      <c r="UC266" s="38"/>
      <c r="UD266" s="38"/>
      <c r="UE266" s="38"/>
      <c r="UF266" s="38"/>
      <c r="UG266" s="38"/>
      <c r="UH266" s="38"/>
      <c r="UI266" s="38"/>
      <c r="UJ266" s="38"/>
      <c r="UK266" s="38"/>
      <c r="UL266" s="38"/>
      <c r="UM266" s="38"/>
      <c r="UN266" s="38"/>
      <c r="UO266" s="38"/>
      <c r="UP266" s="38"/>
      <c r="UQ266" s="38"/>
      <c r="UR266" s="38"/>
      <c r="US266" s="38"/>
      <c r="UT266" s="38"/>
      <c r="UU266" s="38"/>
      <c r="UV266" s="38"/>
      <c r="UW266" s="38"/>
      <c r="UX266" s="38"/>
      <c r="UY266" s="38"/>
      <c r="UZ266" s="38"/>
      <c r="VA266" s="38"/>
      <c r="VB266" s="38"/>
      <c r="VC266" s="38"/>
      <c r="VD266" s="38"/>
      <c r="VE266" s="38"/>
      <c r="VF266" s="38"/>
      <c r="VG266" s="38"/>
      <c r="VH266" s="38"/>
      <c r="VI266" s="38"/>
      <c r="VJ266" s="38"/>
      <c r="VK266" s="38"/>
      <c r="VL266" s="38"/>
      <c r="VM266" s="38"/>
      <c r="VN266" s="38"/>
      <c r="VO266" s="38"/>
      <c r="VP266" s="38"/>
      <c r="VQ266" s="38"/>
      <c r="VR266" s="38"/>
      <c r="VS266" s="38"/>
      <c r="VT266" s="38"/>
      <c r="VU266" s="38"/>
      <c r="VV266" s="38"/>
      <c r="VW266" s="38"/>
      <c r="VX266" s="38"/>
      <c r="VY266" s="38"/>
      <c r="VZ266" s="38"/>
      <c r="WA266" s="38"/>
      <c r="WB266" s="38"/>
      <c r="WC266" s="38"/>
      <c r="WD266" s="38"/>
      <c r="WE266" s="38"/>
      <c r="WF266" s="38"/>
      <c r="WG266" s="38"/>
      <c r="WH266" s="38"/>
      <c r="WI266" s="38"/>
      <c r="WJ266" s="38"/>
      <c r="WK266" s="38"/>
      <c r="WL266" s="38"/>
      <c r="WM266" s="38"/>
      <c r="WN266" s="38"/>
      <c r="WO266" s="38"/>
      <c r="WP266" s="38"/>
      <c r="WQ266" s="38"/>
      <c r="WR266" s="38"/>
      <c r="WS266" s="38"/>
      <c r="WT266" s="38"/>
      <c r="WU266" s="38"/>
      <c r="WV266" s="38"/>
      <c r="WW266" s="38"/>
      <c r="WX266" s="38"/>
      <c r="WY266" s="38"/>
      <c r="WZ266" s="38"/>
      <c r="XA266" s="38"/>
      <c r="XB266" s="38"/>
      <c r="XC266" s="38"/>
      <c r="XD266" s="38"/>
      <c r="XE266" s="38"/>
      <c r="XF266" s="38"/>
      <c r="XG266" s="38"/>
      <c r="XH266" s="38"/>
      <c r="XI266" s="38"/>
      <c r="XJ266" s="38"/>
      <c r="XK266" s="38"/>
      <c r="XL266" s="38"/>
      <c r="XM266" s="38"/>
      <c r="XN266" s="38"/>
      <c r="XO266" s="38"/>
      <c r="XP266" s="38"/>
      <c r="XQ266" s="38"/>
      <c r="XR266" s="38"/>
      <c r="XS266" s="38"/>
      <c r="XT266" s="38"/>
      <c r="XU266" s="38"/>
      <c r="XV266" s="38"/>
      <c r="XW266" s="38"/>
      <c r="XX266" s="38"/>
      <c r="XY266" s="38"/>
      <c r="XZ266" s="38"/>
      <c r="YA266" s="38"/>
      <c r="YB266" s="38"/>
      <c r="YC266" s="38"/>
      <c r="YD266" s="38"/>
      <c r="YE266" s="38"/>
      <c r="YF266" s="38"/>
      <c r="YG266" s="38"/>
      <c r="YH266" s="38"/>
      <c r="YI266" s="38"/>
      <c r="YJ266" s="38"/>
      <c r="YK266" s="38"/>
      <c r="YL266" s="38"/>
      <c r="YM266" s="38"/>
      <c r="YN266" s="38"/>
      <c r="YO266" s="38"/>
      <c r="YP266" s="38"/>
      <c r="YQ266" s="38"/>
      <c r="YR266" s="38"/>
    </row>
    <row r="267" spans="1:668" s="50" customFormat="1" ht="15.75" x14ac:dyDescent="0.25">
      <c r="A267" s="38"/>
      <c r="B267" s="61"/>
      <c r="C267" s="61"/>
      <c r="D267" s="61"/>
      <c r="E267" s="61"/>
      <c r="F267" s="150"/>
      <c r="G267" s="164"/>
      <c r="H267" s="150"/>
      <c r="I267" s="150"/>
      <c r="J267" s="150"/>
      <c r="K267" s="150"/>
      <c r="L267" s="150"/>
      <c r="M267" s="53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8"/>
      <c r="EF267" s="38"/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ET267" s="38"/>
      <c r="EU267" s="38"/>
      <c r="EV267" s="38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8"/>
      <c r="FO267" s="38"/>
      <c r="FP267" s="38"/>
      <c r="FQ267" s="38"/>
      <c r="FR267" s="38"/>
      <c r="FS267" s="38"/>
      <c r="FT267" s="38"/>
      <c r="FU267" s="38"/>
      <c r="FV267" s="38"/>
      <c r="FW267" s="38"/>
      <c r="FX267" s="38"/>
      <c r="FY267" s="38"/>
      <c r="FZ267" s="38"/>
      <c r="GA267" s="38"/>
      <c r="GB267" s="38"/>
      <c r="GC267" s="38"/>
      <c r="GD267" s="38"/>
      <c r="GE267" s="38"/>
      <c r="GF267" s="38"/>
      <c r="GG267" s="38"/>
      <c r="GH267" s="38"/>
      <c r="GI267" s="38"/>
      <c r="GJ267" s="38"/>
      <c r="GK267" s="38"/>
      <c r="GL267" s="38"/>
      <c r="GM267" s="38"/>
      <c r="GN267" s="38"/>
      <c r="GO267" s="38"/>
      <c r="GP267" s="38"/>
      <c r="GQ267" s="38"/>
      <c r="GR267" s="38"/>
      <c r="GS267" s="38"/>
      <c r="GT267" s="38"/>
      <c r="GU267" s="38"/>
      <c r="GV267" s="38"/>
      <c r="GW267" s="38"/>
      <c r="GX267" s="38"/>
      <c r="GY267" s="38"/>
      <c r="GZ267" s="38"/>
      <c r="HA267" s="38"/>
      <c r="HB267" s="38"/>
      <c r="HC267" s="38"/>
      <c r="HD267" s="38"/>
      <c r="HE267" s="38"/>
      <c r="HF267" s="38"/>
      <c r="HG267" s="38"/>
      <c r="HH267" s="38"/>
      <c r="HI267" s="38"/>
      <c r="HJ267" s="38"/>
      <c r="HK267" s="38"/>
      <c r="HL267" s="38"/>
      <c r="HM267" s="38"/>
      <c r="HN267" s="38"/>
      <c r="HO267" s="38"/>
      <c r="HP267" s="38"/>
      <c r="HQ267" s="38"/>
      <c r="HR267" s="38"/>
      <c r="HS267" s="38"/>
      <c r="HT267" s="38"/>
      <c r="HU267" s="38"/>
      <c r="HV267" s="38"/>
      <c r="HW267" s="38"/>
      <c r="HX267" s="38"/>
      <c r="HY267" s="38"/>
      <c r="HZ267" s="38"/>
      <c r="IA267" s="38"/>
      <c r="IB267" s="38"/>
      <c r="IC267" s="38"/>
      <c r="ID267" s="38"/>
      <c r="IE267" s="38"/>
      <c r="IF267" s="38"/>
      <c r="IG267" s="38"/>
      <c r="IH267" s="38"/>
      <c r="II267" s="38"/>
      <c r="IJ267" s="38"/>
      <c r="IK267" s="38"/>
      <c r="IL267" s="38"/>
      <c r="IM267" s="38"/>
      <c r="IN267" s="38"/>
      <c r="IO267" s="38"/>
      <c r="IP267" s="38"/>
      <c r="IQ267" s="38"/>
      <c r="IR267" s="38"/>
      <c r="IS267" s="38"/>
      <c r="IT267" s="38"/>
      <c r="IU267" s="38"/>
      <c r="IV267" s="38"/>
      <c r="IW267" s="38"/>
      <c r="IX267" s="38"/>
      <c r="IY267" s="38"/>
      <c r="IZ267" s="38"/>
      <c r="JA267" s="38"/>
      <c r="JB267" s="38"/>
      <c r="JC267" s="38"/>
      <c r="JD267" s="38"/>
      <c r="JE267" s="38"/>
      <c r="JF267" s="38"/>
      <c r="JG267" s="38"/>
      <c r="JH267" s="38"/>
      <c r="JI267" s="38"/>
      <c r="JJ267" s="38"/>
      <c r="JK267" s="38"/>
      <c r="JL267" s="38"/>
      <c r="JM267" s="38"/>
      <c r="JN267" s="38"/>
      <c r="JO267" s="38"/>
      <c r="JP267" s="38"/>
      <c r="JQ267" s="38"/>
      <c r="JR267" s="38"/>
      <c r="JS267" s="38"/>
      <c r="JT267" s="38"/>
      <c r="JU267" s="38"/>
      <c r="JV267" s="38"/>
      <c r="JW267" s="38"/>
      <c r="JX267" s="38"/>
      <c r="JY267" s="38"/>
      <c r="JZ267" s="38"/>
      <c r="KA267" s="38"/>
      <c r="KB267" s="38"/>
      <c r="KC267" s="38"/>
      <c r="KD267" s="38"/>
      <c r="KE267" s="38"/>
      <c r="KF267" s="38"/>
      <c r="KG267" s="38"/>
      <c r="KH267" s="38"/>
      <c r="KI267" s="38"/>
      <c r="KJ267" s="38"/>
      <c r="KK267" s="38"/>
      <c r="KL267" s="38"/>
      <c r="KM267" s="38"/>
      <c r="KN267" s="38"/>
      <c r="KO267" s="38"/>
      <c r="KP267" s="38"/>
      <c r="KQ267" s="38"/>
      <c r="KR267" s="38"/>
      <c r="KS267" s="38"/>
      <c r="KT267" s="38"/>
      <c r="KU267" s="38"/>
      <c r="KV267" s="38"/>
      <c r="KW267" s="38"/>
      <c r="KX267" s="38"/>
      <c r="KY267" s="38"/>
      <c r="KZ267" s="38"/>
      <c r="LA267" s="38"/>
      <c r="LB267" s="38"/>
      <c r="LC267" s="38"/>
      <c r="LD267" s="38"/>
      <c r="LE267" s="38"/>
      <c r="LF267" s="38"/>
      <c r="LG267" s="38"/>
      <c r="LH267" s="38"/>
      <c r="LI267" s="38"/>
      <c r="LJ267" s="38"/>
      <c r="LK267" s="38"/>
      <c r="LL267" s="38"/>
      <c r="LM267" s="38"/>
      <c r="LN267" s="38"/>
      <c r="LO267" s="38"/>
      <c r="LP267" s="38"/>
      <c r="LQ267" s="38"/>
      <c r="LR267" s="38"/>
      <c r="LS267" s="38"/>
      <c r="LT267" s="38"/>
      <c r="LU267" s="38"/>
      <c r="LV267" s="38"/>
      <c r="LW267" s="38"/>
      <c r="LX267" s="38"/>
      <c r="LY267" s="38"/>
      <c r="LZ267" s="38"/>
      <c r="MA267" s="38"/>
      <c r="MB267" s="38"/>
      <c r="MC267" s="38"/>
      <c r="MD267" s="38"/>
      <c r="ME267" s="38"/>
      <c r="MF267" s="38"/>
      <c r="MG267" s="38"/>
      <c r="MH267" s="38"/>
      <c r="MI267" s="38"/>
      <c r="MJ267" s="38"/>
      <c r="MK267" s="38"/>
      <c r="ML267" s="38"/>
      <c r="MM267" s="38"/>
      <c r="MN267" s="38"/>
      <c r="MO267" s="38"/>
      <c r="MP267" s="38"/>
      <c r="MQ267" s="38"/>
      <c r="MR267" s="38"/>
      <c r="MS267" s="38"/>
      <c r="MT267" s="38"/>
      <c r="MU267" s="38"/>
      <c r="MV267" s="38"/>
      <c r="MW267" s="38"/>
      <c r="MX267" s="38"/>
      <c r="MY267" s="38"/>
      <c r="MZ267" s="38"/>
      <c r="NA267" s="38"/>
      <c r="NB267" s="38"/>
      <c r="NC267" s="38"/>
      <c r="ND267" s="38"/>
      <c r="NE267" s="38"/>
      <c r="NF267" s="38"/>
      <c r="NG267" s="38"/>
      <c r="NH267" s="38"/>
      <c r="NI267" s="38"/>
      <c r="NJ267" s="38"/>
      <c r="NK267" s="38"/>
      <c r="NL267" s="38"/>
      <c r="NM267" s="38"/>
      <c r="NN267" s="38"/>
      <c r="NO267" s="38"/>
      <c r="NP267" s="38"/>
      <c r="NQ267" s="38"/>
      <c r="NR267" s="38"/>
      <c r="NS267" s="38"/>
      <c r="NT267" s="38"/>
      <c r="NU267" s="38"/>
      <c r="NV267" s="38"/>
      <c r="NW267" s="38"/>
      <c r="NX267" s="38"/>
      <c r="NY267" s="38"/>
      <c r="NZ267" s="38"/>
      <c r="OA267" s="38"/>
      <c r="OB267" s="38"/>
      <c r="OC267" s="38"/>
      <c r="OD267" s="38"/>
      <c r="OE267" s="38"/>
      <c r="OF267" s="38"/>
      <c r="OG267" s="38"/>
      <c r="OH267" s="38"/>
      <c r="OI267" s="38"/>
      <c r="OJ267" s="38"/>
      <c r="OK267" s="38"/>
      <c r="OL267" s="38"/>
      <c r="OM267" s="38"/>
      <c r="ON267" s="38"/>
      <c r="OO267" s="38"/>
      <c r="OP267" s="38"/>
      <c r="OQ267" s="38"/>
      <c r="OR267" s="38"/>
      <c r="OS267" s="38"/>
      <c r="OT267" s="38"/>
      <c r="OU267" s="38"/>
      <c r="OV267" s="38"/>
      <c r="OW267" s="38"/>
      <c r="OX267" s="38"/>
      <c r="OY267" s="38"/>
      <c r="OZ267" s="38"/>
      <c r="PA267" s="38"/>
      <c r="PB267" s="38"/>
      <c r="PC267" s="38"/>
      <c r="PD267" s="38"/>
      <c r="PE267" s="38"/>
      <c r="PF267" s="38"/>
      <c r="PG267" s="38"/>
      <c r="PH267" s="38"/>
      <c r="PI267" s="38"/>
      <c r="PJ267" s="38"/>
      <c r="PK267" s="38"/>
      <c r="PL267" s="38"/>
      <c r="PM267" s="38"/>
      <c r="PN267" s="38"/>
      <c r="PO267" s="38"/>
      <c r="PP267" s="38"/>
      <c r="PQ267" s="38"/>
      <c r="PR267" s="38"/>
      <c r="PS267" s="38"/>
      <c r="PT267" s="38"/>
      <c r="PU267" s="38"/>
      <c r="PV267" s="38"/>
      <c r="PW267" s="38"/>
      <c r="PX267" s="38"/>
      <c r="PY267" s="38"/>
      <c r="PZ267" s="38"/>
      <c r="QA267" s="38"/>
      <c r="QB267" s="38"/>
      <c r="QC267" s="38"/>
      <c r="QD267" s="38"/>
      <c r="QE267" s="38"/>
      <c r="QF267" s="38"/>
      <c r="QG267" s="38"/>
      <c r="QH267" s="38"/>
      <c r="QI267" s="38"/>
      <c r="QJ267" s="38"/>
      <c r="QK267" s="38"/>
      <c r="QL267" s="38"/>
      <c r="QM267" s="38"/>
      <c r="QN267" s="38"/>
      <c r="QO267" s="38"/>
      <c r="QP267" s="38"/>
      <c r="QQ267" s="38"/>
      <c r="QR267" s="38"/>
      <c r="QS267" s="38"/>
      <c r="QT267" s="38"/>
      <c r="QU267" s="38"/>
      <c r="QV267" s="38"/>
      <c r="QW267" s="38"/>
      <c r="QX267" s="38"/>
      <c r="QY267" s="38"/>
      <c r="QZ267" s="38"/>
      <c r="RA267" s="38"/>
      <c r="RB267" s="38"/>
      <c r="RC267" s="38"/>
      <c r="RD267" s="38"/>
      <c r="RE267" s="38"/>
      <c r="RF267" s="38"/>
      <c r="RG267" s="38"/>
      <c r="RH267" s="38"/>
      <c r="RI267" s="38"/>
      <c r="RJ267" s="38"/>
      <c r="RK267" s="38"/>
      <c r="RL267" s="38"/>
      <c r="RM267" s="38"/>
      <c r="RN267" s="38"/>
      <c r="RO267" s="38"/>
      <c r="RP267" s="38"/>
      <c r="RQ267" s="38"/>
      <c r="RR267" s="38"/>
      <c r="RS267" s="38"/>
      <c r="RT267" s="38"/>
      <c r="RU267" s="38"/>
      <c r="RV267" s="38"/>
      <c r="RW267" s="38"/>
      <c r="RX267" s="38"/>
      <c r="RY267" s="38"/>
      <c r="RZ267" s="38"/>
      <c r="SA267" s="38"/>
      <c r="SB267" s="38"/>
      <c r="SC267" s="38"/>
      <c r="SD267" s="38"/>
      <c r="SE267" s="38"/>
      <c r="SF267" s="38"/>
      <c r="SG267" s="38"/>
      <c r="SH267" s="38"/>
      <c r="SI267" s="38"/>
      <c r="SJ267" s="38"/>
      <c r="SK267" s="38"/>
      <c r="SL267" s="38"/>
      <c r="SM267" s="38"/>
      <c r="SN267" s="38"/>
      <c r="SO267" s="38"/>
      <c r="SP267" s="38"/>
      <c r="SQ267" s="38"/>
      <c r="SR267" s="38"/>
      <c r="SS267" s="38"/>
      <c r="ST267" s="38"/>
      <c r="SU267" s="38"/>
      <c r="SV267" s="38"/>
      <c r="SW267" s="38"/>
      <c r="SX267" s="38"/>
      <c r="SY267" s="38"/>
      <c r="SZ267" s="38"/>
      <c r="TA267" s="38"/>
      <c r="TB267" s="38"/>
      <c r="TC267" s="38"/>
      <c r="TD267" s="38"/>
      <c r="TE267" s="38"/>
      <c r="TF267" s="38"/>
      <c r="TG267" s="38"/>
      <c r="TH267" s="38"/>
      <c r="TI267" s="38"/>
      <c r="TJ267" s="38"/>
      <c r="TK267" s="38"/>
      <c r="TL267" s="38"/>
      <c r="TM267" s="38"/>
      <c r="TN267" s="38"/>
      <c r="TO267" s="38"/>
      <c r="TP267" s="38"/>
      <c r="TQ267" s="38"/>
      <c r="TR267" s="38"/>
      <c r="TS267" s="38"/>
      <c r="TT267" s="38"/>
      <c r="TU267" s="38"/>
      <c r="TV267" s="38"/>
      <c r="TW267" s="38"/>
      <c r="TX267" s="38"/>
      <c r="TY267" s="38"/>
      <c r="TZ267" s="38"/>
      <c r="UA267" s="38"/>
      <c r="UB267" s="38"/>
      <c r="UC267" s="38"/>
      <c r="UD267" s="38"/>
      <c r="UE267" s="38"/>
      <c r="UF267" s="38"/>
      <c r="UG267" s="38"/>
      <c r="UH267" s="38"/>
      <c r="UI267" s="38"/>
      <c r="UJ267" s="38"/>
      <c r="UK267" s="38"/>
      <c r="UL267" s="38"/>
      <c r="UM267" s="38"/>
      <c r="UN267" s="38"/>
      <c r="UO267" s="38"/>
      <c r="UP267" s="38"/>
      <c r="UQ267" s="38"/>
      <c r="UR267" s="38"/>
      <c r="US267" s="38"/>
      <c r="UT267" s="38"/>
      <c r="UU267" s="38"/>
      <c r="UV267" s="38"/>
      <c r="UW267" s="38"/>
      <c r="UX267" s="38"/>
      <c r="UY267" s="38"/>
      <c r="UZ267" s="38"/>
      <c r="VA267" s="38"/>
      <c r="VB267" s="38"/>
      <c r="VC267" s="38"/>
      <c r="VD267" s="38"/>
      <c r="VE267" s="38"/>
      <c r="VF267" s="38"/>
      <c r="VG267" s="38"/>
      <c r="VH267" s="38"/>
      <c r="VI267" s="38"/>
      <c r="VJ267" s="38"/>
      <c r="VK267" s="38"/>
      <c r="VL267" s="38"/>
      <c r="VM267" s="38"/>
      <c r="VN267" s="38"/>
      <c r="VO267" s="38"/>
      <c r="VP267" s="38"/>
      <c r="VQ267" s="38"/>
      <c r="VR267" s="38"/>
      <c r="VS267" s="38"/>
      <c r="VT267" s="38"/>
      <c r="VU267" s="38"/>
      <c r="VV267" s="38"/>
      <c r="VW267" s="38"/>
      <c r="VX267" s="38"/>
      <c r="VY267" s="38"/>
      <c r="VZ267" s="38"/>
      <c r="WA267" s="38"/>
      <c r="WB267" s="38"/>
      <c r="WC267" s="38"/>
      <c r="WD267" s="38"/>
      <c r="WE267" s="38"/>
      <c r="WF267" s="38"/>
      <c r="WG267" s="38"/>
      <c r="WH267" s="38"/>
      <c r="WI267" s="38"/>
      <c r="WJ267" s="38"/>
      <c r="WK267" s="38"/>
      <c r="WL267" s="38"/>
      <c r="WM267" s="38"/>
      <c r="WN267" s="38"/>
      <c r="WO267" s="38"/>
      <c r="WP267" s="38"/>
      <c r="WQ267" s="38"/>
      <c r="WR267" s="38"/>
      <c r="WS267" s="38"/>
      <c r="WT267" s="38"/>
      <c r="WU267" s="38"/>
      <c r="WV267" s="38"/>
      <c r="WW267" s="38"/>
      <c r="WX267" s="38"/>
      <c r="WY267" s="38"/>
      <c r="WZ267" s="38"/>
      <c r="XA267" s="38"/>
      <c r="XB267" s="38"/>
      <c r="XC267" s="38"/>
      <c r="XD267" s="38"/>
      <c r="XE267" s="38"/>
      <c r="XF267" s="38"/>
      <c r="XG267" s="38"/>
      <c r="XH267" s="38"/>
      <c r="XI267" s="38"/>
      <c r="XJ267" s="38"/>
      <c r="XK267" s="38"/>
      <c r="XL267" s="38"/>
      <c r="XM267" s="38"/>
      <c r="XN267" s="38"/>
      <c r="XO267" s="38"/>
      <c r="XP267" s="38"/>
      <c r="XQ267" s="38"/>
      <c r="XR267" s="38"/>
      <c r="XS267" s="38"/>
      <c r="XT267" s="38"/>
      <c r="XU267" s="38"/>
      <c r="XV267" s="38"/>
      <c r="XW267" s="38"/>
      <c r="XX267" s="38"/>
      <c r="XY267" s="38"/>
      <c r="XZ267" s="38"/>
      <c r="YA267" s="38"/>
      <c r="YB267" s="38"/>
      <c r="YC267" s="38"/>
      <c r="YD267" s="38"/>
      <c r="YE267" s="38"/>
      <c r="YF267" s="38"/>
      <c r="YG267" s="38"/>
      <c r="YH267" s="38"/>
      <c r="YI267" s="38"/>
      <c r="YJ267" s="38"/>
      <c r="YK267" s="38"/>
      <c r="YL267" s="38"/>
      <c r="YM267" s="38"/>
      <c r="YN267" s="38"/>
      <c r="YO267" s="38"/>
      <c r="YP267" s="38"/>
      <c r="YQ267" s="38"/>
      <c r="YR267" s="38"/>
    </row>
    <row r="268" spans="1:668" s="50" customFormat="1" ht="15.75" x14ac:dyDescent="0.25">
      <c r="A268" s="38"/>
      <c r="B268" s="2"/>
      <c r="C268" s="2"/>
      <c r="D268" s="1"/>
      <c r="E268" s="1"/>
      <c r="F268" s="132"/>
      <c r="G268" s="133"/>
      <c r="H268" s="132"/>
      <c r="I268" s="132"/>
      <c r="J268" s="132"/>
      <c r="K268" s="132"/>
      <c r="L268" s="133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  <c r="ED268" s="38"/>
      <c r="EE268" s="38"/>
      <c r="EF268" s="38"/>
      <c r="EG268" s="38"/>
      <c r="EH268" s="38"/>
      <c r="EI268" s="38"/>
      <c r="EJ268" s="38"/>
      <c r="EK268" s="38"/>
      <c r="EL268" s="38"/>
      <c r="EM268" s="38"/>
      <c r="EN268" s="38"/>
      <c r="EO268" s="38"/>
      <c r="EP268" s="38"/>
      <c r="EQ268" s="38"/>
      <c r="ER268" s="38"/>
      <c r="ES268" s="38"/>
      <c r="ET268" s="38"/>
      <c r="EU268" s="38"/>
      <c r="EV268" s="38"/>
      <c r="EW268" s="38"/>
      <c r="EX268" s="38"/>
      <c r="EY268" s="38"/>
      <c r="EZ268" s="38"/>
      <c r="FA268" s="38"/>
      <c r="FB268" s="38"/>
      <c r="FC268" s="38"/>
      <c r="FD268" s="38"/>
      <c r="FE268" s="38"/>
      <c r="FF268" s="38"/>
      <c r="FG268" s="38"/>
      <c r="FH268" s="38"/>
      <c r="FI268" s="38"/>
      <c r="FJ268" s="38"/>
      <c r="FK268" s="38"/>
      <c r="FL268" s="38"/>
      <c r="FM268" s="38"/>
      <c r="FN268" s="38"/>
      <c r="FO268" s="38"/>
      <c r="FP268" s="38"/>
      <c r="FQ268" s="38"/>
      <c r="FR268" s="38"/>
      <c r="FS268" s="38"/>
      <c r="FT268" s="38"/>
      <c r="FU268" s="38"/>
      <c r="FV268" s="38"/>
      <c r="FW268" s="38"/>
      <c r="FX268" s="38"/>
      <c r="FY268" s="38"/>
      <c r="FZ268" s="38"/>
      <c r="GA268" s="38"/>
      <c r="GB268" s="38"/>
      <c r="GC268" s="38"/>
      <c r="GD268" s="38"/>
      <c r="GE268" s="38"/>
      <c r="GF268" s="38"/>
      <c r="GG268" s="38"/>
      <c r="GH268" s="38"/>
      <c r="GI268" s="38"/>
      <c r="GJ268" s="38"/>
      <c r="GK268" s="38"/>
      <c r="GL268" s="38"/>
      <c r="GM268" s="38"/>
      <c r="GN268" s="38"/>
      <c r="GO268" s="38"/>
      <c r="GP268" s="38"/>
      <c r="GQ268" s="38"/>
      <c r="GR268" s="38"/>
      <c r="GS268" s="38"/>
      <c r="GT268" s="38"/>
      <c r="GU268" s="38"/>
      <c r="GV268" s="38"/>
      <c r="GW268" s="38"/>
      <c r="GX268" s="38"/>
      <c r="GY268" s="38"/>
      <c r="GZ268" s="38"/>
      <c r="HA268" s="38"/>
      <c r="HB268" s="38"/>
      <c r="HC268" s="38"/>
      <c r="HD268" s="38"/>
      <c r="HE268" s="38"/>
      <c r="HF268" s="38"/>
      <c r="HG268" s="38"/>
      <c r="HH268" s="38"/>
      <c r="HI268" s="38"/>
      <c r="HJ268" s="38"/>
      <c r="HK268" s="38"/>
      <c r="HL268" s="38"/>
      <c r="HM268" s="38"/>
      <c r="HN268" s="38"/>
      <c r="HO268" s="38"/>
      <c r="HP268" s="38"/>
      <c r="HQ268" s="38"/>
      <c r="HR268" s="38"/>
      <c r="HS268" s="38"/>
      <c r="HT268" s="38"/>
      <c r="HU268" s="38"/>
      <c r="HV268" s="38"/>
      <c r="HW268" s="38"/>
      <c r="HX268" s="38"/>
      <c r="HY268" s="38"/>
      <c r="HZ268" s="38"/>
      <c r="IA268" s="38"/>
      <c r="IB268" s="38"/>
      <c r="IC268" s="38"/>
      <c r="ID268" s="38"/>
      <c r="IE268" s="38"/>
      <c r="IF268" s="38"/>
      <c r="IG268" s="38"/>
      <c r="IH268" s="38"/>
      <c r="II268" s="38"/>
      <c r="IJ268" s="38"/>
      <c r="IK268" s="38"/>
      <c r="IL268" s="38"/>
      <c r="IM268" s="38"/>
      <c r="IN268" s="38"/>
      <c r="IO268" s="38"/>
      <c r="IP268" s="38"/>
      <c r="IQ268" s="38"/>
      <c r="IR268" s="38"/>
      <c r="IS268" s="38"/>
      <c r="IT268" s="38"/>
      <c r="IU268" s="38"/>
      <c r="IV268" s="38"/>
      <c r="IW268" s="38"/>
      <c r="IX268" s="38"/>
      <c r="IY268" s="38"/>
      <c r="IZ268" s="38"/>
      <c r="JA268" s="38"/>
      <c r="JB268" s="38"/>
      <c r="JC268" s="38"/>
      <c r="JD268" s="38"/>
      <c r="JE268" s="38"/>
      <c r="JF268" s="38"/>
      <c r="JG268" s="38"/>
      <c r="JH268" s="38"/>
      <c r="JI268" s="38"/>
      <c r="JJ268" s="38"/>
      <c r="JK268" s="38"/>
      <c r="JL268" s="38"/>
      <c r="JM268" s="38"/>
      <c r="JN268" s="38"/>
      <c r="JO268" s="38"/>
      <c r="JP268" s="38"/>
      <c r="JQ268" s="38"/>
      <c r="JR268" s="38"/>
      <c r="JS268" s="38"/>
      <c r="JT268" s="38"/>
      <c r="JU268" s="38"/>
      <c r="JV268" s="38"/>
      <c r="JW268" s="38"/>
      <c r="JX268" s="38"/>
      <c r="JY268" s="38"/>
      <c r="JZ268" s="38"/>
      <c r="KA268" s="38"/>
      <c r="KB268" s="38"/>
      <c r="KC268" s="38"/>
      <c r="KD268" s="38"/>
      <c r="KE268" s="38"/>
      <c r="KF268" s="38"/>
      <c r="KG268" s="38"/>
      <c r="KH268" s="38"/>
      <c r="KI268" s="38"/>
      <c r="KJ268" s="38"/>
      <c r="KK268" s="38"/>
      <c r="KL268" s="38"/>
      <c r="KM268" s="38"/>
      <c r="KN268" s="38"/>
      <c r="KO268" s="38"/>
      <c r="KP268" s="38"/>
      <c r="KQ268" s="38"/>
      <c r="KR268" s="38"/>
      <c r="KS268" s="38"/>
      <c r="KT268" s="38"/>
      <c r="KU268" s="38"/>
      <c r="KV268" s="38"/>
      <c r="KW268" s="38"/>
      <c r="KX268" s="38"/>
      <c r="KY268" s="38"/>
      <c r="KZ268" s="38"/>
      <c r="LA268" s="38"/>
      <c r="LB268" s="38"/>
      <c r="LC268" s="38"/>
      <c r="LD268" s="38"/>
      <c r="LE268" s="38"/>
      <c r="LF268" s="38"/>
      <c r="LG268" s="38"/>
      <c r="LH268" s="38"/>
      <c r="LI268" s="38"/>
      <c r="LJ268" s="38"/>
      <c r="LK268" s="38"/>
      <c r="LL268" s="38"/>
      <c r="LM268" s="38"/>
      <c r="LN268" s="38"/>
      <c r="LO268" s="38"/>
      <c r="LP268" s="38"/>
      <c r="LQ268" s="38"/>
      <c r="LR268" s="38"/>
      <c r="LS268" s="38"/>
      <c r="LT268" s="38"/>
      <c r="LU268" s="38"/>
      <c r="LV268" s="38"/>
      <c r="LW268" s="38"/>
      <c r="LX268" s="38"/>
      <c r="LY268" s="38"/>
      <c r="LZ268" s="38"/>
      <c r="MA268" s="38"/>
      <c r="MB268" s="38"/>
      <c r="MC268" s="38"/>
      <c r="MD268" s="38"/>
      <c r="ME268" s="38"/>
      <c r="MF268" s="38"/>
      <c r="MG268" s="38"/>
      <c r="MH268" s="38"/>
      <c r="MI268" s="38"/>
      <c r="MJ268" s="38"/>
      <c r="MK268" s="38"/>
      <c r="ML268" s="38"/>
      <c r="MM268" s="38"/>
      <c r="MN268" s="38"/>
      <c r="MO268" s="38"/>
      <c r="MP268" s="38"/>
      <c r="MQ268" s="38"/>
      <c r="MR268" s="38"/>
      <c r="MS268" s="38"/>
      <c r="MT268" s="38"/>
      <c r="MU268" s="38"/>
      <c r="MV268" s="38"/>
      <c r="MW268" s="38"/>
      <c r="MX268" s="38"/>
      <c r="MY268" s="38"/>
      <c r="MZ268" s="38"/>
      <c r="NA268" s="38"/>
      <c r="NB268" s="38"/>
      <c r="NC268" s="38"/>
      <c r="ND268" s="38"/>
      <c r="NE268" s="38"/>
      <c r="NF268" s="38"/>
      <c r="NG268" s="38"/>
      <c r="NH268" s="38"/>
      <c r="NI268" s="38"/>
      <c r="NJ268" s="38"/>
      <c r="NK268" s="38"/>
      <c r="NL268" s="38"/>
      <c r="NM268" s="38"/>
      <c r="NN268" s="38"/>
      <c r="NO268" s="38"/>
      <c r="NP268" s="38"/>
      <c r="NQ268" s="38"/>
      <c r="NR268" s="38"/>
      <c r="NS268" s="38"/>
      <c r="NT268" s="38"/>
      <c r="NU268" s="38"/>
      <c r="NV268" s="38"/>
      <c r="NW268" s="38"/>
      <c r="NX268" s="38"/>
      <c r="NY268" s="38"/>
      <c r="NZ268" s="38"/>
      <c r="OA268" s="38"/>
      <c r="OB268" s="38"/>
      <c r="OC268" s="38"/>
      <c r="OD268" s="38"/>
      <c r="OE268" s="38"/>
      <c r="OF268" s="38"/>
      <c r="OG268" s="38"/>
      <c r="OH268" s="38"/>
      <c r="OI268" s="38"/>
      <c r="OJ268" s="38"/>
      <c r="OK268" s="38"/>
      <c r="OL268" s="38"/>
      <c r="OM268" s="38"/>
      <c r="ON268" s="38"/>
      <c r="OO268" s="38"/>
      <c r="OP268" s="38"/>
      <c r="OQ268" s="38"/>
      <c r="OR268" s="38"/>
      <c r="OS268" s="38"/>
      <c r="OT268" s="38"/>
      <c r="OU268" s="38"/>
      <c r="OV268" s="38"/>
      <c r="OW268" s="38"/>
      <c r="OX268" s="38"/>
      <c r="OY268" s="38"/>
      <c r="OZ268" s="38"/>
      <c r="PA268" s="38"/>
      <c r="PB268" s="38"/>
      <c r="PC268" s="38"/>
      <c r="PD268" s="38"/>
      <c r="PE268" s="38"/>
      <c r="PF268" s="38"/>
      <c r="PG268" s="38"/>
      <c r="PH268" s="38"/>
      <c r="PI268" s="38"/>
      <c r="PJ268" s="38"/>
      <c r="PK268" s="38"/>
      <c r="PL268" s="38"/>
      <c r="PM268" s="38"/>
      <c r="PN268" s="38"/>
      <c r="PO268" s="38"/>
      <c r="PP268" s="38"/>
      <c r="PQ268" s="38"/>
      <c r="PR268" s="38"/>
      <c r="PS268" s="38"/>
      <c r="PT268" s="38"/>
      <c r="PU268" s="38"/>
      <c r="PV268" s="38"/>
      <c r="PW268" s="38"/>
      <c r="PX268" s="38"/>
      <c r="PY268" s="38"/>
      <c r="PZ268" s="38"/>
      <c r="QA268" s="38"/>
      <c r="QB268" s="38"/>
      <c r="QC268" s="38"/>
      <c r="QD268" s="38"/>
      <c r="QE268" s="38"/>
      <c r="QF268" s="38"/>
      <c r="QG268" s="38"/>
      <c r="QH268" s="38"/>
      <c r="QI268" s="38"/>
      <c r="QJ268" s="38"/>
      <c r="QK268" s="38"/>
      <c r="QL268" s="38"/>
      <c r="QM268" s="38"/>
      <c r="QN268" s="38"/>
      <c r="QO268" s="38"/>
      <c r="QP268" s="38"/>
      <c r="QQ268" s="38"/>
      <c r="QR268" s="38"/>
      <c r="QS268" s="38"/>
      <c r="QT268" s="38"/>
      <c r="QU268" s="38"/>
      <c r="QV268" s="38"/>
      <c r="QW268" s="38"/>
      <c r="QX268" s="38"/>
      <c r="QY268" s="38"/>
      <c r="QZ268" s="38"/>
      <c r="RA268" s="38"/>
      <c r="RB268" s="38"/>
      <c r="RC268" s="38"/>
      <c r="RD268" s="38"/>
      <c r="RE268" s="38"/>
      <c r="RF268" s="38"/>
      <c r="RG268" s="38"/>
      <c r="RH268" s="38"/>
      <c r="RI268" s="38"/>
      <c r="RJ268" s="38"/>
      <c r="RK268" s="38"/>
      <c r="RL268" s="38"/>
      <c r="RM268" s="38"/>
      <c r="RN268" s="38"/>
      <c r="RO268" s="38"/>
      <c r="RP268" s="38"/>
      <c r="RQ268" s="38"/>
      <c r="RR268" s="38"/>
      <c r="RS268" s="38"/>
      <c r="RT268" s="38"/>
      <c r="RU268" s="38"/>
      <c r="RV268" s="38"/>
      <c r="RW268" s="38"/>
      <c r="RX268" s="38"/>
      <c r="RY268" s="38"/>
      <c r="RZ268" s="38"/>
      <c r="SA268" s="38"/>
      <c r="SB268" s="38"/>
      <c r="SC268" s="38"/>
      <c r="SD268" s="38"/>
      <c r="SE268" s="38"/>
      <c r="SF268" s="38"/>
      <c r="SG268" s="38"/>
      <c r="SH268" s="38"/>
      <c r="SI268" s="38"/>
      <c r="SJ268" s="38"/>
      <c r="SK268" s="38"/>
      <c r="SL268" s="38"/>
      <c r="SM268" s="38"/>
      <c r="SN268" s="38"/>
      <c r="SO268" s="38"/>
      <c r="SP268" s="38"/>
      <c r="SQ268" s="38"/>
      <c r="SR268" s="38"/>
      <c r="SS268" s="38"/>
      <c r="ST268" s="38"/>
      <c r="SU268" s="38"/>
      <c r="SV268" s="38"/>
      <c r="SW268" s="38"/>
      <c r="SX268" s="38"/>
      <c r="SY268" s="38"/>
      <c r="SZ268" s="38"/>
      <c r="TA268" s="38"/>
      <c r="TB268" s="38"/>
      <c r="TC268" s="38"/>
      <c r="TD268" s="38"/>
      <c r="TE268" s="38"/>
      <c r="TF268" s="38"/>
      <c r="TG268" s="38"/>
      <c r="TH268" s="38"/>
      <c r="TI268" s="38"/>
      <c r="TJ268" s="38"/>
      <c r="TK268" s="38"/>
      <c r="TL268" s="38"/>
      <c r="TM268" s="38"/>
      <c r="TN268" s="38"/>
      <c r="TO268" s="38"/>
      <c r="TP268" s="38"/>
      <c r="TQ268" s="38"/>
      <c r="TR268" s="38"/>
      <c r="TS268" s="38"/>
      <c r="TT268" s="38"/>
      <c r="TU268" s="38"/>
      <c r="TV268" s="38"/>
      <c r="TW268" s="38"/>
      <c r="TX268" s="38"/>
      <c r="TY268" s="38"/>
      <c r="TZ268" s="38"/>
      <c r="UA268" s="38"/>
      <c r="UB268" s="38"/>
      <c r="UC268" s="38"/>
      <c r="UD268" s="38"/>
      <c r="UE268" s="38"/>
      <c r="UF268" s="38"/>
      <c r="UG268" s="38"/>
      <c r="UH268" s="38"/>
      <c r="UI268" s="38"/>
      <c r="UJ268" s="38"/>
      <c r="UK268" s="38"/>
      <c r="UL268" s="38"/>
      <c r="UM268" s="38"/>
      <c r="UN268" s="38"/>
      <c r="UO268" s="38"/>
      <c r="UP268" s="38"/>
      <c r="UQ268" s="38"/>
      <c r="UR268" s="38"/>
      <c r="US268" s="38"/>
      <c r="UT268" s="38"/>
      <c r="UU268" s="38"/>
      <c r="UV268" s="38"/>
      <c r="UW268" s="38"/>
      <c r="UX268" s="38"/>
      <c r="UY268" s="38"/>
      <c r="UZ268" s="38"/>
      <c r="VA268" s="38"/>
      <c r="VB268" s="38"/>
      <c r="VC268" s="38"/>
      <c r="VD268" s="38"/>
      <c r="VE268" s="38"/>
      <c r="VF268" s="38"/>
      <c r="VG268" s="38"/>
      <c r="VH268" s="38"/>
      <c r="VI268" s="38"/>
      <c r="VJ268" s="38"/>
      <c r="VK268" s="38"/>
      <c r="VL268" s="38"/>
      <c r="VM268" s="38"/>
      <c r="VN268" s="38"/>
      <c r="VO268" s="38"/>
      <c r="VP268" s="38"/>
      <c r="VQ268" s="38"/>
      <c r="VR268" s="38"/>
      <c r="VS268" s="38"/>
      <c r="VT268" s="38"/>
      <c r="VU268" s="38"/>
      <c r="VV268" s="38"/>
      <c r="VW268" s="38"/>
      <c r="VX268" s="38"/>
      <c r="VY268" s="38"/>
      <c r="VZ268" s="38"/>
      <c r="WA268" s="38"/>
      <c r="WB268" s="38"/>
      <c r="WC268" s="38"/>
      <c r="WD268" s="38"/>
      <c r="WE268" s="38"/>
      <c r="WF268" s="38"/>
      <c r="WG268" s="38"/>
      <c r="WH268" s="38"/>
      <c r="WI268" s="38"/>
      <c r="WJ268" s="38"/>
      <c r="WK268" s="38"/>
      <c r="WL268" s="38"/>
      <c r="WM268" s="38"/>
      <c r="WN268" s="38"/>
      <c r="WO268" s="38"/>
      <c r="WP268" s="38"/>
      <c r="WQ268" s="38"/>
      <c r="WR268" s="38"/>
      <c r="WS268" s="38"/>
      <c r="WT268" s="38"/>
      <c r="WU268" s="38"/>
      <c r="WV268" s="38"/>
      <c r="WW268" s="38"/>
      <c r="WX268" s="38"/>
      <c r="WY268" s="38"/>
      <c r="WZ268" s="38"/>
      <c r="XA268" s="38"/>
      <c r="XB268" s="38"/>
      <c r="XC268" s="38"/>
      <c r="XD268" s="38"/>
      <c r="XE268" s="38"/>
      <c r="XF268" s="38"/>
      <c r="XG268" s="38"/>
      <c r="XH268" s="38"/>
      <c r="XI268" s="38"/>
      <c r="XJ268" s="38"/>
      <c r="XK268" s="38"/>
      <c r="XL268" s="38"/>
      <c r="XM268" s="38"/>
      <c r="XN268" s="38"/>
      <c r="XO268" s="38"/>
      <c r="XP268" s="38"/>
      <c r="XQ268" s="38"/>
      <c r="XR268" s="38"/>
      <c r="XS268" s="38"/>
      <c r="XT268" s="38"/>
      <c r="XU268" s="38"/>
      <c r="XV268" s="38"/>
      <c r="XW268" s="38"/>
      <c r="XX268" s="38"/>
      <c r="XY268" s="38"/>
      <c r="XZ268" s="38"/>
      <c r="YA268" s="38"/>
      <c r="YB268" s="38"/>
      <c r="YC268" s="38"/>
      <c r="YD268" s="38"/>
      <c r="YE268" s="38"/>
      <c r="YF268" s="38"/>
      <c r="YG268" s="38"/>
      <c r="YH268" s="38"/>
      <c r="YI268" s="38"/>
      <c r="YJ268" s="38"/>
      <c r="YK268" s="38"/>
      <c r="YL268" s="38"/>
      <c r="YM268" s="38"/>
      <c r="YN268" s="38"/>
      <c r="YO268" s="38"/>
      <c r="YP268" s="38"/>
      <c r="YQ268" s="38"/>
      <c r="YR268" s="38"/>
    </row>
    <row r="269" spans="1:668" s="50" customFormat="1" ht="15.75" x14ac:dyDescent="0.25">
      <c r="A269" s="38"/>
      <c r="B269" s="2"/>
      <c r="C269" s="2"/>
      <c r="D269" s="1"/>
      <c r="E269" s="1"/>
      <c r="F269" s="132"/>
      <c r="G269" s="133"/>
      <c r="H269" s="132"/>
      <c r="I269" s="132"/>
      <c r="J269" s="132"/>
      <c r="K269" s="132"/>
      <c r="L269" s="133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  <c r="DH269" s="38"/>
      <c r="DI269" s="38"/>
      <c r="DJ269" s="38"/>
      <c r="DK269" s="38"/>
      <c r="DL269" s="38"/>
      <c r="DM269" s="38"/>
      <c r="DN269" s="38"/>
      <c r="DO269" s="38"/>
      <c r="DP269" s="38"/>
      <c r="DQ269" s="38"/>
      <c r="DR269" s="38"/>
      <c r="DS269" s="38"/>
      <c r="DT269" s="38"/>
      <c r="DU269" s="38"/>
      <c r="DV269" s="38"/>
      <c r="DW269" s="38"/>
      <c r="DX269" s="38"/>
      <c r="DY269" s="38"/>
      <c r="DZ269" s="38"/>
      <c r="EA269" s="38"/>
      <c r="EB269" s="38"/>
      <c r="EC269" s="38"/>
      <c r="ED269" s="38"/>
      <c r="EE269" s="38"/>
      <c r="EF269" s="38"/>
      <c r="EG269" s="38"/>
      <c r="EH269" s="38"/>
      <c r="EI269" s="38"/>
      <c r="EJ269" s="38"/>
      <c r="EK269" s="38"/>
      <c r="EL269" s="38"/>
      <c r="EM269" s="38"/>
      <c r="EN269" s="38"/>
      <c r="EO269" s="38"/>
      <c r="EP269" s="38"/>
      <c r="EQ269" s="38"/>
      <c r="ER269" s="38"/>
      <c r="ES269" s="38"/>
      <c r="ET269" s="38"/>
      <c r="EU269" s="38"/>
      <c r="EV269" s="38"/>
      <c r="EW269" s="38"/>
      <c r="EX269" s="38"/>
      <c r="EY269" s="38"/>
      <c r="EZ269" s="38"/>
      <c r="FA269" s="38"/>
      <c r="FB269" s="38"/>
      <c r="FC269" s="38"/>
      <c r="FD269" s="38"/>
      <c r="FE269" s="38"/>
      <c r="FF269" s="38"/>
      <c r="FG269" s="38"/>
      <c r="FH269" s="38"/>
      <c r="FI269" s="38"/>
      <c r="FJ269" s="38"/>
      <c r="FK269" s="38"/>
      <c r="FL269" s="38"/>
      <c r="FM269" s="38"/>
      <c r="FN269" s="38"/>
      <c r="FO269" s="38"/>
      <c r="FP269" s="38"/>
      <c r="FQ269" s="38"/>
      <c r="FR269" s="38"/>
      <c r="FS269" s="38"/>
      <c r="FT269" s="38"/>
      <c r="FU269" s="38"/>
      <c r="FV269" s="38"/>
      <c r="FW269" s="38"/>
      <c r="FX269" s="38"/>
      <c r="FY269" s="38"/>
      <c r="FZ269" s="38"/>
      <c r="GA269" s="38"/>
      <c r="GB269" s="38"/>
      <c r="GC269" s="38"/>
      <c r="GD269" s="38"/>
      <c r="GE269" s="38"/>
      <c r="GF269" s="38"/>
      <c r="GG269" s="38"/>
      <c r="GH269" s="38"/>
      <c r="GI269" s="38"/>
      <c r="GJ269" s="38"/>
      <c r="GK269" s="38"/>
      <c r="GL269" s="38"/>
      <c r="GM269" s="38"/>
      <c r="GN269" s="38"/>
      <c r="GO269" s="38"/>
      <c r="GP269" s="38"/>
      <c r="GQ269" s="38"/>
      <c r="GR269" s="38"/>
      <c r="GS269" s="38"/>
      <c r="GT269" s="38"/>
      <c r="GU269" s="38"/>
      <c r="GV269" s="38"/>
      <c r="GW269" s="38"/>
      <c r="GX269" s="38"/>
      <c r="GY269" s="38"/>
      <c r="GZ269" s="38"/>
      <c r="HA269" s="38"/>
      <c r="HB269" s="38"/>
      <c r="HC269" s="38"/>
      <c r="HD269" s="38"/>
      <c r="HE269" s="38"/>
      <c r="HF269" s="38"/>
      <c r="HG269" s="38"/>
      <c r="HH269" s="38"/>
      <c r="HI269" s="38"/>
      <c r="HJ269" s="38"/>
      <c r="HK269" s="38"/>
      <c r="HL269" s="38"/>
      <c r="HM269" s="38"/>
      <c r="HN269" s="38"/>
      <c r="HO269" s="38"/>
      <c r="HP269" s="38"/>
      <c r="HQ269" s="38"/>
      <c r="HR269" s="38"/>
      <c r="HS269" s="38"/>
      <c r="HT269" s="38"/>
      <c r="HU269" s="38"/>
      <c r="HV269" s="38"/>
      <c r="HW269" s="38"/>
      <c r="HX269" s="38"/>
      <c r="HY269" s="38"/>
      <c r="HZ269" s="38"/>
      <c r="IA269" s="38"/>
      <c r="IB269" s="38"/>
      <c r="IC269" s="38"/>
      <c r="ID269" s="38"/>
      <c r="IE269" s="38"/>
      <c r="IF269" s="38"/>
      <c r="IG269" s="38"/>
      <c r="IH269" s="38"/>
      <c r="II269" s="38"/>
      <c r="IJ269" s="38"/>
      <c r="IK269" s="38"/>
      <c r="IL269" s="38"/>
      <c r="IM269" s="38"/>
      <c r="IN269" s="38"/>
      <c r="IO269" s="38"/>
      <c r="IP269" s="38"/>
      <c r="IQ269" s="38"/>
      <c r="IR269" s="38"/>
      <c r="IS269" s="38"/>
      <c r="IT269" s="38"/>
      <c r="IU269" s="38"/>
      <c r="IV269" s="38"/>
      <c r="IW269" s="38"/>
      <c r="IX269" s="38"/>
      <c r="IY269" s="38"/>
      <c r="IZ269" s="38"/>
      <c r="JA269" s="38"/>
      <c r="JB269" s="38"/>
      <c r="JC269" s="38"/>
      <c r="JD269" s="38"/>
      <c r="JE269" s="38"/>
      <c r="JF269" s="38"/>
      <c r="JG269" s="38"/>
      <c r="JH269" s="38"/>
      <c r="JI269" s="38"/>
      <c r="JJ269" s="38"/>
      <c r="JK269" s="38"/>
      <c r="JL269" s="38"/>
      <c r="JM269" s="38"/>
      <c r="JN269" s="38"/>
      <c r="JO269" s="38"/>
      <c r="JP269" s="38"/>
      <c r="JQ269" s="38"/>
      <c r="JR269" s="38"/>
      <c r="JS269" s="38"/>
      <c r="JT269" s="38"/>
      <c r="JU269" s="38"/>
      <c r="JV269" s="38"/>
      <c r="JW269" s="38"/>
      <c r="JX269" s="38"/>
      <c r="JY269" s="38"/>
      <c r="JZ269" s="38"/>
      <c r="KA269" s="38"/>
      <c r="KB269" s="38"/>
      <c r="KC269" s="38"/>
      <c r="KD269" s="38"/>
      <c r="KE269" s="38"/>
      <c r="KF269" s="38"/>
      <c r="KG269" s="38"/>
      <c r="KH269" s="38"/>
      <c r="KI269" s="38"/>
      <c r="KJ269" s="38"/>
      <c r="KK269" s="38"/>
      <c r="KL269" s="38"/>
      <c r="KM269" s="38"/>
      <c r="KN269" s="38"/>
      <c r="KO269" s="38"/>
      <c r="KP269" s="38"/>
      <c r="KQ269" s="38"/>
      <c r="KR269" s="38"/>
      <c r="KS269" s="38"/>
      <c r="KT269" s="38"/>
      <c r="KU269" s="38"/>
      <c r="KV269" s="38"/>
      <c r="KW269" s="38"/>
      <c r="KX269" s="38"/>
      <c r="KY269" s="38"/>
      <c r="KZ269" s="38"/>
      <c r="LA269" s="38"/>
      <c r="LB269" s="38"/>
      <c r="LC269" s="38"/>
      <c r="LD269" s="38"/>
      <c r="LE269" s="38"/>
      <c r="LF269" s="38"/>
      <c r="LG269" s="38"/>
      <c r="LH269" s="38"/>
      <c r="LI269" s="38"/>
      <c r="LJ269" s="38"/>
      <c r="LK269" s="38"/>
      <c r="LL269" s="38"/>
      <c r="LM269" s="38"/>
      <c r="LN269" s="38"/>
      <c r="LO269" s="38"/>
      <c r="LP269" s="38"/>
      <c r="LQ269" s="38"/>
      <c r="LR269" s="38"/>
      <c r="LS269" s="38"/>
      <c r="LT269" s="38"/>
      <c r="LU269" s="38"/>
      <c r="LV269" s="38"/>
      <c r="LW269" s="38"/>
      <c r="LX269" s="38"/>
      <c r="LY269" s="38"/>
      <c r="LZ269" s="38"/>
      <c r="MA269" s="38"/>
      <c r="MB269" s="38"/>
      <c r="MC269" s="38"/>
      <c r="MD269" s="38"/>
      <c r="ME269" s="38"/>
      <c r="MF269" s="38"/>
      <c r="MG269" s="38"/>
      <c r="MH269" s="38"/>
      <c r="MI269" s="38"/>
      <c r="MJ269" s="38"/>
      <c r="MK269" s="38"/>
      <c r="ML269" s="38"/>
      <c r="MM269" s="38"/>
      <c r="MN269" s="38"/>
      <c r="MO269" s="38"/>
      <c r="MP269" s="38"/>
      <c r="MQ269" s="38"/>
      <c r="MR269" s="38"/>
      <c r="MS269" s="38"/>
      <c r="MT269" s="38"/>
      <c r="MU269" s="38"/>
      <c r="MV269" s="38"/>
      <c r="MW269" s="38"/>
      <c r="MX269" s="38"/>
      <c r="MY269" s="38"/>
      <c r="MZ269" s="38"/>
      <c r="NA269" s="38"/>
      <c r="NB269" s="38"/>
      <c r="NC269" s="38"/>
      <c r="ND269" s="38"/>
      <c r="NE269" s="38"/>
      <c r="NF269" s="38"/>
      <c r="NG269" s="38"/>
      <c r="NH269" s="38"/>
      <c r="NI269" s="38"/>
      <c r="NJ269" s="38"/>
      <c r="NK269" s="38"/>
      <c r="NL269" s="38"/>
      <c r="NM269" s="38"/>
      <c r="NN269" s="38"/>
      <c r="NO269" s="38"/>
      <c r="NP269" s="38"/>
      <c r="NQ269" s="38"/>
      <c r="NR269" s="38"/>
      <c r="NS269" s="38"/>
      <c r="NT269" s="38"/>
      <c r="NU269" s="38"/>
      <c r="NV269" s="38"/>
      <c r="NW269" s="38"/>
      <c r="NX269" s="38"/>
      <c r="NY269" s="38"/>
      <c r="NZ269" s="38"/>
      <c r="OA269" s="38"/>
      <c r="OB269" s="38"/>
      <c r="OC269" s="38"/>
      <c r="OD269" s="38"/>
      <c r="OE269" s="38"/>
      <c r="OF269" s="38"/>
      <c r="OG269" s="38"/>
      <c r="OH269" s="38"/>
      <c r="OI269" s="38"/>
      <c r="OJ269" s="38"/>
      <c r="OK269" s="38"/>
      <c r="OL269" s="38"/>
      <c r="OM269" s="38"/>
      <c r="ON269" s="38"/>
      <c r="OO269" s="38"/>
      <c r="OP269" s="38"/>
      <c r="OQ269" s="38"/>
      <c r="OR269" s="38"/>
      <c r="OS269" s="38"/>
      <c r="OT269" s="38"/>
      <c r="OU269" s="38"/>
      <c r="OV269" s="38"/>
      <c r="OW269" s="38"/>
      <c r="OX269" s="38"/>
      <c r="OY269" s="38"/>
      <c r="OZ269" s="38"/>
      <c r="PA269" s="38"/>
      <c r="PB269" s="38"/>
      <c r="PC269" s="38"/>
      <c r="PD269" s="38"/>
      <c r="PE269" s="38"/>
      <c r="PF269" s="38"/>
      <c r="PG269" s="38"/>
      <c r="PH269" s="38"/>
      <c r="PI269" s="38"/>
      <c r="PJ269" s="38"/>
      <c r="PK269" s="38"/>
      <c r="PL269" s="38"/>
      <c r="PM269" s="38"/>
      <c r="PN269" s="38"/>
      <c r="PO269" s="38"/>
      <c r="PP269" s="38"/>
      <c r="PQ269" s="38"/>
      <c r="PR269" s="38"/>
      <c r="PS269" s="38"/>
      <c r="PT269" s="38"/>
      <c r="PU269" s="38"/>
      <c r="PV269" s="38"/>
      <c r="PW269" s="38"/>
      <c r="PX269" s="38"/>
      <c r="PY269" s="38"/>
      <c r="PZ269" s="38"/>
      <c r="QA269" s="38"/>
      <c r="QB269" s="38"/>
      <c r="QC269" s="38"/>
      <c r="QD269" s="38"/>
      <c r="QE269" s="38"/>
      <c r="QF269" s="38"/>
      <c r="QG269" s="38"/>
      <c r="QH269" s="38"/>
      <c r="QI269" s="38"/>
      <c r="QJ269" s="38"/>
      <c r="QK269" s="38"/>
      <c r="QL269" s="38"/>
      <c r="QM269" s="38"/>
      <c r="QN269" s="38"/>
      <c r="QO269" s="38"/>
      <c r="QP269" s="38"/>
      <c r="QQ269" s="38"/>
      <c r="QR269" s="38"/>
      <c r="QS269" s="38"/>
      <c r="QT269" s="38"/>
      <c r="QU269" s="38"/>
      <c r="QV269" s="38"/>
      <c r="QW269" s="38"/>
      <c r="QX269" s="38"/>
      <c r="QY269" s="38"/>
      <c r="QZ269" s="38"/>
      <c r="RA269" s="38"/>
      <c r="RB269" s="38"/>
      <c r="RC269" s="38"/>
      <c r="RD269" s="38"/>
      <c r="RE269" s="38"/>
      <c r="RF269" s="38"/>
      <c r="RG269" s="38"/>
      <c r="RH269" s="38"/>
      <c r="RI269" s="38"/>
      <c r="RJ269" s="38"/>
      <c r="RK269" s="38"/>
      <c r="RL269" s="38"/>
      <c r="RM269" s="38"/>
      <c r="RN269" s="38"/>
      <c r="RO269" s="38"/>
      <c r="RP269" s="38"/>
      <c r="RQ269" s="38"/>
      <c r="RR269" s="38"/>
      <c r="RS269" s="38"/>
      <c r="RT269" s="38"/>
      <c r="RU269" s="38"/>
      <c r="RV269" s="38"/>
      <c r="RW269" s="38"/>
      <c r="RX269" s="38"/>
      <c r="RY269" s="38"/>
      <c r="RZ269" s="38"/>
      <c r="SA269" s="38"/>
      <c r="SB269" s="38"/>
      <c r="SC269" s="38"/>
      <c r="SD269" s="38"/>
      <c r="SE269" s="38"/>
      <c r="SF269" s="38"/>
      <c r="SG269" s="38"/>
      <c r="SH269" s="38"/>
      <c r="SI269" s="38"/>
      <c r="SJ269" s="38"/>
      <c r="SK269" s="38"/>
      <c r="SL269" s="38"/>
      <c r="SM269" s="38"/>
      <c r="SN269" s="38"/>
      <c r="SO269" s="38"/>
      <c r="SP269" s="38"/>
      <c r="SQ269" s="38"/>
      <c r="SR269" s="38"/>
      <c r="SS269" s="38"/>
      <c r="ST269" s="38"/>
      <c r="SU269" s="38"/>
      <c r="SV269" s="38"/>
      <c r="SW269" s="38"/>
      <c r="SX269" s="38"/>
      <c r="SY269" s="38"/>
      <c r="SZ269" s="38"/>
      <c r="TA269" s="38"/>
      <c r="TB269" s="38"/>
      <c r="TC269" s="38"/>
      <c r="TD269" s="38"/>
      <c r="TE269" s="38"/>
      <c r="TF269" s="38"/>
      <c r="TG269" s="38"/>
      <c r="TH269" s="38"/>
      <c r="TI269" s="38"/>
      <c r="TJ269" s="38"/>
      <c r="TK269" s="38"/>
      <c r="TL269" s="38"/>
      <c r="TM269" s="38"/>
      <c r="TN269" s="38"/>
      <c r="TO269" s="38"/>
      <c r="TP269" s="38"/>
      <c r="TQ269" s="38"/>
      <c r="TR269" s="38"/>
      <c r="TS269" s="38"/>
      <c r="TT269" s="38"/>
      <c r="TU269" s="38"/>
      <c r="TV269" s="38"/>
      <c r="TW269" s="38"/>
      <c r="TX269" s="38"/>
      <c r="TY269" s="38"/>
      <c r="TZ269" s="38"/>
      <c r="UA269" s="38"/>
      <c r="UB269" s="38"/>
      <c r="UC269" s="38"/>
      <c r="UD269" s="38"/>
      <c r="UE269" s="38"/>
      <c r="UF269" s="38"/>
      <c r="UG269" s="38"/>
      <c r="UH269" s="38"/>
      <c r="UI269" s="38"/>
      <c r="UJ269" s="38"/>
      <c r="UK269" s="38"/>
      <c r="UL269" s="38"/>
      <c r="UM269" s="38"/>
      <c r="UN269" s="38"/>
      <c r="UO269" s="38"/>
      <c r="UP269" s="38"/>
      <c r="UQ269" s="38"/>
      <c r="UR269" s="38"/>
      <c r="US269" s="38"/>
      <c r="UT269" s="38"/>
      <c r="UU269" s="38"/>
      <c r="UV269" s="38"/>
      <c r="UW269" s="38"/>
      <c r="UX269" s="38"/>
      <c r="UY269" s="38"/>
      <c r="UZ269" s="38"/>
      <c r="VA269" s="38"/>
      <c r="VB269" s="38"/>
      <c r="VC269" s="38"/>
      <c r="VD269" s="38"/>
      <c r="VE269" s="38"/>
      <c r="VF269" s="38"/>
      <c r="VG269" s="38"/>
      <c r="VH269" s="38"/>
      <c r="VI269" s="38"/>
      <c r="VJ269" s="38"/>
      <c r="VK269" s="38"/>
      <c r="VL269" s="38"/>
      <c r="VM269" s="38"/>
      <c r="VN269" s="38"/>
      <c r="VO269" s="38"/>
      <c r="VP269" s="38"/>
      <c r="VQ269" s="38"/>
      <c r="VR269" s="38"/>
      <c r="VS269" s="38"/>
      <c r="VT269" s="38"/>
      <c r="VU269" s="38"/>
      <c r="VV269" s="38"/>
      <c r="VW269" s="38"/>
      <c r="VX269" s="38"/>
      <c r="VY269" s="38"/>
      <c r="VZ269" s="38"/>
      <c r="WA269" s="38"/>
      <c r="WB269" s="38"/>
      <c r="WC269" s="38"/>
      <c r="WD269" s="38"/>
      <c r="WE269" s="38"/>
      <c r="WF269" s="38"/>
      <c r="WG269" s="38"/>
      <c r="WH269" s="38"/>
      <c r="WI269" s="38"/>
      <c r="WJ269" s="38"/>
      <c r="WK269" s="38"/>
      <c r="WL269" s="38"/>
      <c r="WM269" s="38"/>
      <c r="WN269" s="38"/>
      <c r="WO269" s="38"/>
      <c r="WP269" s="38"/>
      <c r="WQ269" s="38"/>
      <c r="WR269" s="38"/>
      <c r="WS269" s="38"/>
      <c r="WT269" s="38"/>
      <c r="WU269" s="38"/>
      <c r="WV269" s="38"/>
      <c r="WW269" s="38"/>
      <c r="WX269" s="38"/>
      <c r="WY269" s="38"/>
      <c r="WZ269" s="38"/>
      <c r="XA269" s="38"/>
      <c r="XB269" s="38"/>
      <c r="XC269" s="38"/>
      <c r="XD269" s="38"/>
      <c r="XE269" s="38"/>
      <c r="XF269" s="38"/>
      <c r="XG269" s="38"/>
      <c r="XH269" s="38"/>
      <c r="XI269" s="38"/>
      <c r="XJ269" s="38"/>
      <c r="XK269" s="38"/>
      <c r="XL269" s="38"/>
      <c r="XM269" s="38"/>
      <c r="XN269" s="38"/>
      <c r="XO269" s="38"/>
      <c r="XP269" s="38"/>
      <c r="XQ269" s="38"/>
      <c r="XR269" s="38"/>
      <c r="XS269" s="38"/>
      <c r="XT269" s="38"/>
      <c r="XU269" s="38"/>
      <c r="XV269" s="38"/>
      <c r="XW269" s="38"/>
      <c r="XX269" s="38"/>
      <c r="XY269" s="38"/>
      <c r="XZ269" s="38"/>
      <c r="YA269" s="38"/>
      <c r="YB269" s="38"/>
      <c r="YC269" s="38"/>
      <c r="YD269" s="38"/>
      <c r="YE269" s="38"/>
      <c r="YF269" s="38"/>
      <c r="YG269" s="38"/>
      <c r="YH269" s="38"/>
      <c r="YI269" s="38"/>
      <c r="YJ269" s="38"/>
      <c r="YK269" s="38"/>
      <c r="YL269" s="38"/>
      <c r="YM269" s="38"/>
      <c r="YN269" s="38"/>
      <c r="YO269" s="38"/>
      <c r="YP269" s="38"/>
      <c r="YQ269" s="38"/>
      <c r="YR269" s="38"/>
    </row>
    <row r="270" spans="1:668" s="50" customFormat="1" ht="15.75" x14ac:dyDescent="0.25">
      <c r="A270" s="38"/>
      <c r="B270" s="2"/>
      <c r="C270" s="2"/>
      <c r="D270" s="1"/>
      <c r="E270" s="1"/>
      <c r="F270" s="132"/>
      <c r="G270" s="133"/>
      <c r="H270" s="132"/>
      <c r="I270" s="132"/>
      <c r="J270" s="132"/>
      <c r="K270" s="132"/>
      <c r="L270" s="133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  <c r="DH270" s="38"/>
      <c r="DI270" s="38"/>
      <c r="DJ270" s="38"/>
      <c r="DK270" s="38"/>
      <c r="DL270" s="38"/>
      <c r="DM270" s="38"/>
      <c r="DN270" s="38"/>
      <c r="DO270" s="38"/>
      <c r="DP270" s="38"/>
      <c r="DQ270" s="38"/>
      <c r="DR270" s="38"/>
      <c r="DS270" s="38"/>
      <c r="DT270" s="38"/>
      <c r="DU270" s="38"/>
      <c r="DV270" s="38"/>
      <c r="DW270" s="38"/>
      <c r="DX270" s="38"/>
      <c r="DY270" s="38"/>
      <c r="DZ270" s="38"/>
      <c r="EA270" s="38"/>
      <c r="EB270" s="38"/>
      <c r="EC270" s="38"/>
      <c r="ED270" s="38"/>
      <c r="EE270" s="38"/>
      <c r="EF270" s="38"/>
      <c r="EG270" s="38"/>
      <c r="EH270" s="38"/>
      <c r="EI270" s="38"/>
      <c r="EJ270" s="38"/>
      <c r="EK270" s="38"/>
      <c r="EL270" s="38"/>
      <c r="EM270" s="38"/>
      <c r="EN270" s="38"/>
      <c r="EO270" s="38"/>
      <c r="EP270" s="38"/>
      <c r="EQ270" s="38"/>
      <c r="ER270" s="38"/>
      <c r="ES270" s="38"/>
      <c r="ET270" s="38"/>
      <c r="EU270" s="38"/>
      <c r="EV270" s="38"/>
      <c r="EW270" s="38"/>
      <c r="EX270" s="38"/>
      <c r="EY270" s="38"/>
      <c r="EZ270" s="38"/>
      <c r="FA270" s="38"/>
      <c r="FB270" s="38"/>
      <c r="FC270" s="38"/>
      <c r="FD270" s="38"/>
      <c r="FE270" s="38"/>
      <c r="FF270" s="38"/>
      <c r="FG270" s="38"/>
      <c r="FH270" s="38"/>
      <c r="FI270" s="38"/>
      <c r="FJ270" s="38"/>
      <c r="FK270" s="38"/>
      <c r="FL270" s="38"/>
      <c r="FM270" s="38"/>
      <c r="FN270" s="38"/>
      <c r="FO270" s="38"/>
      <c r="FP270" s="38"/>
      <c r="FQ270" s="38"/>
      <c r="FR270" s="38"/>
      <c r="FS270" s="38"/>
      <c r="FT270" s="38"/>
      <c r="FU270" s="38"/>
      <c r="FV270" s="38"/>
      <c r="FW270" s="38"/>
      <c r="FX270" s="38"/>
      <c r="FY270" s="38"/>
      <c r="FZ270" s="38"/>
      <c r="GA270" s="38"/>
      <c r="GB270" s="38"/>
      <c r="GC270" s="38"/>
      <c r="GD270" s="38"/>
      <c r="GE270" s="38"/>
      <c r="GF270" s="38"/>
      <c r="GG270" s="38"/>
      <c r="GH270" s="38"/>
      <c r="GI270" s="38"/>
      <c r="GJ270" s="38"/>
      <c r="GK270" s="38"/>
      <c r="GL270" s="38"/>
      <c r="GM270" s="38"/>
      <c r="GN270" s="38"/>
      <c r="GO270" s="38"/>
      <c r="GP270" s="38"/>
      <c r="GQ270" s="38"/>
      <c r="GR270" s="38"/>
      <c r="GS270" s="38"/>
      <c r="GT270" s="38"/>
      <c r="GU270" s="38"/>
      <c r="GV270" s="38"/>
      <c r="GW270" s="38"/>
      <c r="GX270" s="38"/>
      <c r="GY270" s="38"/>
      <c r="GZ270" s="38"/>
      <c r="HA270" s="38"/>
      <c r="HB270" s="38"/>
      <c r="HC270" s="38"/>
      <c r="HD270" s="38"/>
      <c r="HE270" s="38"/>
      <c r="HF270" s="38"/>
      <c r="HG270" s="38"/>
      <c r="HH270" s="38"/>
      <c r="HI270" s="38"/>
      <c r="HJ270" s="38"/>
      <c r="HK270" s="38"/>
      <c r="HL270" s="38"/>
      <c r="HM270" s="38"/>
      <c r="HN270" s="38"/>
      <c r="HO270" s="38"/>
      <c r="HP270" s="38"/>
      <c r="HQ270" s="38"/>
      <c r="HR270" s="38"/>
      <c r="HS270" s="38"/>
      <c r="HT270" s="38"/>
      <c r="HU270" s="38"/>
      <c r="HV270" s="38"/>
      <c r="HW270" s="38"/>
      <c r="HX270" s="38"/>
      <c r="HY270" s="38"/>
      <c r="HZ270" s="38"/>
      <c r="IA270" s="38"/>
      <c r="IB270" s="38"/>
      <c r="IC270" s="38"/>
      <c r="ID270" s="38"/>
      <c r="IE270" s="38"/>
      <c r="IF270" s="38"/>
      <c r="IG270" s="38"/>
      <c r="IH270" s="38"/>
      <c r="II270" s="38"/>
      <c r="IJ270" s="38"/>
      <c r="IK270" s="38"/>
      <c r="IL270" s="38"/>
      <c r="IM270" s="38"/>
      <c r="IN270" s="38"/>
      <c r="IO270" s="38"/>
      <c r="IP270" s="38"/>
      <c r="IQ270" s="38"/>
      <c r="IR270" s="38"/>
      <c r="IS270" s="38"/>
      <c r="IT270" s="38"/>
      <c r="IU270" s="38"/>
      <c r="IV270" s="38"/>
      <c r="IW270" s="38"/>
      <c r="IX270" s="38"/>
      <c r="IY270" s="38"/>
      <c r="IZ270" s="38"/>
      <c r="JA270" s="38"/>
      <c r="JB270" s="38"/>
      <c r="JC270" s="38"/>
      <c r="JD270" s="38"/>
      <c r="JE270" s="38"/>
      <c r="JF270" s="38"/>
      <c r="JG270" s="38"/>
      <c r="JH270" s="38"/>
      <c r="JI270" s="38"/>
      <c r="JJ270" s="38"/>
      <c r="JK270" s="38"/>
      <c r="JL270" s="38"/>
      <c r="JM270" s="38"/>
      <c r="JN270" s="38"/>
      <c r="JO270" s="38"/>
      <c r="JP270" s="38"/>
      <c r="JQ270" s="38"/>
      <c r="JR270" s="38"/>
      <c r="JS270" s="38"/>
      <c r="JT270" s="38"/>
      <c r="JU270" s="38"/>
      <c r="JV270" s="38"/>
      <c r="JW270" s="38"/>
      <c r="JX270" s="38"/>
      <c r="JY270" s="38"/>
      <c r="JZ270" s="38"/>
      <c r="KA270" s="38"/>
      <c r="KB270" s="38"/>
      <c r="KC270" s="38"/>
      <c r="KD270" s="38"/>
      <c r="KE270" s="38"/>
      <c r="KF270" s="38"/>
      <c r="KG270" s="38"/>
      <c r="KH270" s="38"/>
      <c r="KI270" s="38"/>
      <c r="KJ270" s="38"/>
      <c r="KK270" s="38"/>
      <c r="KL270" s="38"/>
      <c r="KM270" s="38"/>
      <c r="KN270" s="38"/>
      <c r="KO270" s="38"/>
      <c r="KP270" s="38"/>
      <c r="KQ270" s="38"/>
      <c r="KR270" s="38"/>
      <c r="KS270" s="38"/>
      <c r="KT270" s="38"/>
      <c r="KU270" s="38"/>
      <c r="KV270" s="38"/>
      <c r="KW270" s="38"/>
      <c r="KX270" s="38"/>
      <c r="KY270" s="38"/>
      <c r="KZ270" s="38"/>
      <c r="LA270" s="38"/>
      <c r="LB270" s="38"/>
      <c r="LC270" s="38"/>
      <c r="LD270" s="38"/>
      <c r="LE270" s="38"/>
      <c r="LF270" s="38"/>
      <c r="LG270" s="38"/>
      <c r="LH270" s="38"/>
      <c r="LI270" s="38"/>
      <c r="LJ270" s="38"/>
      <c r="LK270" s="38"/>
      <c r="LL270" s="38"/>
      <c r="LM270" s="38"/>
      <c r="LN270" s="38"/>
      <c r="LO270" s="38"/>
      <c r="LP270" s="38"/>
      <c r="LQ270" s="38"/>
      <c r="LR270" s="38"/>
      <c r="LS270" s="38"/>
      <c r="LT270" s="38"/>
      <c r="LU270" s="38"/>
      <c r="LV270" s="38"/>
      <c r="LW270" s="38"/>
      <c r="LX270" s="38"/>
      <c r="LY270" s="38"/>
      <c r="LZ270" s="38"/>
      <c r="MA270" s="38"/>
      <c r="MB270" s="38"/>
      <c r="MC270" s="38"/>
      <c r="MD270" s="38"/>
      <c r="ME270" s="38"/>
      <c r="MF270" s="38"/>
      <c r="MG270" s="38"/>
      <c r="MH270" s="38"/>
      <c r="MI270" s="38"/>
      <c r="MJ270" s="38"/>
      <c r="MK270" s="38"/>
      <c r="ML270" s="38"/>
      <c r="MM270" s="38"/>
      <c r="MN270" s="38"/>
      <c r="MO270" s="38"/>
      <c r="MP270" s="38"/>
      <c r="MQ270" s="38"/>
      <c r="MR270" s="38"/>
      <c r="MS270" s="38"/>
      <c r="MT270" s="38"/>
      <c r="MU270" s="38"/>
      <c r="MV270" s="38"/>
      <c r="MW270" s="38"/>
      <c r="MX270" s="38"/>
      <c r="MY270" s="38"/>
      <c r="MZ270" s="38"/>
      <c r="NA270" s="38"/>
      <c r="NB270" s="38"/>
      <c r="NC270" s="38"/>
      <c r="ND270" s="38"/>
      <c r="NE270" s="38"/>
      <c r="NF270" s="38"/>
      <c r="NG270" s="38"/>
      <c r="NH270" s="38"/>
      <c r="NI270" s="38"/>
      <c r="NJ270" s="38"/>
      <c r="NK270" s="38"/>
      <c r="NL270" s="38"/>
      <c r="NM270" s="38"/>
      <c r="NN270" s="38"/>
      <c r="NO270" s="38"/>
      <c r="NP270" s="38"/>
      <c r="NQ270" s="38"/>
      <c r="NR270" s="38"/>
      <c r="NS270" s="38"/>
      <c r="NT270" s="38"/>
      <c r="NU270" s="38"/>
      <c r="NV270" s="38"/>
      <c r="NW270" s="38"/>
      <c r="NX270" s="38"/>
      <c r="NY270" s="38"/>
      <c r="NZ270" s="38"/>
      <c r="OA270" s="38"/>
      <c r="OB270" s="38"/>
      <c r="OC270" s="38"/>
      <c r="OD270" s="38"/>
      <c r="OE270" s="38"/>
      <c r="OF270" s="38"/>
      <c r="OG270" s="38"/>
      <c r="OH270" s="38"/>
      <c r="OI270" s="38"/>
      <c r="OJ270" s="38"/>
      <c r="OK270" s="38"/>
      <c r="OL270" s="38"/>
      <c r="OM270" s="38"/>
      <c r="ON270" s="38"/>
      <c r="OO270" s="38"/>
      <c r="OP270" s="38"/>
      <c r="OQ270" s="38"/>
      <c r="OR270" s="38"/>
      <c r="OS270" s="38"/>
      <c r="OT270" s="38"/>
      <c r="OU270" s="38"/>
      <c r="OV270" s="38"/>
      <c r="OW270" s="38"/>
      <c r="OX270" s="38"/>
      <c r="OY270" s="38"/>
      <c r="OZ270" s="38"/>
      <c r="PA270" s="38"/>
      <c r="PB270" s="38"/>
      <c r="PC270" s="38"/>
      <c r="PD270" s="38"/>
      <c r="PE270" s="38"/>
      <c r="PF270" s="38"/>
      <c r="PG270" s="38"/>
      <c r="PH270" s="38"/>
      <c r="PI270" s="38"/>
      <c r="PJ270" s="38"/>
      <c r="PK270" s="38"/>
      <c r="PL270" s="38"/>
      <c r="PM270" s="38"/>
      <c r="PN270" s="38"/>
      <c r="PO270" s="38"/>
      <c r="PP270" s="38"/>
      <c r="PQ270" s="38"/>
      <c r="PR270" s="38"/>
      <c r="PS270" s="38"/>
      <c r="PT270" s="38"/>
      <c r="PU270" s="38"/>
      <c r="PV270" s="38"/>
      <c r="PW270" s="38"/>
      <c r="PX270" s="38"/>
      <c r="PY270" s="38"/>
      <c r="PZ270" s="38"/>
      <c r="QA270" s="38"/>
      <c r="QB270" s="38"/>
      <c r="QC270" s="38"/>
      <c r="QD270" s="38"/>
      <c r="QE270" s="38"/>
      <c r="QF270" s="38"/>
      <c r="QG270" s="38"/>
      <c r="QH270" s="38"/>
      <c r="QI270" s="38"/>
      <c r="QJ270" s="38"/>
      <c r="QK270" s="38"/>
      <c r="QL270" s="38"/>
      <c r="QM270" s="38"/>
      <c r="QN270" s="38"/>
      <c r="QO270" s="38"/>
      <c r="QP270" s="38"/>
      <c r="QQ270" s="38"/>
      <c r="QR270" s="38"/>
      <c r="QS270" s="38"/>
      <c r="QT270" s="38"/>
      <c r="QU270" s="38"/>
      <c r="QV270" s="38"/>
      <c r="QW270" s="38"/>
      <c r="QX270" s="38"/>
      <c r="QY270" s="38"/>
      <c r="QZ270" s="38"/>
      <c r="RA270" s="38"/>
      <c r="RB270" s="38"/>
      <c r="RC270" s="38"/>
      <c r="RD270" s="38"/>
      <c r="RE270" s="38"/>
      <c r="RF270" s="38"/>
      <c r="RG270" s="38"/>
      <c r="RH270" s="38"/>
      <c r="RI270" s="38"/>
      <c r="RJ270" s="38"/>
      <c r="RK270" s="38"/>
      <c r="RL270" s="38"/>
      <c r="RM270" s="38"/>
      <c r="RN270" s="38"/>
      <c r="RO270" s="38"/>
      <c r="RP270" s="38"/>
      <c r="RQ270" s="38"/>
      <c r="RR270" s="38"/>
      <c r="RS270" s="38"/>
      <c r="RT270" s="38"/>
      <c r="RU270" s="38"/>
      <c r="RV270" s="38"/>
      <c r="RW270" s="38"/>
      <c r="RX270" s="38"/>
      <c r="RY270" s="38"/>
      <c r="RZ270" s="38"/>
      <c r="SA270" s="38"/>
      <c r="SB270" s="38"/>
      <c r="SC270" s="38"/>
      <c r="SD270" s="38"/>
      <c r="SE270" s="38"/>
      <c r="SF270" s="38"/>
      <c r="SG270" s="38"/>
      <c r="SH270" s="38"/>
      <c r="SI270" s="38"/>
      <c r="SJ270" s="38"/>
      <c r="SK270" s="38"/>
      <c r="SL270" s="38"/>
      <c r="SM270" s="38"/>
      <c r="SN270" s="38"/>
      <c r="SO270" s="38"/>
      <c r="SP270" s="38"/>
      <c r="SQ270" s="38"/>
      <c r="SR270" s="38"/>
      <c r="SS270" s="38"/>
      <c r="ST270" s="38"/>
      <c r="SU270" s="38"/>
      <c r="SV270" s="38"/>
      <c r="SW270" s="38"/>
      <c r="SX270" s="38"/>
      <c r="SY270" s="38"/>
      <c r="SZ270" s="38"/>
      <c r="TA270" s="38"/>
      <c r="TB270" s="38"/>
      <c r="TC270" s="38"/>
      <c r="TD270" s="38"/>
      <c r="TE270" s="38"/>
      <c r="TF270" s="38"/>
      <c r="TG270" s="38"/>
      <c r="TH270" s="38"/>
      <c r="TI270" s="38"/>
      <c r="TJ270" s="38"/>
      <c r="TK270" s="38"/>
      <c r="TL270" s="38"/>
      <c r="TM270" s="38"/>
      <c r="TN270" s="38"/>
      <c r="TO270" s="38"/>
      <c r="TP270" s="38"/>
      <c r="TQ270" s="38"/>
      <c r="TR270" s="38"/>
      <c r="TS270" s="38"/>
      <c r="TT270" s="38"/>
      <c r="TU270" s="38"/>
      <c r="TV270" s="38"/>
      <c r="TW270" s="38"/>
      <c r="TX270" s="38"/>
      <c r="TY270" s="38"/>
      <c r="TZ270" s="38"/>
      <c r="UA270" s="38"/>
      <c r="UB270" s="38"/>
      <c r="UC270" s="38"/>
      <c r="UD270" s="38"/>
      <c r="UE270" s="38"/>
      <c r="UF270" s="38"/>
      <c r="UG270" s="38"/>
      <c r="UH270" s="38"/>
      <c r="UI270" s="38"/>
      <c r="UJ270" s="38"/>
      <c r="UK270" s="38"/>
      <c r="UL270" s="38"/>
      <c r="UM270" s="38"/>
      <c r="UN270" s="38"/>
      <c r="UO270" s="38"/>
      <c r="UP270" s="38"/>
      <c r="UQ270" s="38"/>
      <c r="UR270" s="38"/>
      <c r="US270" s="38"/>
      <c r="UT270" s="38"/>
      <c r="UU270" s="38"/>
      <c r="UV270" s="38"/>
      <c r="UW270" s="38"/>
      <c r="UX270" s="38"/>
      <c r="UY270" s="38"/>
      <c r="UZ270" s="38"/>
      <c r="VA270" s="38"/>
      <c r="VB270" s="38"/>
      <c r="VC270" s="38"/>
      <c r="VD270" s="38"/>
      <c r="VE270" s="38"/>
      <c r="VF270" s="38"/>
      <c r="VG270" s="38"/>
      <c r="VH270" s="38"/>
      <c r="VI270" s="38"/>
      <c r="VJ270" s="38"/>
      <c r="VK270" s="38"/>
      <c r="VL270" s="38"/>
      <c r="VM270" s="38"/>
      <c r="VN270" s="38"/>
      <c r="VO270" s="38"/>
      <c r="VP270" s="38"/>
      <c r="VQ270" s="38"/>
      <c r="VR270" s="38"/>
      <c r="VS270" s="38"/>
      <c r="VT270" s="38"/>
      <c r="VU270" s="38"/>
      <c r="VV270" s="38"/>
      <c r="VW270" s="38"/>
      <c r="VX270" s="38"/>
      <c r="VY270" s="38"/>
      <c r="VZ270" s="38"/>
      <c r="WA270" s="38"/>
      <c r="WB270" s="38"/>
      <c r="WC270" s="38"/>
      <c r="WD270" s="38"/>
      <c r="WE270" s="38"/>
      <c r="WF270" s="38"/>
      <c r="WG270" s="38"/>
      <c r="WH270" s="38"/>
      <c r="WI270" s="38"/>
      <c r="WJ270" s="38"/>
      <c r="WK270" s="38"/>
      <c r="WL270" s="38"/>
      <c r="WM270" s="38"/>
      <c r="WN270" s="38"/>
      <c r="WO270" s="38"/>
      <c r="WP270" s="38"/>
      <c r="WQ270" s="38"/>
      <c r="WR270" s="38"/>
      <c r="WS270" s="38"/>
      <c r="WT270" s="38"/>
      <c r="WU270" s="38"/>
      <c r="WV270" s="38"/>
      <c r="WW270" s="38"/>
      <c r="WX270" s="38"/>
      <c r="WY270" s="38"/>
      <c r="WZ270" s="38"/>
      <c r="XA270" s="38"/>
      <c r="XB270" s="38"/>
      <c r="XC270" s="38"/>
      <c r="XD270" s="38"/>
      <c r="XE270" s="38"/>
      <c r="XF270" s="38"/>
      <c r="XG270" s="38"/>
      <c r="XH270" s="38"/>
      <c r="XI270" s="38"/>
      <c r="XJ270" s="38"/>
      <c r="XK270" s="38"/>
      <c r="XL270" s="38"/>
      <c r="XM270" s="38"/>
      <c r="XN270" s="38"/>
      <c r="XO270" s="38"/>
      <c r="XP270" s="38"/>
      <c r="XQ270" s="38"/>
      <c r="XR270" s="38"/>
      <c r="XS270" s="38"/>
      <c r="XT270" s="38"/>
      <c r="XU270" s="38"/>
      <c r="XV270" s="38"/>
      <c r="XW270" s="38"/>
      <c r="XX270" s="38"/>
      <c r="XY270" s="38"/>
      <c r="XZ270" s="38"/>
      <c r="YA270" s="38"/>
      <c r="YB270" s="38"/>
      <c r="YC270" s="38"/>
      <c r="YD270" s="38"/>
      <c r="YE270" s="38"/>
      <c r="YF270" s="38"/>
      <c r="YG270" s="38"/>
      <c r="YH270" s="38"/>
      <c r="YI270" s="38"/>
      <c r="YJ270" s="38"/>
      <c r="YK270" s="38"/>
      <c r="YL270" s="38"/>
      <c r="YM270" s="38"/>
      <c r="YN270" s="38"/>
      <c r="YO270" s="38"/>
      <c r="YP270" s="38"/>
      <c r="YQ270" s="38"/>
      <c r="YR270" s="38"/>
    </row>
    <row r="271" spans="1:668" s="50" customFormat="1" ht="15.75" x14ac:dyDescent="0.25">
      <c r="A271" s="38"/>
      <c r="B271" s="2"/>
      <c r="C271" s="2"/>
      <c r="D271" s="1"/>
      <c r="E271" s="1"/>
      <c r="F271" s="132"/>
      <c r="G271" s="133"/>
      <c r="H271" s="132"/>
      <c r="I271" s="132"/>
      <c r="J271" s="132"/>
      <c r="K271" s="132"/>
      <c r="L271" s="133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ET271" s="38"/>
      <c r="EU271" s="38"/>
      <c r="EV271" s="38"/>
      <c r="EW271" s="38"/>
      <c r="EX271" s="38"/>
      <c r="EY271" s="38"/>
      <c r="EZ271" s="38"/>
      <c r="FA271" s="38"/>
      <c r="FB271" s="38"/>
      <c r="FC271" s="38"/>
      <c r="FD271" s="38"/>
      <c r="FE271" s="38"/>
      <c r="FF271" s="38"/>
      <c r="FG271" s="38"/>
      <c r="FH271" s="38"/>
      <c r="FI271" s="38"/>
      <c r="FJ271" s="38"/>
      <c r="FK271" s="38"/>
      <c r="FL271" s="38"/>
      <c r="FM271" s="38"/>
      <c r="FN271" s="38"/>
      <c r="FO271" s="38"/>
      <c r="FP271" s="38"/>
      <c r="FQ271" s="38"/>
      <c r="FR271" s="38"/>
      <c r="FS271" s="38"/>
      <c r="FT271" s="38"/>
      <c r="FU271" s="38"/>
      <c r="FV271" s="38"/>
      <c r="FW271" s="38"/>
      <c r="FX271" s="38"/>
      <c r="FY271" s="38"/>
      <c r="FZ271" s="38"/>
      <c r="GA271" s="38"/>
      <c r="GB271" s="38"/>
      <c r="GC271" s="38"/>
      <c r="GD271" s="38"/>
      <c r="GE271" s="38"/>
      <c r="GF271" s="38"/>
      <c r="GG271" s="38"/>
      <c r="GH271" s="38"/>
      <c r="GI271" s="38"/>
      <c r="GJ271" s="38"/>
      <c r="GK271" s="38"/>
      <c r="GL271" s="38"/>
      <c r="GM271" s="38"/>
      <c r="GN271" s="38"/>
      <c r="GO271" s="38"/>
      <c r="GP271" s="38"/>
      <c r="GQ271" s="38"/>
      <c r="GR271" s="38"/>
      <c r="GS271" s="38"/>
      <c r="GT271" s="38"/>
      <c r="GU271" s="38"/>
      <c r="GV271" s="38"/>
      <c r="GW271" s="38"/>
      <c r="GX271" s="38"/>
      <c r="GY271" s="38"/>
      <c r="GZ271" s="38"/>
      <c r="HA271" s="38"/>
      <c r="HB271" s="38"/>
      <c r="HC271" s="38"/>
      <c r="HD271" s="38"/>
      <c r="HE271" s="38"/>
      <c r="HF271" s="38"/>
      <c r="HG271" s="38"/>
      <c r="HH271" s="38"/>
      <c r="HI271" s="38"/>
      <c r="HJ271" s="38"/>
      <c r="HK271" s="38"/>
      <c r="HL271" s="38"/>
      <c r="HM271" s="38"/>
      <c r="HN271" s="38"/>
      <c r="HO271" s="38"/>
      <c r="HP271" s="38"/>
      <c r="HQ271" s="38"/>
      <c r="HR271" s="38"/>
      <c r="HS271" s="38"/>
      <c r="HT271" s="38"/>
      <c r="HU271" s="38"/>
      <c r="HV271" s="38"/>
      <c r="HW271" s="38"/>
      <c r="HX271" s="38"/>
      <c r="HY271" s="38"/>
      <c r="HZ271" s="38"/>
      <c r="IA271" s="38"/>
      <c r="IB271" s="38"/>
      <c r="IC271" s="38"/>
      <c r="ID271" s="38"/>
      <c r="IE271" s="38"/>
      <c r="IF271" s="38"/>
      <c r="IG271" s="38"/>
      <c r="IH271" s="38"/>
      <c r="II271" s="38"/>
      <c r="IJ271" s="38"/>
      <c r="IK271" s="38"/>
      <c r="IL271" s="38"/>
      <c r="IM271" s="38"/>
      <c r="IN271" s="38"/>
      <c r="IO271" s="38"/>
      <c r="IP271" s="38"/>
      <c r="IQ271" s="38"/>
      <c r="IR271" s="38"/>
      <c r="IS271" s="38"/>
      <c r="IT271" s="38"/>
      <c r="IU271" s="38"/>
      <c r="IV271" s="38"/>
      <c r="IW271" s="38"/>
      <c r="IX271" s="38"/>
      <c r="IY271" s="38"/>
      <c r="IZ271" s="38"/>
      <c r="JA271" s="38"/>
      <c r="JB271" s="38"/>
      <c r="JC271" s="38"/>
      <c r="JD271" s="38"/>
      <c r="JE271" s="38"/>
      <c r="JF271" s="38"/>
      <c r="JG271" s="38"/>
      <c r="JH271" s="38"/>
      <c r="JI271" s="38"/>
      <c r="JJ271" s="38"/>
      <c r="JK271" s="38"/>
      <c r="JL271" s="38"/>
      <c r="JM271" s="38"/>
      <c r="JN271" s="38"/>
      <c r="JO271" s="38"/>
      <c r="JP271" s="38"/>
      <c r="JQ271" s="38"/>
      <c r="JR271" s="38"/>
      <c r="JS271" s="38"/>
      <c r="JT271" s="38"/>
      <c r="JU271" s="38"/>
      <c r="JV271" s="38"/>
      <c r="JW271" s="38"/>
      <c r="JX271" s="38"/>
      <c r="JY271" s="38"/>
      <c r="JZ271" s="38"/>
      <c r="KA271" s="38"/>
      <c r="KB271" s="38"/>
      <c r="KC271" s="38"/>
      <c r="KD271" s="38"/>
      <c r="KE271" s="38"/>
      <c r="KF271" s="38"/>
      <c r="KG271" s="38"/>
      <c r="KH271" s="38"/>
      <c r="KI271" s="38"/>
      <c r="KJ271" s="38"/>
      <c r="KK271" s="38"/>
      <c r="KL271" s="38"/>
      <c r="KM271" s="38"/>
      <c r="KN271" s="38"/>
      <c r="KO271" s="38"/>
      <c r="KP271" s="38"/>
      <c r="KQ271" s="38"/>
      <c r="KR271" s="38"/>
      <c r="KS271" s="38"/>
      <c r="KT271" s="38"/>
      <c r="KU271" s="38"/>
      <c r="KV271" s="38"/>
      <c r="KW271" s="38"/>
      <c r="KX271" s="38"/>
      <c r="KY271" s="38"/>
      <c r="KZ271" s="38"/>
      <c r="LA271" s="38"/>
      <c r="LB271" s="38"/>
      <c r="LC271" s="38"/>
      <c r="LD271" s="38"/>
      <c r="LE271" s="38"/>
      <c r="LF271" s="38"/>
      <c r="LG271" s="38"/>
      <c r="LH271" s="38"/>
      <c r="LI271" s="38"/>
      <c r="LJ271" s="38"/>
      <c r="LK271" s="38"/>
      <c r="LL271" s="38"/>
      <c r="LM271" s="38"/>
      <c r="LN271" s="38"/>
      <c r="LO271" s="38"/>
      <c r="LP271" s="38"/>
      <c r="LQ271" s="38"/>
      <c r="LR271" s="38"/>
      <c r="LS271" s="38"/>
      <c r="LT271" s="38"/>
      <c r="LU271" s="38"/>
      <c r="LV271" s="38"/>
      <c r="LW271" s="38"/>
      <c r="LX271" s="38"/>
      <c r="LY271" s="38"/>
      <c r="LZ271" s="38"/>
      <c r="MA271" s="38"/>
      <c r="MB271" s="38"/>
      <c r="MC271" s="38"/>
      <c r="MD271" s="38"/>
      <c r="ME271" s="38"/>
      <c r="MF271" s="38"/>
      <c r="MG271" s="38"/>
      <c r="MH271" s="38"/>
      <c r="MI271" s="38"/>
      <c r="MJ271" s="38"/>
      <c r="MK271" s="38"/>
      <c r="ML271" s="38"/>
      <c r="MM271" s="38"/>
      <c r="MN271" s="38"/>
      <c r="MO271" s="38"/>
      <c r="MP271" s="38"/>
      <c r="MQ271" s="38"/>
      <c r="MR271" s="38"/>
      <c r="MS271" s="38"/>
      <c r="MT271" s="38"/>
      <c r="MU271" s="38"/>
      <c r="MV271" s="38"/>
      <c r="MW271" s="38"/>
      <c r="MX271" s="38"/>
      <c r="MY271" s="38"/>
      <c r="MZ271" s="38"/>
      <c r="NA271" s="38"/>
      <c r="NB271" s="38"/>
      <c r="NC271" s="38"/>
      <c r="ND271" s="38"/>
      <c r="NE271" s="38"/>
      <c r="NF271" s="38"/>
      <c r="NG271" s="38"/>
      <c r="NH271" s="38"/>
      <c r="NI271" s="38"/>
      <c r="NJ271" s="38"/>
      <c r="NK271" s="38"/>
      <c r="NL271" s="38"/>
      <c r="NM271" s="38"/>
      <c r="NN271" s="38"/>
      <c r="NO271" s="38"/>
      <c r="NP271" s="38"/>
      <c r="NQ271" s="38"/>
      <c r="NR271" s="38"/>
      <c r="NS271" s="38"/>
      <c r="NT271" s="38"/>
      <c r="NU271" s="38"/>
      <c r="NV271" s="38"/>
      <c r="NW271" s="38"/>
      <c r="NX271" s="38"/>
      <c r="NY271" s="38"/>
      <c r="NZ271" s="38"/>
      <c r="OA271" s="38"/>
      <c r="OB271" s="38"/>
      <c r="OC271" s="38"/>
      <c r="OD271" s="38"/>
      <c r="OE271" s="38"/>
      <c r="OF271" s="38"/>
      <c r="OG271" s="38"/>
      <c r="OH271" s="38"/>
      <c r="OI271" s="38"/>
      <c r="OJ271" s="38"/>
      <c r="OK271" s="38"/>
      <c r="OL271" s="38"/>
      <c r="OM271" s="38"/>
      <c r="ON271" s="38"/>
      <c r="OO271" s="38"/>
      <c r="OP271" s="38"/>
      <c r="OQ271" s="38"/>
      <c r="OR271" s="38"/>
      <c r="OS271" s="38"/>
      <c r="OT271" s="38"/>
      <c r="OU271" s="38"/>
      <c r="OV271" s="38"/>
      <c r="OW271" s="38"/>
      <c r="OX271" s="38"/>
      <c r="OY271" s="38"/>
      <c r="OZ271" s="38"/>
      <c r="PA271" s="38"/>
      <c r="PB271" s="38"/>
      <c r="PC271" s="38"/>
      <c r="PD271" s="38"/>
      <c r="PE271" s="38"/>
      <c r="PF271" s="38"/>
      <c r="PG271" s="38"/>
      <c r="PH271" s="38"/>
      <c r="PI271" s="38"/>
      <c r="PJ271" s="38"/>
      <c r="PK271" s="38"/>
      <c r="PL271" s="38"/>
      <c r="PM271" s="38"/>
      <c r="PN271" s="38"/>
      <c r="PO271" s="38"/>
      <c r="PP271" s="38"/>
      <c r="PQ271" s="38"/>
      <c r="PR271" s="38"/>
      <c r="PS271" s="38"/>
      <c r="PT271" s="38"/>
      <c r="PU271" s="38"/>
      <c r="PV271" s="38"/>
      <c r="PW271" s="38"/>
      <c r="PX271" s="38"/>
      <c r="PY271" s="38"/>
      <c r="PZ271" s="38"/>
      <c r="QA271" s="38"/>
      <c r="QB271" s="38"/>
      <c r="QC271" s="38"/>
      <c r="QD271" s="38"/>
      <c r="QE271" s="38"/>
      <c r="QF271" s="38"/>
      <c r="QG271" s="38"/>
      <c r="QH271" s="38"/>
      <c r="QI271" s="38"/>
      <c r="QJ271" s="38"/>
      <c r="QK271" s="38"/>
      <c r="QL271" s="38"/>
      <c r="QM271" s="38"/>
      <c r="QN271" s="38"/>
      <c r="QO271" s="38"/>
      <c r="QP271" s="38"/>
      <c r="QQ271" s="38"/>
      <c r="QR271" s="38"/>
      <c r="QS271" s="38"/>
      <c r="QT271" s="38"/>
      <c r="QU271" s="38"/>
      <c r="QV271" s="38"/>
      <c r="QW271" s="38"/>
      <c r="QX271" s="38"/>
      <c r="QY271" s="38"/>
      <c r="QZ271" s="38"/>
      <c r="RA271" s="38"/>
      <c r="RB271" s="38"/>
      <c r="RC271" s="38"/>
      <c r="RD271" s="38"/>
      <c r="RE271" s="38"/>
      <c r="RF271" s="38"/>
      <c r="RG271" s="38"/>
      <c r="RH271" s="38"/>
      <c r="RI271" s="38"/>
      <c r="RJ271" s="38"/>
      <c r="RK271" s="38"/>
      <c r="RL271" s="38"/>
      <c r="RM271" s="38"/>
      <c r="RN271" s="38"/>
      <c r="RO271" s="38"/>
      <c r="RP271" s="38"/>
      <c r="RQ271" s="38"/>
      <c r="RR271" s="38"/>
      <c r="RS271" s="38"/>
      <c r="RT271" s="38"/>
      <c r="RU271" s="38"/>
      <c r="RV271" s="38"/>
      <c r="RW271" s="38"/>
      <c r="RX271" s="38"/>
      <c r="RY271" s="38"/>
      <c r="RZ271" s="38"/>
      <c r="SA271" s="38"/>
      <c r="SB271" s="38"/>
      <c r="SC271" s="38"/>
      <c r="SD271" s="38"/>
      <c r="SE271" s="38"/>
      <c r="SF271" s="38"/>
      <c r="SG271" s="38"/>
      <c r="SH271" s="38"/>
      <c r="SI271" s="38"/>
      <c r="SJ271" s="38"/>
      <c r="SK271" s="38"/>
      <c r="SL271" s="38"/>
      <c r="SM271" s="38"/>
      <c r="SN271" s="38"/>
      <c r="SO271" s="38"/>
      <c r="SP271" s="38"/>
      <c r="SQ271" s="38"/>
      <c r="SR271" s="38"/>
      <c r="SS271" s="38"/>
      <c r="ST271" s="38"/>
      <c r="SU271" s="38"/>
      <c r="SV271" s="38"/>
      <c r="SW271" s="38"/>
      <c r="SX271" s="38"/>
      <c r="SY271" s="38"/>
      <c r="SZ271" s="38"/>
      <c r="TA271" s="38"/>
      <c r="TB271" s="38"/>
      <c r="TC271" s="38"/>
      <c r="TD271" s="38"/>
      <c r="TE271" s="38"/>
      <c r="TF271" s="38"/>
      <c r="TG271" s="38"/>
      <c r="TH271" s="38"/>
      <c r="TI271" s="38"/>
      <c r="TJ271" s="38"/>
      <c r="TK271" s="38"/>
      <c r="TL271" s="38"/>
      <c r="TM271" s="38"/>
      <c r="TN271" s="38"/>
      <c r="TO271" s="38"/>
      <c r="TP271" s="38"/>
      <c r="TQ271" s="38"/>
      <c r="TR271" s="38"/>
      <c r="TS271" s="38"/>
      <c r="TT271" s="38"/>
      <c r="TU271" s="38"/>
      <c r="TV271" s="38"/>
      <c r="TW271" s="38"/>
      <c r="TX271" s="38"/>
      <c r="TY271" s="38"/>
      <c r="TZ271" s="38"/>
      <c r="UA271" s="38"/>
      <c r="UB271" s="38"/>
      <c r="UC271" s="38"/>
      <c r="UD271" s="38"/>
      <c r="UE271" s="38"/>
      <c r="UF271" s="38"/>
      <c r="UG271" s="38"/>
      <c r="UH271" s="38"/>
      <c r="UI271" s="38"/>
      <c r="UJ271" s="38"/>
      <c r="UK271" s="38"/>
      <c r="UL271" s="38"/>
      <c r="UM271" s="38"/>
      <c r="UN271" s="38"/>
      <c r="UO271" s="38"/>
      <c r="UP271" s="38"/>
      <c r="UQ271" s="38"/>
      <c r="UR271" s="38"/>
      <c r="US271" s="38"/>
      <c r="UT271" s="38"/>
      <c r="UU271" s="38"/>
      <c r="UV271" s="38"/>
      <c r="UW271" s="38"/>
      <c r="UX271" s="38"/>
      <c r="UY271" s="38"/>
      <c r="UZ271" s="38"/>
      <c r="VA271" s="38"/>
      <c r="VB271" s="38"/>
      <c r="VC271" s="38"/>
      <c r="VD271" s="38"/>
      <c r="VE271" s="38"/>
      <c r="VF271" s="38"/>
      <c r="VG271" s="38"/>
      <c r="VH271" s="38"/>
      <c r="VI271" s="38"/>
      <c r="VJ271" s="38"/>
      <c r="VK271" s="38"/>
      <c r="VL271" s="38"/>
      <c r="VM271" s="38"/>
      <c r="VN271" s="38"/>
      <c r="VO271" s="38"/>
      <c r="VP271" s="38"/>
      <c r="VQ271" s="38"/>
      <c r="VR271" s="38"/>
      <c r="VS271" s="38"/>
      <c r="VT271" s="38"/>
      <c r="VU271" s="38"/>
      <c r="VV271" s="38"/>
      <c r="VW271" s="38"/>
      <c r="VX271" s="38"/>
      <c r="VY271" s="38"/>
      <c r="VZ271" s="38"/>
      <c r="WA271" s="38"/>
      <c r="WB271" s="38"/>
      <c r="WC271" s="38"/>
      <c r="WD271" s="38"/>
      <c r="WE271" s="38"/>
      <c r="WF271" s="38"/>
      <c r="WG271" s="38"/>
      <c r="WH271" s="38"/>
      <c r="WI271" s="38"/>
      <c r="WJ271" s="38"/>
      <c r="WK271" s="38"/>
      <c r="WL271" s="38"/>
      <c r="WM271" s="38"/>
      <c r="WN271" s="38"/>
      <c r="WO271" s="38"/>
      <c r="WP271" s="38"/>
      <c r="WQ271" s="38"/>
      <c r="WR271" s="38"/>
      <c r="WS271" s="38"/>
      <c r="WT271" s="38"/>
      <c r="WU271" s="38"/>
      <c r="WV271" s="38"/>
      <c r="WW271" s="38"/>
      <c r="WX271" s="38"/>
      <c r="WY271" s="38"/>
      <c r="WZ271" s="38"/>
      <c r="XA271" s="38"/>
      <c r="XB271" s="38"/>
      <c r="XC271" s="38"/>
      <c r="XD271" s="38"/>
      <c r="XE271" s="38"/>
      <c r="XF271" s="38"/>
      <c r="XG271" s="38"/>
      <c r="XH271" s="38"/>
      <c r="XI271" s="38"/>
      <c r="XJ271" s="38"/>
      <c r="XK271" s="38"/>
      <c r="XL271" s="38"/>
      <c r="XM271" s="38"/>
      <c r="XN271" s="38"/>
      <c r="XO271" s="38"/>
      <c r="XP271" s="38"/>
      <c r="XQ271" s="38"/>
      <c r="XR271" s="38"/>
      <c r="XS271" s="38"/>
      <c r="XT271" s="38"/>
      <c r="XU271" s="38"/>
      <c r="XV271" s="38"/>
      <c r="XW271" s="38"/>
      <c r="XX271" s="38"/>
      <c r="XY271" s="38"/>
      <c r="XZ271" s="38"/>
      <c r="YA271" s="38"/>
      <c r="YB271" s="38"/>
      <c r="YC271" s="38"/>
      <c r="YD271" s="38"/>
      <c r="YE271" s="38"/>
      <c r="YF271" s="38"/>
      <c r="YG271" s="38"/>
      <c r="YH271" s="38"/>
      <c r="YI271" s="38"/>
      <c r="YJ271" s="38"/>
      <c r="YK271" s="38"/>
      <c r="YL271" s="38"/>
      <c r="YM271" s="38"/>
      <c r="YN271" s="38"/>
      <c r="YO271" s="38"/>
      <c r="YP271" s="38"/>
      <c r="YQ271" s="38"/>
      <c r="YR271" s="38"/>
    </row>
    <row r="272" spans="1:668" s="50" customFormat="1" ht="15.75" x14ac:dyDescent="0.25">
      <c r="A272" s="38"/>
      <c r="B272" s="2"/>
      <c r="C272" s="2"/>
      <c r="D272" s="1"/>
      <c r="E272" s="1"/>
      <c r="F272" s="132"/>
      <c r="G272" s="133"/>
      <c r="H272" s="132"/>
      <c r="I272" s="132"/>
      <c r="J272" s="132"/>
      <c r="K272" s="132"/>
      <c r="L272" s="133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  <c r="DG272" s="38"/>
      <c r="DH272" s="38"/>
      <c r="DI272" s="38"/>
      <c r="DJ272" s="38"/>
      <c r="DK272" s="38"/>
      <c r="DL272" s="38"/>
      <c r="DM272" s="38"/>
      <c r="DN272" s="38"/>
      <c r="DO272" s="38"/>
      <c r="DP272" s="38"/>
      <c r="DQ272" s="38"/>
      <c r="DR272" s="38"/>
      <c r="DS272" s="38"/>
      <c r="DT272" s="38"/>
      <c r="DU272" s="38"/>
      <c r="DV272" s="38"/>
      <c r="DW272" s="38"/>
      <c r="DX272" s="38"/>
      <c r="DY272" s="38"/>
      <c r="DZ272" s="38"/>
      <c r="EA272" s="38"/>
      <c r="EB272" s="38"/>
      <c r="EC272" s="38"/>
      <c r="ED272" s="38"/>
      <c r="EE272" s="38"/>
      <c r="EF272" s="38"/>
      <c r="EG272" s="38"/>
      <c r="EH272" s="38"/>
      <c r="EI272" s="38"/>
      <c r="EJ272" s="38"/>
      <c r="EK272" s="38"/>
      <c r="EL272" s="38"/>
      <c r="EM272" s="38"/>
      <c r="EN272" s="38"/>
      <c r="EO272" s="38"/>
      <c r="EP272" s="38"/>
      <c r="EQ272" s="38"/>
      <c r="ER272" s="38"/>
      <c r="ES272" s="38"/>
      <c r="ET272" s="38"/>
      <c r="EU272" s="38"/>
      <c r="EV272" s="38"/>
      <c r="EW272" s="38"/>
      <c r="EX272" s="38"/>
      <c r="EY272" s="38"/>
      <c r="EZ272" s="38"/>
      <c r="FA272" s="38"/>
      <c r="FB272" s="38"/>
      <c r="FC272" s="38"/>
      <c r="FD272" s="38"/>
      <c r="FE272" s="38"/>
      <c r="FF272" s="38"/>
      <c r="FG272" s="38"/>
      <c r="FH272" s="38"/>
      <c r="FI272" s="38"/>
      <c r="FJ272" s="38"/>
      <c r="FK272" s="38"/>
      <c r="FL272" s="38"/>
      <c r="FM272" s="38"/>
      <c r="FN272" s="38"/>
      <c r="FO272" s="38"/>
      <c r="FP272" s="38"/>
      <c r="FQ272" s="38"/>
      <c r="FR272" s="38"/>
      <c r="FS272" s="38"/>
      <c r="FT272" s="38"/>
      <c r="FU272" s="38"/>
      <c r="FV272" s="38"/>
      <c r="FW272" s="38"/>
      <c r="FX272" s="38"/>
      <c r="FY272" s="38"/>
      <c r="FZ272" s="38"/>
      <c r="GA272" s="38"/>
      <c r="GB272" s="38"/>
      <c r="GC272" s="38"/>
      <c r="GD272" s="38"/>
      <c r="GE272" s="38"/>
      <c r="GF272" s="38"/>
      <c r="GG272" s="38"/>
      <c r="GH272" s="38"/>
      <c r="GI272" s="38"/>
      <c r="GJ272" s="38"/>
      <c r="GK272" s="38"/>
      <c r="GL272" s="38"/>
      <c r="GM272" s="38"/>
      <c r="GN272" s="38"/>
      <c r="GO272" s="38"/>
      <c r="GP272" s="38"/>
      <c r="GQ272" s="38"/>
      <c r="GR272" s="38"/>
      <c r="GS272" s="38"/>
      <c r="GT272" s="38"/>
      <c r="GU272" s="38"/>
      <c r="GV272" s="38"/>
      <c r="GW272" s="38"/>
      <c r="GX272" s="38"/>
      <c r="GY272" s="38"/>
      <c r="GZ272" s="38"/>
      <c r="HA272" s="38"/>
      <c r="HB272" s="38"/>
      <c r="HC272" s="38"/>
      <c r="HD272" s="38"/>
      <c r="HE272" s="38"/>
      <c r="HF272" s="38"/>
      <c r="HG272" s="38"/>
      <c r="HH272" s="38"/>
      <c r="HI272" s="38"/>
      <c r="HJ272" s="38"/>
      <c r="HK272" s="38"/>
      <c r="HL272" s="38"/>
      <c r="HM272" s="38"/>
      <c r="HN272" s="38"/>
      <c r="HO272" s="38"/>
      <c r="HP272" s="38"/>
      <c r="HQ272" s="38"/>
      <c r="HR272" s="38"/>
      <c r="HS272" s="38"/>
      <c r="HT272" s="38"/>
      <c r="HU272" s="38"/>
      <c r="HV272" s="38"/>
      <c r="HW272" s="38"/>
      <c r="HX272" s="38"/>
      <c r="HY272" s="38"/>
      <c r="HZ272" s="38"/>
      <c r="IA272" s="38"/>
      <c r="IB272" s="38"/>
      <c r="IC272" s="38"/>
      <c r="ID272" s="38"/>
      <c r="IE272" s="38"/>
      <c r="IF272" s="38"/>
      <c r="IG272" s="38"/>
      <c r="IH272" s="38"/>
      <c r="II272" s="38"/>
      <c r="IJ272" s="38"/>
      <c r="IK272" s="38"/>
      <c r="IL272" s="38"/>
      <c r="IM272" s="38"/>
      <c r="IN272" s="38"/>
      <c r="IO272" s="38"/>
      <c r="IP272" s="38"/>
      <c r="IQ272" s="38"/>
      <c r="IR272" s="38"/>
      <c r="IS272" s="38"/>
      <c r="IT272" s="38"/>
      <c r="IU272" s="38"/>
      <c r="IV272" s="38"/>
      <c r="IW272" s="38"/>
      <c r="IX272" s="38"/>
      <c r="IY272" s="38"/>
      <c r="IZ272" s="38"/>
      <c r="JA272" s="38"/>
      <c r="JB272" s="38"/>
      <c r="JC272" s="38"/>
      <c r="JD272" s="38"/>
      <c r="JE272" s="38"/>
      <c r="JF272" s="38"/>
      <c r="JG272" s="38"/>
      <c r="JH272" s="38"/>
      <c r="JI272" s="38"/>
      <c r="JJ272" s="38"/>
      <c r="JK272" s="38"/>
      <c r="JL272" s="38"/>
      <c r="JM272" s="38"/>
      <c r="JN272" s="38"/>
      <c r="JO272" s="38"/>
      <c r="JP272" s="38"/>
      <c r="JQ272" s="38"/>
      <c r="JR272" s="38"/>
      <c r="JS272" s="38"/>
      <c r="JT272" s="38"/>
      <c r="JU272" s="38"/>
      <c r="JV272" s="38"/>
      <c r="JW272" s="38"/>
      <c r="JX272" s="38"/>
      <c r="JY272" s="38"/>
      <c r="JZ272" s="38"/>
      <c r="KA272" s="38"/>
      <c r="KB272" s="38"/>
      <c r="KC272" s="38"/>
      <c r="KD272" s="38"/>
      <c r="KE272" s="38"/>
      <c r="KF272" s="38"/>
      <c r="KG272" s="38"/>
      <c r="KH272" s="38"/>
      <c r="KI272" s="38"/>
      <c r="KJ272" s="38"/>
      <c r="KK272" s="38"/>
      <c r="KL272" s="38"/>
      <c r="KM272" s="38"/>
      <c r="KN272" s="38"/>
      <c r="KO272" s="38"/>
      <c r="KP272" s="38"/>
      <c r="KQ272" s="38"/>
      <c r="KR272" s="38"/>
      <c r="KS272" s="38"/>
      <c r="KT272" s="38"/>
      <c r="KU272" s="38"/>
      <c r="KV272" s="38"/>
      <c r="KW272" s="38"/>
      <c r="KX272" s="38"/>
      <c r="KY272" s="38"/>
      <c r="KZ272" s="38"/>
      <c r="LA272" s="38"/>
      <c r="LB272" s="38"/>
      <c r="LC272" s="38"/>
      <c r="LD272" s="38"/>
      <c r="LE272" s="38"/>
      <c r="LF272" s="38"/>
      <c r="LG272" s="38"/>
      <c r="LH272" s="38"/>
      <c r="LI272" s="38"/>
      <c r="LJ272" s="38"/>
      <c r="LK272" s="38"/>
      <c r="LL272" s="38"/>
      <c r="LM272" s="38"/>
      <c r="LN272" s="38"/>
      <c r="LO272" s="38"/>
      <c r="LP272" s="38"/>
      <c r="LQ272" s="38"/>
      <c r="LR272" s="38"/>
      <c r="LS272" s="38"/>
      <c r="LT272" s="38"/>
      <c r="LU272" s="38"/>
      <c r="LV272" s="38"/>
      <c r="LW272" s="38"/>
      <c r="LX272" s="38"/>
      <c r="LY272" s="38"/>
      <c r="LZ272" s="38"/>
      <c r="MA272" s="38"/>
      <c r="MB272" s="38"/>
      <c r="MC272" s="38"/>
      <c r="MD272" s="38"/>
      <c r="ME272" s="38"/>
      <c r="MF272" s="38"/>
      <c r="MG272" s="38"/>
      <c r="MH272" s="38"/>
      <c r="MI272" s="38"/>
      <c r="MJ272" s="38"/>
      <c r="MK272" s="38"/>
      <c r="ML272" s="38"/>
      <c r="MM272" s="38"/>
      <c r="MN272" s="38"/>
      <c r="MO272" s="38"/>
      <c r="MP272" s="38"/>
      <c r="MQ272" s="38"/>
      <c r="MR272" s="38"/>
      <c r="MS272" s="38"/>
      <c r="MT272" s="38"/>
      <c r="MU272" s="38"/>
      <c r="MV272" s="38"/>
      <c r="MW272" s="38"/>
      <c r="MX272" s="38"/>
      <c r="MY272" s="38"/>
      <c r="MZ272" s="38"/>
      <c r="NA272" s="38"/>
      <c r="NB272" s="38"/>
      <c r="NC272" s="38"/>
      <c r="ND272" s="38"/>
      <c r="NE272" s="38"/>
      <c r="NF272" s="38"/>
      <c r="NG272" s="38"/>
      <c r="NH272" s="38"/>
      <c r="NI272" s="38"/>
      <c r="NJ272" s="38"/>
      <c r="NK272" s="38"/>
      <c r="NL272" s="38"/>
      <c r="NM272" s="38"/>
      <c r="NN272" s="38"/>
      <c r="NO272" s="38"/>
      <c r="NP272" s="38"/>
      <c r="NQ272" s="38"/>
      <c r="NR272" s="38"/>
      <c r="NS272" s="38"/>
      <c r="NT272" s="38"/>
      <c r="NU272" s="38"/>
      <c r="NV272" s="38"/>
      <c r="NW272" s="38"/>
      <c r="NX272" s="38"/>
      <c r="NY272" s="38"/>
      <c r="NZ272" s="38"/>
      <c r="OA272" s="38"/>
      <c r="OB272" s="38"/>
      <c r="OC272" s="38"/>
      <c r="OD272" s="38"/>
      <c r="OE272" s="38"/>
      <c r="OF272" s="38"/>
      <c r="OG272" s="38"/>
      <c r="OH272" s="38"/>
      <c r="OI272" s="38"/>
      <c r="OJ272" s="38"/>
      <c r="OK272" s="38"/>
      <c r="OL272" s="38"/>
      <c r="OM272" s="38"/>
      <c r="ON272" s="38"/>
      <c r="OO272" s="38"/>
      <c r="OP272" s="38"/>
      <c r="OQ272" s="38"/>
      <c r="OR272" s="38"/>
      <c r="OS272" s="38"/>
      <c r="OT272" s="38"/>
      <c r="OU272" s="38"/>
      <c r="OV272" s="38"/>
      <c r="OW272" s="38"/>
      <c r="OX272" s="38"/>
      <c r="OY272" s="38"/>
      <c r="OZ272" s="38"/>
      <c r="PA272" s="38"/>
      <c r="PB272" s="38"/>
      <c r="PC272" s="38"/>
      <c r="PD272" s="38"/>
      <c r="PE272" s="38"/>
      <c r="PF272" s="38"/>
      <c r="PG272" s="38"/>
      <c r="PH272" s="38"/>
      <c r="PI272" s="38"/>
      <c r="PJ272" s="38"/>
      <c r="PK272" s="38"/>
      <c r="PL272" s="38"/>
      <c r="PM272" s="38"/>
      <c r="PN272" s="38"/>
      <c r="PO272" s="38"/>
      <c r="PP272" s="38"/>
      <c r="PQ272" s="38"/>
      <c r="PR272" s="38"/>
      <c r="PS272" s="38"/>
      <c r="PT272" s="38"/>
      <c r="PU272" s="38"/>
      <c r="PV272" s="38"/>
      <c r="PW272" s="38"/>
      <c r="PX272" s="38"/>
      <c r="PY272" s="38"/>
      <c r="PZ272" s="38"/>
      <c r="QA272" s="38"/>
      <c r="QB272" s="38"/>
      <c r="QC272" s="38"/>
      <c r="QD272" s="38"/>
      <c r="QE272" s="38"/>
      <c r="QF272" s="38"/>
      <c r="QG272" s="38"/>
      <c r="QH272" s="38"/>
      <c r="QI272" s="38"/>
      <c r="QJ272" s="38"/>
      <c r="QK272" s="38"/>
      <c r="QL272" s="38"/>
      <c r="QM272" s="38"/>
      <c r="QN272" s="38"/>
      <c r="QO272" s="38"/>
      <c r="QP272" s="38"/>
      <c r="QQ272" s="38"/>
      <c r="QR272" s="38"/>
      <c r="QS272" s="38"/>
      <c r="QT272" s="38"/>
      <c r="QU272" s="38"/>
      <c r="QV272" s="38"/>
      <c r="QW272" s="38"/>
      <c r="QX272" s="38"/>
      <c r="QY272" s="38"/>
      <c r="QZ272" s="38"/>
      <c r="RA272" s="38"/>
      <c r="RB272" s="38"/>
      <c r="RC272" s="38"/>
      <c r="RD272" s="38"/>
      <c r="RE272" s="38"/>
      <c r="RF272" s="38"/>
      <c r="RG272" s="38"/>
      <c r="RH272" s="38"/>
      <c r="RI272" s="38"/>
      <c r="RJ272" s="38"/>
      <c r="RK272" s="38"/>
      <c r="RL272" s="38"/>
      <c r="RM272" s="38"/>
      <c r="RN272" s="38"/>
      <c r="RO272" s="38"/>
      <c r="RP272" s="38"/>
      <c r="RQ272" s="38"/>
      <c r="RR272" s="38"/>
      <c r="RS272" s="38"/>
      <c r="RT272" s="38"/>
      <c r="RU272" s="38"/>
      <c r="RV272" s="38"/>
      <c r="RW272" s="38"/>
      <c r="RX272" s="38"/>
      <c r="RY272" s="38"/>
      <c r="RZ272" s="38"/>
      <c r="SA272" s="38"/>
      <c r="SB272" s="38"/>
      <c r="SC272" s="38"/>
      <c r="SD272" s="38"/>
      <c r="SE272" s="38"/>
      <c r="SF272" s="38"/>
      <c r="SG272" s="38"/>
      <c r="SH272" s="38"/>
      <c r="SI272" s="38"/>
      <c r="SJ272" s="38"/>
      <c r="SK272" s="38"/>
      <c r="SL272" s="38"/>
      <c r="SM272" s="38"/>
      <c r="SN272" s="38"/>
      <c r="SO272" s="38"/>
      <c r="SP272" s="38"/>
      <c r="SQ272" s="38"/>
      <c r="SR272" s="38"/>
      <c r="SS272" s="38"/>
      <c r="ST272" s="38"/>
      <c r="SU272" s="38"/>
      <c r="SV272" s="38"/>
      <c r="SW272" s="38"/>
      <c r="SX272" s="38"/>
      <c r="SY272" s="38"/>
      <c r="SZ272" s="38"/>
      <c r="TA272" s="38"/>
      <c r="TB272" s="38"/>
      <c r="TC272" s="38"/>
      <c r="TD272" s="38"/>
      <c r="TE272" s="38"/>
      <c r="TF272" s="38"/>
      <c r="TG272" s="38"/>
      <c r="TH272" s="38"/>
      <c r="TI272" s="38"/>
      <c r="TJ272" s="38"/>
      <c r="TK272" s="38"/>
      <c r="TL272" s="38"/>
      <c r="TM272" s="38"/>
      <c r="TN272" s="38"/>
      <c r="TO272" s="38"/>
      <c r="TP272" s="38"/>
      <c r="TQ272" s="38"/>
      <c r="TR272" s="38"/>
      <c r="TS272" s="38"/>
      <c r="TT272" s="38"/>
      <c r="TU272" s="38"/>
      <c r="TV272" s="38"/>
      <c r="TW272" s="38"/>
      <c r="TX272" s="38"/>
      <c r="TY272" s="38"/>
      <c r="TZ272" s="38"/>
      <c r="UA272" s="38"/>
      <c r="UB272" s="38"/>
      <c r="UC272" s="38"/>
      <c r="UD272" s="38"/>
      <c r="UE272" s="38"/>
      <c r="UF272" s="38"/>
      <c r="UG272" s="38"/>
      <c r="UH272" s="38"/>
      <c r="UI272" s="38"/>
      <c r="UJ272" s="38"/>
      <c r="UK272" s="38"/>
      <c r="UL272" s="38"/>
      <c r="UM272" s="38"/>
      <c r="UN272" s="38"/>
      <c r="UO272" s="38"/>
      <c r="UP272" s="38"/>
      <c r="UQ272" s="38"/>
      <c r="UR272" s="38"/>
      <c r="US272" s="38"/>
      <c r="UT272" s="38"/>
      <c r="UU272" s="38"/>
      <c r="UV272" s="38"/>
      <c r="UW272" s="38"/>
      <c r="UX272" s="38"/>
      <c r="UY272" s="38"/>
      <c r="UZ272" s="38"/>
      <c r="VA272" s="38"/>
      <c r="VB272" s="38"/>
      <c r="VC272" s="38"/>
      <c r="VD272" s="38"/>
      <c r="VE272" s="38"/>
      <c r="VF272" s="38"/>
      <c r="VG272" s="38"/>
      <c r="VH272" s="38"/>
      <c r="VI272" s="38"/>
      <c r="VJ272" s="38"/>
      <c r="VK272" s="38"/>
      <c r="VL272" s="38"/>
      <c r="VM272" s="38"/>
      <c r="VN272" s="38"/>
      <c r="VO272" s="38"/>
      <c r="VP272" s="38"/>
      <c r="VQ272" s="38"/>
      <c r="VR272" s="38"/>
      <c r="VS272" s="38"/>
      <c r="VT272" s="38"/>
      <c r="VU272" s="38"/>
      <c r="VV272" s="38"/>
      <c r="VW272" s="38"/>
      <c r="VX272" s="38"/>
      <c r="VY272" s="38"/>
      <c r="VZ272" s="38"/>
      <c r="WA272" s="38"/>
      <c r="WB272" s="38"/>
      <c r="WC272" s="38"/>
      <c r="WD272" s="38"/>
      <c r="WE272" s="38"/>
      <c r="WF272" s="38"/>
      <c r="WG272" s="38"/>
      <c r="WH272" s="38"/>
      <c r="WI272" s="38"/>
      <c r="WJ272" s="38"/>
      <c r="WK272" s="38"/>
      <c r="WL272" s="38"/>
      <c r="WM272" s="38"/>
      <c r="WN272" s="38"/>
      <c r="WO272" s="38"/>
      <c r="WP272" s="38"/>
      <c r="WQ272" s="38"/>
      <c r="WR272" s="38"/>
      <c r="WS272" s="38"/>
      <c r="WT272" s="38"/>
      <c r="WU272" s="38"/>
      <c r="WV272" s="38"/>
      <c r="WW272" s="38"/>
      <c r="WX272" s="38"/>
      <c r="WY272" s="38"/>
      <c r="WZ272" s="38"/>
      <c r="XA272" s="38"/>
      <c r="XB272" s="38"/>
      <c r="XC272" s="38"/>
      <c r="XD272" s="38"/>
      <c r="XE272" s="38"/>
      <c r="XF272" s="38"/>
      <c r="XG272" s="38"/>
      <c r="XH272" s="38"/>
      <c r="XI272" s="38"/>
      <c r="XJ272" s="38"/>
      <c r="XK272" s="38"/>
      <c r="XL272" s="38"/>
      <c r="XM272" s="38"/>
      <c r="XN272" s="38"/>
      <c r="XO272" s="38"/>
      <c r="XP272" s="38"/>
      <c r="XQ272" s="38"/>
      <c r="XR272" s="38"/>
      <c r="XS272" s="38"/>
      <c r="XT272" s="38"/>
      <c r="XU272" s="38"/>
      <c r="XV272" s="38"/>
      <c r="XW272" s="38"/>
      <c r="XX272" s="38"/>
      <c r="XY272" s="38"/>
      <c r="XZ272" s="38"/>
      <c r="YA272" s="38"/>
      <c r="YB272" s="38"/>
      <c r="YC272" s="38"/>
      <c r="YD272" s="38"/>
      <c r="YE272" s="38"/>
      <c r="YF272" s="38"/>
      <c r="YG272" s="38"/>
      <c r="YH272" s="38"/>
      <c r="YI272" s="38"/>
      <c r="YJ272" s="38"/>
      <c r="YK272" s="38"/>
      <c r="YL272" s="38"/>
      <c r="YM272" s="38"/>
      <c r="YN272" s="38"/>
      <c r="YO272" s="38"/>
      <c r="YP272" s="38"/>
      <c r="YQ272" s="38"/>
      <c r="YR272" s="38"/>
    </row>
    <row r="273" spans="1:668" s="50" customFormat="1" ht="15.75" x14ac:dyDescent="0.25">
      <c r="A273" s="38"/>
      <c r="B273" s="2"/>
      <c r="C273" s="2"/>
      <c r="D273" s="1"/>
      <c r="E273" s="1"/>
      <c r="F273" s="132"/>
      <c r="G273" s="133"/>
      <c r="H273" s="132"/>
      <c r="I273" s="132"/>
      <c r="J273" s="132"/>
      <c r="K273" s="132"/>
      <c r="L273" s="133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  <c r="ED273" s="38"/>
      <c r="EE273" s="38"/>
      <c r="EF273" s="38"/>
      <c r="EG273" s="38"/>
      <c r="EH273" s="38"/>
      <c r="EI273" s="38"/>
      <c r="EJ273" s="38"/>
      <c r="EK273" s="38"/>
      <c r="EL273" s="38"/>
      <c r="EM273" s="38"/>
      <c r="EN273" s="38"/>
      <c r="EO273" s="38"/>
      <c r="EP273" s="38"/>
      <c r="EQ273" s="38"/>
      <c r="ER273" s="38"/>
      <c r="ES273" s="38"/>
      <c r="ET273" s="38"/>
      <c r="EU273" s="38"/>
      <c r="EV273" s="38"/>
      <c r="EW273" s="38"/>
      <c r="EX273" s="38"/>
      <c r="EY273" s="38"/>
      <c r="EZ273" s="38"/>
      <c r="FA273" s="38"/>
      <c r="FB273" s="38"/>
      <c r="FC273" s="38"/>
      <c r="FD273" s="38"/>
      <c r="FE273" s="38"/>
      <c r="FF273" s="38"/>
      <c r="FG273" s="38"/>
      <c r="FH273" s="38"/>
      <c r="FI273" s="38"/>
      <c r="FJ273" s="38"/>
      <c r="FK273" s="38"/>
      <c r="FL273" s="38"/>
      <c r="FM273" s="38"/>
      <c r="FN273" s="38"/>
      <c r="FO273" s="38"/>
      <c r="FP273" s="38"/>
      <c r="FQ273" s="38"/>
      <c r="FR273" s="38"/>
      <c r="FS273" s="38"/>
      <c r="FT273" s="38"/>
      <c r="FU273" s="38"/>
      <c r="FV273" s="38"/>
      <c r="FW273" s="38"/>
      <c r="FX273" s="38"/>
      <c r="FY273" s="38"/>
      <c r="FZ273" s="38"/>
      <c r="GA273" s="38"/>
      <c r="GB273" s="38"/>
      <c r="GC273" s="38"/>
      <c r="GD273" s="38"/>
      <c r="GE273" s="38"/>
      <c r="GF273" s="38"/>
      <c r="GG273" s="38"/>
      <c r="GH273" s="38"/>
      <c r="GI273" s="38"/>
      <c r="GJ273" s="38"/>
      <c r="GK273" s="38"/>
      <c r="GL273" s="38"/>
      <c r="GM273" s="38"/>
      <c r="GN273" s="38"/>
      <c r="GO273" s="38"/>
      <c r="GP273" s="38"/>
      <c r="GQ273" s="38"/>
      <c r="GR273" s="38"/>
      <c r="GS273" s="38"/>
      <c r="GT273" s="38"/>
      <c r="GU273" s="38"/>
      <c r="GV273" s="38"/>
      <c r="GW273" s="38"/>
      <c r="GX273" s="38"/>
      <c r="GY273" s="38"/>
      <c r="GZ273" s="38"/>
      <c r="HA273" s="38"/>
      <c r="HB273" s="38"/>
      <c r="HC273" s="38"/>
      <c r="HD273" s="38"/>
      <c r="HE273" s="38"/>
      <c r="HF273" s="38"/>
      <c r="HG273" s="38"/>
      <c r="HH273" s="38"/>
      <c r="HI273" s="38"/>
      <c r="HJ273" s="38"/>
      <c r="HK273" s="38"/>
      <c r="HL273" s="38"/>
      <c r="HM273" s="38"/>
      <c r="HN273" s="38"/>
      <c r="HO273" s="38"/>
      <c r="HP273" s="38"/>
      <c r="HQ273" s="38"/>
      <c r="HR273" s="38"/>
      <c r="HS273" s="38"/>
      <c r="HT273" s="38"/>
      <c r="HU273" s="38"/>
      <c r="HV273" s="38"/>
      <c r="HW273" s="38"/>
      <c r="HX273" s="38"/>
      <c r="HY273" s="38"/>
      <c r="HZ273" s="38"/>
      <c r="IA273" s="38"/>
      <c r="IB273" s="38"/>
      <c r="IC273" s="38"/>
      <c r="ID273" s="38"/>
      <c r="IE273" s="38"/>
      <c r="IF273" s="38"/>
      <c r="IG273" s="38"/>
      <c r="IH273" s="38"/>
      <c r="II273" s="38"/>
      <c r="IJ273" s="38"/>
      <c r="IK273" s="38"/>
      <c r="IL273" s="38"/>
      <c r="IM273" s="38"/>
      <c r="IN273" s="38"/>
      <c r="IO273" s="38"/>
      <c r="IP273" s="38"/>
      <c r="IQ273" s="38"/>
      <c r="IR273" s="38"/>
      <c r="IS273" s="38"/>
      <c r="IT273" s="38"/>
      <c r="IU273" s="38"/>
      <c r="IV273" s="38"/>
      <c r="IW273" s="38"/>
      <c r="IX273" s="38"/>
      <c r="IY273" s="38"/>
      <c r="IZ273" s="38"/>
      <c r="JA273" s="38"/>
      <c r="JB273" s="38"/>
      <c r="JC273" s="38"/>
      <c r="JD273" s="38"/>
      <c r="JE273" s="38"/>
      <c r="JF273" s="38"/>
      <c r="JG273" s="38"/>
      <c r="JH273" s="38"/>
      <c r="JI273" s="38"/>
      <c r="JJ273" s="38"/>
      <c r="JK273" s="38"/>
      <c r="JL273" s="38"/>
      <c r="JM273" s="38"/>
      <c r="JN273" s="38"/>
      <c r="JO273" s="38"/>
      <c r="JP273" s="38"/>
      <c r="JQ273" s="38"/>
      <c r="JR273" s="38"/>
      <c r="JS273" s="38"/>
      <c r="JT273" s="38"/>
      <c r="JU273" s="38"/>
      <c r="JV273" s="38"/>
      <c r="JW273" s="38"/>
      <c r="JX273" s="38"/>
      <c r="JY273" s="38"/>
      <c r="JZ273" s="38"/>
      <c r="KA273" s="38"/>
      <c r="KB273" s="38"/>
      <c r="KC273" s="38"/>
      <c r="KD273" s="38"/>
      <c r="KE273" s="38"/>
      <c r="KF273" s="38"/>
      <c r="KG273" s="38"/>
      <c r="KH273" s="38"/>
      <c r="KI273" s="38"/>
      <c r="KJ273" s="38"/>
      <c r="KK273" s="38"/>
      <c r="KL273" s="38"/>
      <c r="KM273" s="38"/>
      <c r="KN273" s="38"/>
      <c r="KO273" s="38"/>
      <c r="KP273" s="38"/>
      <c r="KQ273" s="38"/>
      <c r="KR273" s="38"/>
      <c r="KS273" s="38"/>
      <c r="KT273" s="38"/>
      <c r="KU273" s="38"/>
      <c r="KV273" s="38"/>
      <c r="KW273" s="38"/>
      <c r="KX273" s="38"/>
      <c r="KY273" s="38"/>
      <c r="KZ273" s="38"/>
      <c r="LA273" s="38"/>
      <c r="LB273" s="38"/>
      <c r="LC273" s="38"/>
      <c r="LD273" s="38"/>
      <c r="LE273" s="38"/>
      <c r="LF273" s="38"/>
      <c r="LG273" s="38"/>
      <c r="LH273" s="38"/>
      <c r="LI273" s="38"/>
      <c r="LJ273" s="38"/>
      <c r="LK273" s="38"/>
      <c r="LL273" s="38"/>
      <c r="LM273" s="38"/>
      <c r="LN273" s="38"/>
      <c r="LO273" s="38"/>
      <c r="LP273" s="38"/>
      <c r="LQ273" s="38"/>
      <c r="LR273" s="38"/>
      <c r="LS273" s="38"/>
      <c r="LT273" s="38"/>
      <c r="LU273" s="38"/>
      <c r="LV273" s="38"/>
      <c r="LW273" s="38"/>
      <c r="LX273" s="38"/>
      <c r="LY273" s="38"/>
      <c r="LZ273" s="38"/>
      <c r="MA273" s="38"/>
      <c r="MB273" s="38"/>
      <c r="MC273" s="38"/>
      <c r="MD273" s="38"/>
      <c r="ME273" s="38"/>
      <c r="MF273" s="38"/>
      <c r="MG273" s="38"/>
      <c r="MH273" s="38"/>
      <c r="MI273" s="38"/>
      <c r="MJ273" s="38"/>
      <c r="MK273" s="38"/>
      <c r="ML273" s="38"/>
      <c r="MM273" s="38"/>
      <c r="MN273" s="38"/>
      <c r="MO273" s="38"/>
      <c r="MP273" s="38"/>
      <c r="MQ273" s="38"/>
      <c r="MR273" s="38"/>
      <c r="MS273" s="38"/>
      <c r="MT273" s="38"/>
      <c r="MU273" s="38"/>
      <c r="MV273" s="38"/>
      <c r="MW273" s="38"/>
      <c r="MX273" s="38"/>
      <c r="MY273" s="38"/>
      <c r="MZ273" s="38"/>
      <c r="NA273" s="38"/>
      <c r="NB273" s="38"/>
      <c r="NC273" s="38"/>
      <c r="ND273" s="38"/>
      <c r="NE273" s="38"/>
      <c r="NF273" s="38"/>
      <c r="NG273" s="38"/>
      <c r="NH273" s="38"/>
      <c r="NI273" s="38"/>
      <c r="NJ273" s="38"/>
      <c r="NK273" s="38"/>
      <c r="NL273" s="38"/>
      <c r="NM273" s="38"/>
      <c r="NN273" s="38"/>
      <c r="NO273" s="38"/>
      <c r="NP273" s="38"/>
      <c r="NQ273" s="38"/>
      <c r="NR273" s="38"/>
      <c r="NS273" s="38"/>
      <c r="NT273" s="38"/>
      <c r="NU273" s="38"/>
      <c r="NV273" s="38"/>
      <c r="NW273" s="38"/>
      <c r="NX273" s="38"/>
      <c r="NY273" s="38"/>
      <c r="NZ273" s="38"/>
      <c r="OA273" s="38"/>
      <c r="OB273" s="38"/>
      <c r="OC273" s="38"/>
      <c r="OD273" s="38"/>
      <c r="OE273" s="38"/>
      <c r="OF273" s="38"/>
      <c r="OG273" s="38"/>
      <c r="OH273" s="38"/>
      <c r="OI273" s="38"/>
      <c r="OJ273" s="38"/>
      <c r="OK273" s="38"/>
      <c r="OL273" s="38"/>
      <c r="OM273" s="38"/>
      <c r="ON273" s="38"/>
      <c r="OO273" s="38"/>
      <c r="OP273" s="38"/>
      <c r="OQ273" s="38"/>
      <c r="OR273" s="38"/>
      <c r="OS273" s="38"/>
      <c r="OT273" s="38"/>
      <c r="OU273" s="38"/>
      <c r="OV273" s="38"/>
      <c r="OW273" s="38"/>
      <c r="OX273" s="38"/>
      <c r="OY273" s="38"/>
      <c r="OZ273" s="38"/>
      <c r="PA273" s="38"/>
      <c r="PB273" s="38"/>
      <c r="PC273" s="38"/>
      <c r="PD273" s="38"/>
      <c r="PE273" s="38"/>
      <c r="PF273" s="38"/>
      <c r="PG273" s="38"/>
      <c r="PH273" s="38"/>
      <c r="PI273" s="38"/>
      <c r="PJ273" s="38"/>
      <c r="PK273" s="38"/>
      <c r="PL273" s="38"/>
      <c r="PM273" s="38"/>
      <c r="PN273" s="38"/>
      <c r="PO273" s="38"/>
      <c r="PP273" s="38"/>
      <c r="PQ273" s="38"/>
      <c r="PR273" s="38"/>
      <c r="PS273" s="38"/>
      <c r="PT273" s="38"/>
      <c r="PU273" s="38"/>
      <c r="PV273" s="38"/>
      <c r="PW273" s="38"/>
      <c r="PX273" s="38"/>
      <c r="PY273" s="38"/>
      <c r="PZ273" s="38"/>
      <c r="QA273" s="38"/>
      <c r="QB273" s="38"/>
      <c r="QC273" s="38"/>
      <c r="QD273" s="38"/>
      <c r="QE273" s="38"/>
      <c r="QF273" s="38"/>
      <c r="QG273" s="38"/>
      <c r="QH273" s="38"/>
      <c r="QI273" s="38"/>
      <c r="QJ273" s="38"/>
      <c r="QK273" s="38"/>
      <c r="QL273" s="38"/>
      <c r="QM273" s="38"/>
      <c r="QN273" s="38"/>
      <c r="QO273" s="38"/>
      <c r="QP273" s="38"/>
      <c r="QQ273" s="38"/>
      <c r="QR273" s="38"/>
      <c r="QS273" s="38"/>
      <c r="QT273" s="38"/>
      <c r="QU273" s="38"/>
      <c r="QV273" s="38"/>
      <c r="QW273" s="38"/>
      <c r="QX273" s="38"/>
      <c r="QY273" s="38"/>
      <c r="QZ273" s="38"/>
      <c r="RA273" s="38"/>
      <c r="RB273" s="38"/>
      <c r="RC273" s="38"/>
      <c r="RD273" s="38"/>
      <c r="RE273" s="38"/>
      <c r="RF273" s="38"/>
      <c r="RG273" s="38"/>
      <c r="RH273" s="38"/>
      <c r="RI273" s="38"/>
      <c r="RJ273" s="38"/>
      <c r="RK273" s="38"/>
      <c r="RL273" s="38"/>
      <c r="RM273" s="38"/>
      <c r="RN273" s="38"/>
      <c r="RO273" s="38"/>
      <c r="RP273" s="38"/>
      <c r="RQ273" s="38"/>
      <c r="RR273" s="38"/>
      <c r="RS273" s="38"/>
      <c r="RT273" s="38"/>
      <c r="RU273" s="38"/>
      <c r="RV273" s="38"/>
      <c r="RW273" s="38"/>
      <c r="RX273" s="38"/>
      <c r="RY273" s="38"/>
      <c r="RZ273" s="38"/>
      <c r="SA273" s="38"/>
      <c r="SB273" s="38"/>
      <c r="SC273" s="38"/>
      <c r="SD273" s="38"/>
      <c r="SE273" s="38"/>
      <c r="SF273" s="38"/>
      <c r="SG273" s="38"/>
      <c r="SH273" s="38"/>
      <c r="SI273" s="38"/>
      <c r="SJ273" s="38"/>
      <c r="SK273" s="38"/>
      <c r="SL273" s="38"/>
      <c r="SM273" s="38"/>
      <c r="SN273" s="38"/>
      <c r="SO273" s="38"/>
      <c r="SP273" s="38"/>
      <c r="SQ273" s="38"/>
      <c r="SR273" s="38"/>
      <c r="SS273" s="38"/>
      <c r="ST273" s="38"/>
      <c r="SU273" s="38"/>
      <c r="SV273" s="38"/>
      <c r="SW273" s="38"/>
      <c r="SX273" s="38"/>
      <c r="SY273" s="38"/>
      <c r="SZ273" s="38"/>
      <c r="TA273" s="38"/>
      <c r="TB273" s="38"/>
      <c r="TC273" s="38"/>
      <c r="TD273" s="38"/>
      <c r="TE273" s="38"/>
      <c r="TF273" s="38"/>
      <c r="TG273" s="38"/>
      <c r="TH273" s="38"/>
      <c r="TI273" s="38"/>
      <c r="TJ273" s="38"/>
      <c r="TK273" s="38"/>
      <c r="TL273" s="38"/>
      <c r="TM273" s="38"/>
      <c r="TN273" s="38"/>
      <c r="TO273" s="38"/>
      <c r="TP273" s="38"/>
      <c r="TQ273" s="38"/>
      <c r="TR273" s="38"/>
      <c r="TS273" s="38"/>
      <c r="TT273" s="38"/>
      <c r="TU273" s="38"/>
      <c r="TV273" s="38"/>
      <c r="TW273" s="38"/>
      <c r="TX273" s="38"/>
      <c r="TY273" s="38"/>
      <c r="TZ273" s="38"/>
      <c r="UA273" s="38"/>
      <c r="UB273" s="38"/>
      <c r="UC273" s="38"/>
      <c r="UD273" s="38"/>
      <c r="UE273" s="38"/>
      <c r="UF273" s="38"/>
      <c r="UG273" s="38"/>
      <c r="UH273" s="38"/>
      <c r="UI273" s="38"/>
      <c r="UJ273" s="38"/>
      <c r="UK273" s="38"/>
      <c r="UL273" s="38"/>
      <c r="UM273" s="38"/>
      <c r="UN273" s="38"/>
      <c r="UO273" s="38"/>
      <c r="UP273" s="38"/>
      <c r="UQ273" s="38"/>
      <c r="UR273" s="38"/>
      <c r="US273" s="38"/>
      <c r="UT273" s="38"/>
      <c r="UU273" s="38"/>
      <c r="UV273" s="38"/>
      <c r="UW273" s="38"/>
      <c r="UX273" s="38"/>
      <c r="UY273" s="38"/>
      <c r="UZ273" s="38"/>
      <c r="VA273" s="38"/>
      <c r="VB273" s="38"/>
      <c r="VC273" s="38"/>
      <c r="VD273" s="38"/>
      <c r="VE273" s="38"/>
      <c r="VF273" s="38"/>
      <c r="VG273" s="38"/>
      <c r="VH273" s="38"/>
      <c r="VI273" s="38"/>
      <c r="VJ273" s="38"/>
      <c r="VK273" s="38"/>
      <c r="VL273" s="38"/>
      <c r="VM273" s="38"/>
      <c r="VN273" s="38"/>
      <c r="VO273" s="38"/>
      <c r="VP273" s="38"/>
      <c r="VQ273" s="38"/>
      <c r="VR273" s="38"/>
      <c r="VS273" s="38"/>
      <c r="VT273" s="38"/>
      <c r="VU273" s="38"/>
      <c r="VV273" s="38"/>
      <c r="VW273" s="38"/>
      <c r="VX273" s="38"/>
      <c r="VY273" s="38"/>
      <c r="VZ273" s="38"/>
      <c r="WA273" s="38"/>
      <c r="WB273" s="38"/>
      <c r="WC273" s="38"/>
      <c r="WD273" s="38"/>
      <c r="WE273" s="38"/>
      <c r="WF273" s="38"/>
      <c r="WG273" s="38"/>
      <c r="WH273" s="38"/>
      <c r="WI273" s="38"/>
      <c r="WJ273" s="38"/>
      <c r="WK273" s="38"/>
      <c r="WL273" s="38"/>
      <c r="WM273" s="38"/>
      <c r="WN273" s="38"/>
      <c r="WO273" s="38"/>
      <c r="WP273" s="38"/>
      <c r="WQ273" s="38"/>
      <c r="WR273" s="38"/>
      <c r="WS273" s="38"/>
      <c r="WT273" s="38"/>
      <c r="WU273" s="38"/>
      <c r="WV273" s="38"/>
      <c r="WW273" s="38"/>
      <c r="WX273" s="38"/>
      <c r="WY273" s="38"/>
      <c r="WZ273" s="38"/>
      <c r="XA273" s="38"/>
      <c r="XB273" s="38"/>
      <c r="XC273" s="38"/>
      <c r="XD273" s="38"/>
      <c r="XE273" s="38"/>
      <c r="XF273" s="38"/>
      <c r="XG273" s="38"/>
      <c r="XH273" s="38"/>
      <c r="XI273" s="38"/>
      <c r="XJ273" s="38"/>
      <c r="XK273" s="38"/>
      <c r="XL273" s="38"/>
      <c r="XM273" s="38"/>
      <c r="XN273" s="38"/>
      <c r="XO273" s="38"/>
      <c r="XP273" s="38"/>
      <c r="XQ273" s="38"/>
      <c r="XR273" s="38"/>
      <c r="XS273" s="38"/>
      <c r="XT273" s="38"/>
      <c r="XU273" s="38"/>
      <c r="XV273" s="38"/>
      <c r="XW273" s="38"/>
      <c r="XX273" s="38"/>
      <c r="XY273" s="38"/>
      <c r="XZ273" s="38"/>
      <c r="YA273" s="38"/>
      <c r="YB273" s="38"/>
      <c r="YC273" s="38"/>
      <c r="YD273" s="38"/>
      <c r="YE273" s="38"/>
      <c r="YF273" s="38"/>
      <c r="YG273" s="38"/>
      <c r="YH273" s="38"/>
      <c r="YI273" s="38"/>
      <c r="YJ273" s="38"/>
      <c r="YK273" s="38"/>
      <c r="YL273" s="38"/>
      <c r="YM273" s="38"/>
      <c r="YN273" s="38"/>
      <c r="YO273" s="38"/>
      <c r="YP273" s="38"/>
      <c r="YQ273" s="38"/>
      <c r="YR273" s="38"/>
    </row>
    <row r="274" spans="1:668" s="50" customFormat="1" ht="15.75" x14ac:dyDescent="0.25">
      <c r="A274" s="38"/>
      <c r="B274" s="2"/>
      <c r="C274" s="2"/>
      <c r="D274" s="1"/>
      <c r="E274" s="1"/>
      <c r="F274" s="132"/>
      <c r="G274" s="133"/>
      <c r="H274" s="132"/>
      <c r="I274" s="132"/>
      <c r="J274" s="132"/>
      <c r="K274" s="132"/>
      <c r="L274" s="133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  <c r="EI274" s="38"/>
      <c r="EJ274" s="38"/>
      <c r="EK274" s="38"/>
      <c r="EL274" s="38"/>
      <c r="EM274" s="38"/>
      <c r="EN274" s="38"/>
      <c r="EO274" s="38"/>
      <c r="EP274" s="38"/>
      <c r="EQ274" s="38"/>
      <c r="ER274" s="38"/>
      <c r="ES274" s="38"/>
      <c r="ET274" s="38"/>
      <c r="EU274" s="38"/>
      <c r="EV274" s="38"/>
      <c r="EW274" s="38"/>
      <c r="EX274" s="38"/>
      <c r="EY274" s="38"/>
      <c r="EZ274" s="38"/>
      <c r="FA274" s="38"/>
      <c r="FB274" s="38"/>
      <c r="FC274" s="38"/>
      <c r="FD274" s="38"/>
      <c r="FE274" s="38"/>
      <c r="FF274" s="38"/>
      <c r="FG274" s="38"/>
      <c r="FH274" s="38"/>
      <c r="FI274" s="38"/>
      <c r="FJ274" s="38"/>
      <c r="FK274" s="38"/>
      <c r="FL274" s="38"/>
      <c r="FM274" s="38"/>
      <c r="FN274" s="38"/>
      <c r="FO274" s="38"/>
      <c r="FP274" s="38"/>
      <c r="FQ274" s="38"/>
      <c r="FR274" s="38"/>
      <c r="FS274" s="38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8"/>
      <c r="GE274" s="38"/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8"/>
      <c r="HT274" s="38"/>
      <c r="HU274" s="38"/>
      <c r="HV274" s="38"/>
      <c r="HW274" s="38"/>
      <c r="HX274" s="38"/>
      <c r="HY274" s="38"/>
      <c r="HZ274" s="38"/>
      <c r="IA274" s="38"/>
      <c r="IB274" s="38"/>
      <c r="IC274" s="38"/>
      <c r="ID274" s="38"/>
      <c r="IE274" s="38"/>
      <c r="IF274" s="38"/>
      <c r="IG274" s="38"/>
      <c r="IH274" s="38"/>
      <c r="II274" s="38"/>
      <c r="IJ274" s="38"/>
      <c r="IK274" s="38"/>
      <c r="IL274" s="38"/>
      <c r="IM274" s="38"/>
      <c r="IN274" s="38"/>
      <c r="IO274" s="38"/>
      <c r="IP274" s="38"/>
      <c r="IQ274" s="38"/>
      <c r="IR274" s="38"/>
      <c r="IS274" s="38"/>
      <c r="IT274" s="38"/>
      <c r="IU274" s="38"/>
      <c r="IV274" s="38"/>
      <c r="IW274" s="38"/>
      <c r="IX274" s="38"/>
      <c r="IY274" s="38"/>
      <c r="IZ274" s="38"/>
      <c r="JA274" s="38"/>
      <c r="JB274" s="38"/>
      <c r="JC274" s="38"/>
      <c r="JD274" s="38"/>
      <c r="JE274" s="38"/>
      <c r="JF274" s="38"/>
      <c r="JG274" s="38"/>
      <c r="JH274" s="38"/>
      <c r="JI274" s="38"/>
      <c r="JJ274" s="38"/>
      <c r="JK274" s="38"/>
      <c r="JL274" s="38"/>
      <c r="JM274" s="38"/>
      <c r="JN274" s="38"/>
      <c r="JO274" s="38"/>
      <c r="JP274" s="38"/>
      <c r="JQ274" s="38"/>
      <c r="JR274" s="38"/>
      <c r="JS274" s="38"/>
      <c r="JT274" s="38"/>
      <c r="JU274" s="38"/>
      <c r="JV274" s="38"/>
      <c r="JW274" s="38"/>
      <c r="JX274" s="38"/>
      <c r="JY274" s="38"/>
      <c r="JZ274" s="38"/>
      <c r="KA274" s="38"/>
      <c r="KB274" s="38"/>
      <c r="KC274" s="38"/>
      <c r="KD274" s="38"/>
      <c r="KE274" s="38"/>
      <c r="KF274" s="38"/>
      <c r="KG274" s="38"/>
      <c r="KH274" s="38"/>
      <c r="KI274" s="38"/>
      <c r="KJ274" s="38"/>
      <c r="KK274" s="38"/>
      <c r="KL274" s="38"/>
      <c r="KM274" s="38"/>
      <c r="KN274" s="38"/>
      <c r="KO274" s="38"/>
      <c r="KP274" s="38"/>
      <c r="KQ274" s="38"/>
      <c r="KR274" s="38"/>
      <c r="KS274" s="38"/>
      <c r="KT274" s="38"/>
      <c r="KU274" s="38"/>
      <c r="KV274" s="38"/>
      <c r="KW274" s="38"/>
      <c r="KX274" s="38"/>
      <c r="KY274" s="38"/>
      <c r="KZ274" s="38"/>
      <c r="LA274" s="38"/>
      <c r="LB274" s="38"/>
      <c r="LC274" s="38"/>
      <c r="LD274" s="38"/>
      <c r="LE274" s="38"/>
      <c r="LF274" s="38"/>
      <c r="LG274" s="38"/>
      <c r="LH274" s="38"/>
      <c r="LI274" s="38"/>
      <c r="LJ274" s="38"/>
      <c r="LK274" s="38"/>
      <c r="LL274" s="38"/>
      <c r="LM274" s="38"/>
      <c r="LN274" s="38"/>
      <c r="LO274" s="38"/>
      <c r="LP274" s="38"/>
      <c r="LQ274" s="38"/>
      <c r="LR274" s="38"/>
      <c r="LS274" s="38"/>
      <c r="LT274" s="38"/>
      <c r="LU274" s="38"/>
      <c r="LV274" s="38"/>
      <c r="LW274" s="38"/>
      <c r="LX274" s="38"/>
      <c r="LY274" s="38"/>
      <c r="LZ274" s="38"/>
      <c r="MA274" s="38"/>
      <c r="MB274" s="38"/>
      <c r="MC274" s="38"/>
      <c r="MD274" s="38"/>
      <c r="ME274" s="38"/>
      <c r="MF274" s="38"/>
      <c r="MG274" s="38"/>
      <c r="MH274" s="38"/>
      <c r="MI274" s="38"/>
      <c r="MJ274" s="38"/>
      <c r="MK274" s="38"/>
      <c r="ML274" s="38"/>
      <c r="MM274" s="38"/>
      <c r="MN274" s="38"/>
      <c r="MO274" s="38"/>
      <c r="MP274" s="38"/>
      <c r="MQ274" s="38"/>
      <c r="MR274" s="38"/>
      <c r="MS274" s="38"/>
      <c r="MT274" s="38"/>
      <c r="MU274" s="38"/>
      <c r="MV274" s="38"/>
      <c r="MW274" s="38"/>
      <c r="MX274" s="38"/>
      <c r="MY274" s="38"/>
      <c r="MZ274" s="38"/>
      <c r="NA274" s="38"/>
      <c r="NB274" s="38"/>
      <c r="NC274" s="38"/>
      <c r="ND274" s="38"/>
      <c r="NE274" s="38"/>
      <c r="NF274" s="38"/>
      <c r="NG274" s="38"/>
      <c r="NH274" s="38"/>
      <c r="NI274" s="38"/>
      <c r="NJ274" s="38"/>
      <c r="NK274" s="38"/>
      <c r="NL274" s="38"/>
      <c r="NM274" s="38"/>
      <c r="NN274" s="38"/>
      <c r="NO274" s="38"/>
      <c r="NP274" s="38"/>
      <c r="NQ274" s="38"/>
      <c r="NR274" s="38"/>
      <c r="NS274" s="38"/>
      <c r="NT274" s="38"/>
      <c r="NU274" s="38"/>
      <c r="NV274" s="38"/>
      <c r="NW274" s="38"/>
      <c r="NX274" s="38"/>
      <c r="NY274" s="38"/>
      <c r="NZ274" s="38"/>
      <c r="OA274" s="38"/>
      <c r="OB274" s="38"/>
      <c r="OC274" s="38"/>
      <c r="OD274" s="38"/>
      <c r="OE274" s="38"/>
      <c r="OF274" s="38"/>
      <c r="OG274" s="38"/>
      <c r="OH274" s="38"/>
      <c r="OI274" s="38"/>
      <c r="OJ274" s="38"/>
      <c r="OK274" s="38"/>
      <c r="OL274" s="38"/>
      <c r="OM274" s="38"/>
      <c r="ON274" s="38"/>
      <c r="OO274" s="38"/>
      <c r="OP274" s="38"/>
      <c r="OQ274" s="38"/>
      <c r="OR274" s="38"/>
      <c r="OS274" s="38"/>
      <c r="OT274" s="38"/>
      <c r="OU274" s="38"/>
      <c r="OV274" s="38"/>
      <c r="OW274" s="38"/>
      <c r="OX274" s="38"/>
      <c r="OY274" s="38"/>
      <c r="OZ274" s="38"/>
      <c r="PA274" s="38"/>
      <c r="PB274" s="38"/>
      <c r="PC274" s="38"/>
      <c r="PD274" s="38"/>
      <c r="PE274" s="38"/>
      <c r="PF274" s="38"/>
      <c r="PG274" s="38"/>
      <c r="PH274" s="38"/>
      <c r="PI274" s="38"/>
      <c r="PJ274" s="38"/>
      <c r="PK274" s="38"/>
      <c r="PL274" s="38"/>
      <c r="PM274" s="38"/>
      <c r="PN274" s="38"/>
      <c r="PO274" s="38"/>
      <c r="PP274" s="38"/>
      <c r="PQ274" s="38"/>
      <c r="PR274" s="38"/>
      <c r="PS274" s="38"/>
      <c r="PT274" s="38"/>
      <c r="PU274" s="38"/>
      <c r="PV274" s="38"/>
      <c r="PW274" s="38"/>
      <c r="PX274" s="38"/>
      <c r="PY274" s="38"/>
      <c r="PZ274" s="38"/>
      <c r="QA274" s="38"/>
      <c r="QB274" s="38"/>
      <c r="QC274" s="38"/>
      <c r="QD274" s="38"/>
      <c r="QE274" s="38"/>
      <c r="QF274" s="38"/>
      <c r="QG274" s="38"/>
      <c r="QH274" s="38"/>
      <c r="QI274" s="38"/>
      <c r="QJ274" s="38"/>
      <c r="QK274" s="38"/>
      <c r="QL274" s="38"/>
      <c r="QM274" s="38"/>
      <c r="QN274" s="38"/>
      <c r="QO274" s="38"/>
      <c r="QP274" s="38"/>
      <c r="QQ274" s="38"/>
      <c r="QR274" s="38"/>
      <c r="QS274" s="38"/>
      <c r="QT274" s="38"/>
      <c r="QU274" s="38"/>
      <c r="QV274" s="38"/>
      <c r="QW274" s="38"/>
      <c r="QX274" s="38"/>
      <c r="QY274" s="38"/>
      <c r="QZ274" s="38"/>
      <c r="RA274" s="38"/>
      <c r="RB274" s="38"/>
      <c r="RC274" s="38"/>
      <c r="RD274" s="38"/>
      <c r="RE274" s="38"/>
      <c r="RF274" s="38"/>
      <c r="RG274" s="38"/>
      <c r="RH274" s="38"/>
      <c r="RI274" s="38"/>
      <c r="RJ274" s="38"/>
      <c r="RK274" s="38"/>
      <c r="RL274" s="38"/>
      <c r="RM274" s="38"/>
      <c r="RN274" s="38"/>
      <c r="RO274" s="38"/>
      <c r="RP274" s="38"/>
      <c r="RQ274" s="38"/>
      <c r="RR274" s="38"/>
      <c r="RS274" s="38"/>
      <c r="RT274" s="38"/>
      <c r="RU274" s="38"/>
      <c r="RV274" s="38"/>
      <c r="RW274" s="38"/>
      <c r="RX274" s="38"/>
      <c r="RY274" s="38"/>
      <c r="RZ274" s="38"/>
      <c r="SA274" s="38"/>
      <c r="SB274" s="38"/>
      <c r="SC274" s="38"/>
      <c r="SD274" s="38"/>
      <c r="SE274" s="38"/>
      <c r="SF274" s="38"/>
      <c r="SG274" s="38"/>
      <c r="SH274" s="38"/>
      <c r="SI274" s="38"/>
      <c r="SJ274" s="38"/>
      <c r="SK274" s="38"/>
      <c r="SL274" s="38"/>
      <c r="SM274" s="38"/>
      <c r="SN274" s="38"/>
      <c r="SO274" s="38"/>
      <c r="SP274" s="38"/>
      <c r="SQ274" s="38"/>
      <c r="SR274" s="38"/>
      <c r="SS274" s="38"/>
      <c r="ST274" s="38"/>
      <c r="SU274" s="38"/>
      <c r="SV274" s="38"/>
      <c r="SW274" s="38"/>
      <c r="SX274" s="38"/>
      <c r="SY274" s="38"/>
      <c r="SZ274" s="38"/>
      <c r="TA274" s="38"/>
      <c r="TB274" s="38"/>
      <c r="TC274" s="38"/>
      <c r="TD274" s="38"/>
      <c r="TE274" s="38"/>
      <c r="TF274" s="38"/>
      <c r="TG274" s="38"/>
      <c r="TH274" s="38"/>
      <c r="TI274" s="38"/>
      <c r="TJ274" s="38"/>
      <c r="TK274" s="38"/>
      <c r="TL274" s="38"/>
      <c r="TM274" s="38"/>
      <c r="TN274" s="38"/>
      <c r="TO274" s="38"/>
      <c r="TP274" s="38"/>
      <c r="TQ274" s="38"/>
      <c r="TR274" s="38"/>
      <c r="TS274" s="38"/>
      <c r="TT274" s="38"/>
      <c r="TU274" s="38"/>
      <c r="TV274" s="38"/>
      <c r="TW274" s="38"/>
      <c r="TX274" s="38"/>
      <c r="TY274" s="38"/>
      <c r="TZ274" s="38"/>
      <c r="UA274" s="38"/>
      <c r="UB274" s="38"/>
      <c r="UC274" s="38"/>
      <c r="UD274" s="38"/>
      <c r="UE274" s="38"/>
      <c r="UF274" s="38"/>
      <c r="UG274" s="38"/>
      <c r="UH274" s="38"/>
      <c r="UI274" s="38"/>
      <c r="UJ274" s="38"/>
      <c r="UK274" s="38"/>
      <c r="UL274" s="38"/>
      <c r="UM274" s="38"/>
      <c r="UN274" s="38"/>
      <c r="UO274" s="38"/>
      <c r="UP274" s="38"/>
      <c r="UQ274" s="38"/>
      <c r="UR274" s="38"/>
      <c r="US274" s="38"/>
      <c r="UT274" s="38"/>
      <c r="UU274" s="38"/>
      <c r="UV274" s="38"/>
      <c r="UW274" s="38"/>
      <c r="UX274" s="38"/>
      <c r="UY274" s="38"/>
      <c r="UZ274" s="38"/>
      <c r="VA274" s="38"/>
      <c r="VB274" s="38"/>
      <c r="VC274" s="38"/>
      <c r="VD274" s="38"/>
      <c r="VE274" s="38"/>
      <c r="VF274" s="38"/>
      <c r="VG274" s="38"/>
      <c r="VH274" s="38"/>
      <c r="VI274" s="38"/>
      <c r="VJ274" s="38"/>
      <c r="VK274" s="38"/>
      <c r="VL274" s="38"/>
      <c r="VM274" s="38"/>
      <c r="VN274" s="38"/>
      <c r="VO274" s="38"/>
      <c r="VP274" s="38"/>
      <c r="VQ274" s="38"/>
      <c r="VR274" s="38"/>
      <c r="VS274" s="38"/>
      <c r="VT274" s="38"/>
      <c r="VU274" s="38"/>
      <c r="VV274" s="38"/>
      <c r="VW274" s="38"/>
      <c r="VX274" s="38"/>
      <c r="VY274" s="38"/>
      <c r="VZ274" s="38"/>
      <c r="WA274" s="38"/>
      <c r="WB274" s="38"/>
      <c r="WC274" s="38"/>
      <c r="WD274" s="38"/>
      <c r="WE274" s="38"/>
      <c r="WF274" s="38"/>
      <c r="WG274" s="38"/>
      <c r="WH274" s="38"/>
      <c r="WI274" s="38"/>
      <c r="WJ274" s="38"/>
      <c r="WK274" s="38"/>
      <c r="WL274" s="38"/>
      <c r="WM274" s="38"/>
      <c r="WN274" s="38"/>
      <c r="WO274" s="38"/>
      <c r="WP274" s="38"/>
      <c r="WQ274" s="38"/>
      <c r="WR274" s="38"/>
      <c r="WS274" s="38"/>
      <c r="WT274" s="38"/>
      <c r="WU274" s="38"/>
      <c r="WV274" s="38"/>
      <c r="WW274" s="38"/>
      <c r="WX274" s="38"/>
      <c r="WY274" s="38"/>
      <c r="WZ274" s="38"/>
      <c r="XA274" s="38"/>
      <c r="XB274" s="38"/>
      <c r="XC274" s="38"/>
      <c r="XD274" s="38"/>
      <c r="XE274" s="38"/>
      <c r="XF274" s="38"/>
      <c r="XG274" s="38"/>
      <c r="XH274" s="38"/>
      <c r="XI274" s="38"/>
      <c r="XJ274" s="38"/>
      <c r="XK274" s="38"/>
      <c r="XL274" s="38"/>
      <c r="XM274" s="38"/>
      <c r="XN274" s="38"/>
      <c r="XO274" s="38"/>
      <c r="XP274" s="38"/>
      <c r="XQ274" s="38"/>
      <c r="XR274" s="38"/>
      <c r="XS274" s="38"/>
      <c r="XT274" s="38"/>
      <c r="XU274" s="38"/>
      <c r="XV274" s="38"/>
      <c r="XW274" s="38"/>
      <c r="XX274" s="38"/>
      <c r="XY274" s="38"/>
      <c r="XZ274" s="38"/>
      <c r="YA274" s="38"/>
      <c r="YB274" s="38"/>
      <c r="YC274" s="38"/>
      <c r="YD274" s="38"/>
      <c r="YE274" s="38"/>
      <c r="YF274" s="38"/>
      <c r="YG274" s="38"/>
      <c r="YH274" s="38"/>
      <c r="YI274" s="38"/>
      <c r="YJ274" s="38"/>
      <c r="YK274" s="38"/>
      <c r="YL274" s="38"/>
      <c r="YM274" s="38"/>
      <c r="YN274" s="38"/>
      <c r="YO274" s="38"/>
      <c r="YP274" s="38"/>
      <c r="YQ274" s="38"/>
      <c r="YR274" s="38"/>
    </row>
    <row r="275" spans="1:668" x14ac:dyDescent="0.25">
      <c r="B275" s="2"/>
      <c r="C275" s="2"/>
      <c r="D275" s="1"/>
      <c r="E275" s="1"/>
    </row>
    <row r="276" spans="1:668" x14ac:dyDescent="0.25">
      <c r="B276" s="2"/>
      <c r="C276" s="2"/>
      <c r="D276" s="1"/>
      <c r="E276" s="1"/>
    </row>
    <row r="277" spans="1:668" x14ac:dyDescent="0.25">
      <c r="B277" s="2"/>
      <c r="C277" s="2"/>
      <c r="D277" s="1"/>
      <c r="E277" s="1"/>
    </row>
    <row r="278" spans="1:668" x14ac:dyDescent="0.25">
      <c r="B278" s="2"/>
      <c r="C278" s="2"/>
      <c r="D278" s="1"/>
      <c r="E278" s="1"/>
    </row>
    <row r="279" spans="1:668" x14ac:dyDescent="0.25">
      <c r="B279" s="2"/>
      <c r="C279" s="2"/>
      <c r="D279" s="1"/>
      <c r="E279" s="1"/>
    </row>
    <row r="280" spans="1:668" x14ac:dyDescent="0.25">
      <c r="B280" s="2"/>
      <c r="C280" s="2"/>
      <c r="D280" s="1"/>
      <c r="E280" s="1"/>
    </row>
    <row r="281" spans="1:668" x14ac:dyDescent="0.25">
      <c r="B281" s="2"/>
      <c r="C281" s="2"/>
      <c r="D281" s="1"/>
      <c r="E281" s="1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A9:L9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D7:D8"/>
    <mergeCell ref="E7:E8"/>
    <mergeCell ref="A2:L2"/>
    <mergeCell ref="A3:L3"/>
    <mergeCell ref="A4:L4"/>
    <mergeCell ref="A5:L5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2022-06-30T14:23:24Z</dcterms:modified>
</cp:coreProperties>
</file>