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DATOS CONTABLES 2025\OFICINA LIBRE ACCESO A LA INFORMACION 2025\EJECUCION PRESUPUESTARIA 2025\"/>
    </mc:Choice>
  </mc:AlternateContent>
  <xr:revisionPtr revIDLastSave="0" documentId="13_ncr:1_{18A596B1-F469-4FC1-9ECC-6302D2C01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ENERO 2025" sheetId="8" r:id="rId1"/>
    <sheet name="Hoja1" sheetId="9" r:id="rId2"/>
  </sheets>
  <definedNames>
    <definedName name="_xlnm.Print_Area" localSheetId="0">'Plantilla Ejecucion ENERO 2025'!$B$1:$R$58</definedName>
    <definedName name="_xlnm.Print_Titles" localSheetId="0">'Plantilla Ejecucion ENERO 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8" l="1"/>
  <c r="D10" i="8"/>
  <c r="C10" i="8"/>
  <c r="R32" i="8" l="1"/>
  <c r="R29" i="8"/>
  <c r="G37" i="8" l="1"/>
  <c r="R43" i="8"/>
  <c r="R42" i="8"/>
  <c r="R40" i="8"/>
  <c r="R39" i="8"/>
  <c r="R38" i="8"/>
  <c r="R36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37" i="8" l="1"/>
  <c r="E39" i="8"/>
  <c r="E40" i="8"/>
  <c r="E38" i="8"/>
  <c r="E36" i="8"/>
  <c r="E28" i="8"/>
  <c r="E29" i="8"/>
  <c r="E30" i="8"/>
  <c r="E31" i="8"/>
  <c r="E32" i="8"/>
  <c r="E33" i="8"/>
  <c r="E34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37" i="8" l="1"/>
  <c r="D16" i="8" l="1"/>
  <c r="O16" i="8" l="1"/>
  <c r="I16" i="8" l="1"/>
  <c r="C37" i="8" l="1"/>
  <c r="C35" i="8"/>
  <c r="C26" i="8"/>
  <c r="C16" i="8"/>
  <c r="E16" i="8" s="1"/>
  <c r="E10" i="8"/>
  <c r="E37" i="8" l="1"/>
  <c r="C41" i="8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5" i="8"/>
  <c r="F35" i="8"/>
  <c r="G35" i="8"/>
  <c r="H35" i="8"/>
  <c r="I35" i="8"/>
  <c r="J35" i="8"/>
  <c r="K35" i="8"/>
  <c r="L35" i="8"/>
  <c r="M35" i="8"/>
  <c r="N35" i="8"/>
  <c r="O35" i="8"/>
  <c r="P35" i="8"/>
  <c r="Q35" i="8"/>
  <c r="H37" i="8"/>
  <c r="I37" i="8"/>
  <c r="J37" i="8"/>
  <c r="K37" i="8"/>
  <c r="L37" i="8"/>
  <c r="M37" i="8"/>
  <c r="N37" i="8"/>
  <c r="O37" i="8"/>
  <c r="P37" i="8"/>
  <c r="Q37" i="8"/>
  <c r="F41" i="8" l="1"/>
  <c r="D41" i="8"/>
  <c r="N41" i="8"/>
  <c r="N44" i="8" s="1"/>
  <c r="H41" i="8"/>
  <c r="G41" i="8"/>
  <c r="R35" i="8"/>
  <c r="R10" i="8"/>
  <c r="E35" i="8"/>
  <c r="R16" i="8"/>
  <c r="R37" i="8"/>
  <c r="R26" i="8"/>
  <c r="R41" i="8" s="1"/>
  <c r="R44" i="8" s="1"/>
  <c r="C44" i="8"/>
  <c r="Q41" i="8"/>
  <c r="P41" i="8"/>
  <c r="K41" i="8"/>
  <c r="J41" i="8"/>
  <c r="O41" i="8"/>
  <c r="I41" i="8"/>
  <c r="L41" i="8"/>
  <c r="M41" i="8"/>
  <c r="E41" i="8" l="1"/>
  <c r="D44" i="8"/>
  <c r="E44" i="8" s="1"/>
  <c r="Q44" i="8"/>
  <c r="H44" i="8" l="1"/>
  <c r="G44" i="8"/>
  <c r="L44" i="8"/>
  <c r="P44" i="8"/>
  <c r="O44" i="8"/>
  <c r="I44" i="8"/>
  <c r="M44" i="8"/>
  <c r="J44" i="8"/>
  <c r="K44" i="8"/>
</calcChain>
</file>

<file path=xl/sharedStrings.xml><?xml version="1.0" encoding="utf-8"?>
<sst xmlns="http://schemas.openxmlformats.org/spreadsheetml/2006/main" count="62" uniqueCount="62">
  <si>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</si>
  <si>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</si>
  <si>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</si>
  <si>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</si>
  <si>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</si>
  <si>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</si>
  <si>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</si>
  <si>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</si>
  <si>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</si>
  <si>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</si>
  <si>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</si>
  <si>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</si>
  <si>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</si>
  <si>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</si>
  <si>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</si>
  <si>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</si>
  <si>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</si>
  <si>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</si>
  <si>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</si>
  <si>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</si>
  <si>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</si>
  <si>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</si>
  <si>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</si>
  <si>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</si>
  <si>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</si>
  <si>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</si>
  <si>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2.6.5 - MAQUINARIA, OTROS EQUIPOS Y HERRAMIENTAS</t>
  </si>
  <si>
    <t>Total Gastos</t>
  </si>
  <si>
    <t>En RD$</t>
  </si>
  <si>
    <t>2.1.3 - DIETAS Y GASTOS DE REPRESENTACIÓN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</si>
  <si>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</si>
  <si>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</si>
  <si>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</si>
  <si>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</si>
  <si>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</si>
  <si>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</si>
  <si>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</si>
  <si>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</si>
  <si>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</si>
  <si>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</si>
  <si>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</si>
  <si>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</si>
  <si>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</si>
  <si>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</si>
  <si>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</si>
  <si>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TOTAL GASTOS Y APLICACIONES FINANCIERAS</t>
  </si>
  <si>
    <t>2.1.4 - GRATIFICACIONES Y BONIFICACIONES</t>
  </si>
  <si>
    <t>2.3.6 - PRODUCTOS DE MINERALES, METÁLICOS Y NO METÁLICOS</t>
  </si>
  <si>
    <t>2.4 - TRANSFERENCIAS CORRIENTES</t>
  </si>
  <si>
    <t>2.4.1 - TRANSFERENCIAS CORRIENTES AL SECTOR PRIVADO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</si>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</sst>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png"/><Relationship Id="rId7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869576</xdr:colOff>
      <xdr:row>1</xdr:row>
      <xdr:rowOff>9524</xdr:rowOff>
    </xdr:from>
    <xdr:to>
      <xdr:col>17</xdr:col>
      <xdr:colOff>895350</xdr:colOff>
      <xdr:row>4</xdr:row>
      <xdr:rowOff>161924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1326" y="247649"/>
          <a:ext cx="110209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5</xdr:row>
      <xdr:rowOff>70790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55</xdr:row>
      <xdr:rowOff>78442</xdr:rowOff>
    </xdr:from>
    <xdr:to>
      <xdr:col>5</xdr:col>
      <xdr:colOff>56676</xdr:colOff>
      <xdr:row>57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50</xdr:row>
      <xdr:rowOff>171450</xdr:rowOff>
    </xdr:from>
    <xdr:to>
      <xdr:col>1</xdr:col>
      <xdr:colOff>2571750</xdr:colOff>
      <xdr:row>54</xdr:row>
      <xdr:rowOff>133351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6898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3400425</xdr:colOff>
      <xdr:row>49</xdr:row>
      <xdr:rowOff>180975</xdr:rowOff>
    </xdr:from>
    <xdr:to>
      <xdr:col>4</xdr:col>
      <xdr:colOff>38100</xdr:colOff>
      <xdr:row>54</xdr:row>
      <xdr:rowOff>220018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0025" y="3249930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49</xdr:row>
      <xdr:rowOff>66675</xdr:rowOff>
    </xdr:from>
    <xdr:to>
      <xdr:col>17</xdr:col>
      <xdr:colOff>1106775</xdr:colOff>
      <xdr:row>54</xdr:row>
      <xdr:rowOff>209550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6175" y="17364075"/>
          <a:ext cx="34689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5</xdr:col>
      <xdr:colOff>381000</xdr:colOff>
      <xdr:row>13</xdr:row>
      <xdr:rowOff>39722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524000"/>
          <a:ext cx="2667000" cy="992222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8</xdr:row>
      <xdr:rowOff>19050</xdr:rowOff>
    </xdr:from>
    <xdr:to>
      <xdr:col>17</xdr:col>
      <xdr:colOff>285750</xdr:colOff>
      <xdr:row>13</xdr:row>
      <xdr:rowOff>105718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154305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420975</xdr:colOff>
      <xdr:row>8</xdr:row>
      <xdr:rowOff>69394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190500"/>
          <a:ext cx="3468975" cy="1402894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17</xdr:row>
      <xdr:rowOff>171450</xdr:rowOff>
    </xdr:from>
    <xdr:to>
      <xdr:col>10</xdr:col>
      <xdr:colOff>447675</xdr:colOff>
      <xdr:row>24</xdr:row>
      <xdr:rowOff>63462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9775" y="340995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17</xdr:row>
      <xdr:rowOff>76200</xdr:rowOff>
    </xdr:from>
    <xdr:to>
      <xdr:col>15</xdr:col>
      <xdr:colOff>228600</xdr:colOff>
      <xdr:row>24</xdr:row>
      <xdr:rowOff>173772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820275" y="33147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57150</xdr:rowOff>
    </xdr:from>
    <xdr:to>
      <xdr:col>4</xdr:col>
      <xdr:colOff>552451</xdr:colOff>
      <xdr:row>22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0" y="310515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5</xdr:col>
      <xdr:colOff>552451</xdr:colOff>
      <xdr:row>33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0" y="514350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10</xdr:col>
      <xdr:colOff>723900</xdr:colOff>
      <xdr:row>35</xdr:row>
      <xdr:rowOff>82512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55245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15</xdr:col>
      <xdr:colOff>314325</xdr:colOff>
      <xdr:row>36</xdr:row>
      <xdr:rowOff>97572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906000" y="55245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9525</xdr:colOff>
      <xdr:row>5</xdr:row>
      <xdr:rowOff>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19</xdr:col>
      <xdr:colOff>581025</xdr:colOff>
      <xdr:row>23</xdr:row>
      <xdr:rowOff>76200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12954000" y="34290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619125</xdr:colOff>
      <xdr:row>2</xdr:row>
      <xdr:rowOff>0</xdr:rowOff>
    </xdr:from>
    <xdr:to>
      <xdr:col>20</xdr:col>
      <xdr:colOff>628650</xdr:colOff>
      <xdr:row>6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810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73"/>
  <sheetViews>
    <sheetView showGridLines="0" tabSelected="1" showWhiteSpace="0" view="pageBreakPreview" topLeftCell="A36" zoomScaleNormal="100" zoomScaleSheetLayoutView="100" workbookViewId="0">
      <selection activeCell="E47" sqref="E47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5703125" customWidth="1"/>
    <col min="5" max="5" width="21.42578125" customWidth="1"/>
    <col min="6" max="6" width="20.42578125" style="5" customWidth="1"/>
    <col min="7" max="7" width="16.42578125" style="5" hidden="1" customWidth="1"/>
    <col min="8" max="8" width="17.28515625" style="5" hidden="1" customWidth="1"/>
    <col min="9" max="9" width="17.140625" style="5" hidden="1" customWidth="1"/>
    <col min="10" max="10" width="16.85546875" style="5" hidden="1" customWidth="1"/>
    <col min="11" max="11" width="16.140625" style="5" hidden="1" customWidth="1"/>
    <col min="12" max="12" width="15.42578125" style="5" hidden="1" customWidth="1"/>
    <col min="13" max="13" width="16.7109375" style="5" hidden="1" customWidth="1"/>
    <col min="14" max="14" width="15.5703125" style="5" hidden="1" customWidth="1"/>
    <col min="15" max="15" width="16.42578125" style="5" hidden="1" customWidth="1"/>
    <col min="16" max="16" width="15.28515625" style="5" hidden="1" customWidth="1"/>
    <col min="17" max="17" width="17" style="5" hidden="1" customWidth="1"/>
    <col min="18" max="18" width="17.5703125" customWidth="1"/>
    <col min="19" max="19" width="11.7109375" customWidth="1"/>
    <col min="20" max="20" width="6.140625" bestFit="1" customWidth="1"/>
    <col min="21" max="22" width="6.57031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58" t="s">
        <v>43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46"/>
    </row>
    <row r="2" spans="1:29" ht="18.75" customHeight="1" x14ac:dyDescent="0.25">
      <c r="B2" s="58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46"/>
    </row>
    <row r="3" spans="1:29" ht="18.75" customHeight="1" x14ac:dyDescent="0.25">
      <c r="B3" s="58">
        <v>2025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9" ht="18.75" x14ac:dyDescent="0.25">
      <c r="B4" s="58" t="s">
        <v>42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46"/>
    </row>
    <row r="5" spans="1:29" ht="15.75" customHeight="1" x14ac:dyDescent="0.3">
      <c r="B5" s="59" t="s">
        <v>28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46"/>
    </row>
    <row r="6" spans="1:29" ht="19.5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47"/>
    </row>
    <row r="7" spans="1:29" ht="16.5" thickBot="1" x14ac:dyDescent="0.3">
      <c r="A7" s="6"/>
      <c r="B7" s="62" t="s">
        <v>0</v>
      </c>
      <c r="C7" s="64" t="s">
        <v>53</v>
      </c>
      <c r="D7" s="60" t="s">
        <v>54</v>
      </c>
      <c r="E7" s="60" t="s">
        <v>57</v>
      </c>
      <c r="F7" s="66" t="s">
        <v>55</v>
      </c>
      <c r="G7" s="67"/>
      <c r="H7" s="67"/>
      <c r="I7" s="68"/>
      <c r="J7" s="67"/>
      <c r="K7" s="67"/>
      <c r="L7" s="67"/>
      <c r="M7" s="67"/>
      <c r="N7" s="67"/>
      <c r="O7" s="67"/>
      <c r="P7" s="67"/>
      <c r="Q7" s="39"/>
      <c r="R7" s="56" t="s">
        <v>58</v>
      </c>
    </row>
    <row r="8" spans="1:29" ht="24.75" customHeight="1" thickBot="1" x14ac:dyDescent="0.3">
      <c r="A8" s="6"/>
      <c r="B8" s="63"/>
      <c r="C8" s="65"/>
      <c r="D8" s="61"/>
      <c r="E8" s="61"/>
      <c r="F8" s="43" t="s">
        <v>30</v>
      </c>
      <c r="G8" s="43" t="s">
        <v>31</v>
      </c>
      <c r="H8" s="43" t="s">
        <v>32</v>
      </c>
      <c r="I8" s="44" t="s">
        <v>33</v>
      </c>
      <c r="J8" s="43" t="s">
        <v>34</v>
      </c>
      <c r="K8" s="43" t="s">
        <v>35</v>
      </c>
      <c r="L8" s="43" t="s">
        <v>36</v>
      </c>
      <c r="M8" s="43" t="s">
        <v>37</v>
      </c>
      <c r="N8" s="43" t="s">
        <v>38</v>
      </c>
      <c r="O8" s="43" t="s">
        <v>39</v>
      </c>
      <c r="P8" s="43" t="s">
        <v>40</v>
      </c>
      <c r="Q8" s="45" t="s">
        <v>41</v>
      </c>
      <c r="R8" s="57"/>
    </row>
    <row r="9" spans="1:29" ht="42.75" customHeight="1" x14ac:dyDescent="0.25">
      <c r="A9" s="6"/>
      <c r="B9" s="15" t="s">
        <v>1</v>
      </c>
      <c r="C9" s="34"/>
      <c r="D9" s="34"/>
      <c r="E9" s="48"/>
      <c r="F9" s="16"/>
      <c r="G9" s="16"/>
      <c r="H9" s="16"/>
      <c r="I9" s="8"/>
      <c r="J9" s="8"/>
      <c r="K9" s="8"/>
      <c r="L9" s="8"/>
      <c r="M9" s="8"/>
      <c r="N9" s="8"/>
      <c r="O9" s="8"/>
      <c r="P9" s="8"/>
      <c r="Q9" s="8"/>
      <c r="AB9" s="4"/>
      <c r="AC9" s="4"/>
    </row>
    <row r="10" spans="1:29" ht="15.75" x14ac:dyDescent="0.25">
      <c r="A10" s="6"/>
      <c r="B10" s="17" t="s">
        <v>2</v>
      </c>
      <c r="C10" s="36">
        <f>+SUM(C11:C15)</f>
        <v>483094416</v>
      </c>
      <c r="D10" s="36">
        <f>SUM(D11:D15)</f>
        <v>11725000</v>
      </c>
      <c r="E10" s="36">
        <f>+C10+D10</f>
        <v>494819416</v>
      </c>
      <c r="F10" s="20">
        <f>SUM(F11:F15)</f>
        <v>29052626.199999999</v>
      </c>
      <c r="G10" s="20">
        <f t="shared" ref="G10:P10" si="0">SUM(G11:G15)</f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ref="Q10" si="1">SUM(Q11:Q15)</f>
        <v>0</v>
      </c>
      <c r="R10" s="20">
        <f>SUM(F10:Q10)</f>
        <v>29052626.199999999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9" t="s">
        <v>3</v>
      </c>
      <c r="C11" s="18">
        <v>371985686</v>
      </c>
      <c r="D11" s="18">
        <v>11495000</v>
      </c>
      <c r="E11" s="18">
        <f>+C11+D11</f>
        <v>383480686</v>
      </c>
      <c r="F11" s="18">
        <v>25076421.48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f t="shared" ref="R11:R40" si="2">SUM(F11:Q11)</f>
        <v>25076421.48</v>
      </c>
      <c r="T11" s="3"/>
    </row>
    <row r="12" spans="1:29" ht="15.75" x14ac:dyDescent="0.25">
      <c r="A12" s="6"/>
      <c r="B12" s="9" t="s">
        <v>4</v>
      </c>
      <c r="C12" s="18">
        <v>63853314</v>
      </c>
      <c r="D12" s="18">
        <v>230000</v>
      </c>
      <c r="E12" s="18">
        <f t="shared" ref="E12:E15" si="3">+C12+D12</f>
        <v>64083314</v>
      </c>
      <c r="F12" s="18">
        <v>290000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f t="shared" si="2"/>
        <v>290000</v>
      </c>
    </row>
    <row r="13" spans="1:29" ht="21" customHeight="1" x14ac:dyDescent="0.25">
      <c r="A13" s="6"/>
      <c r="B13" s="9" t="s">
        <v>29</v>
      </c>
      <c r="C13" s="18">
        <v>0</v>
      </c>
      <c r="D13" s="18">
        <v>0</v>
      </c>
      <c r="E13" s="18">
        <f t="shared" si="3"/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f t="shared" si="2"/>
        <v>0</v>
      </c>
      <c r="AA13" s="6"/>
    </row>
    <row r="14" spans="1:29" ht="24" customHeight="1" x14ac:dyDescent="0.25">
      <c r="A14" s="6"/>
      <c r="B14" s="9" t="s">
        <v>46</v>
      </c>
      <c r="C14" s="18">
        <v>0</v>
      </c>
      <c r="D14" s="18">
        <v>0</v>
      </c>
      <c r="E14" s="18">
        <f t="shared" si="3"/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f t="shared" si="2"/>
        <v>0</v>
      </c>
    </row>
    <row r="15" spans="1:29" ht="31.5" customHeight="1" x14ac:dyDescent="0.25">
      <c r="A15" s="6"/>
      <c r="B15" s="9" t="s">
        <v>5</v>
      </c>
      <c r="C15" s="18">
        <v>47255416</v>
      </c>
      <c r="D15" s="18">
        <v>0</v>
      </c>
      <c r="E15" s="18">
        <f t="shared" si="3"/>
        <v>47255416</v>
      </c>
      <c r="F15" s="18">
        <v>3686204.72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f t="shared" si="2"/>
        <v>3686204.72</v>
      </c>
    </row>
    <row r="16" spans="1:29" ht="15.75" x14ac:dyDescent="0.25">
      <c r="A16" s="6"/>
      <c r="B16" s="17" t="s">
        <v>6</v>
      </c>
      <c r="C16" s="36">
        <f>+SUM(C17:C25)</f>
        <v>190202562</v>
      </c>
      <c r="D16" s="36">
        <f>SUM(D17:D25)</f>
        <v>-14892051</v>
      </c>
      <c r="E16" s="36">
        <f>+C16+D16</f>
        <v>175310511</v>
      </c>
      <c r="F16" s="20">
        <f t="shared" ref="F16:H16" si="4">SUM(F17:F25)</f>
        <v>3323176.81</v>
      </c>
      <c r="G16" s="20">
        <v>0</v>
      </c>
      <c r="H16" s="20">
        <f t="shared" si="4"/>
        <v>0</v>
      </c>
      <c r="I16" s="20">
        <f>SUM(I17:I25)</f>
        <v>0</v>
      </c>
      <c r="J16" s="20">
        <f t="shared" ref="J16:P16" si="5">SUM(J17:J25)</f>
        <v>0</v>
      </c>
      <c r="K16" s="20">
        <f t="shared" si="5"/>
        <v>0</v>
      </c>
      <c r="L16" s="20">
        <f t="shared" si="5"/>
        <v>0</v>
      </c>
      <c r="M16" s="20">
        <f t="shared" si="5"/>
        <v>0</v>
      </c>
      <c r="N16" s="20">
        <f t="shared" si="5"/>
        <v>0</v>
      </c>
      <c r="O16" s="20">
        <f t="shared" si="5"/>
        <v>0</v>
      </c>
      <c r="P16" s="20">
        <f t="shared" si="5"/>
        <v>0</v>
      </c>
      <c r="Q16" s="20">
        <f t="shared" ref="Q16" si="6">SUM(Q17:Q25)</f>
        <v>0</v>
      </c>
      <c r="R16" s="20">
        <f t="shared" si="2"/>
        <v>3323176.81</v>
      </c>
    </row>
    <row r="17" spans="1:25" ht="28.9" customHeight="1" x14ac:dyDescent="0.25">
      <c r="A17" s="6"/>
      <c r="B17" s="9" t="s">
        <v>7</v>
      </c>
      <c r="C17" s="18">
        <v>20422404</v>
      </c>
      <c r="D17" s="18">
        <v>244000</v>
      </c>
      <c r="E17" s="18">
        <f>+C17+D17</f>
        <v>20666404</v>
      </c>
      <c r="F17" s="18">
        <v>2543873.79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2"/>
        <v>2543873.79</v>
      </c>
    </row>
    <row r="18" spans="1:25" ht="30.75" customHeight="1" x14ac:dyDescent="0.25">
      <c r="A18" s="6"/>
      <c r="B18" s="9" t="s">
        <v>8</v>
      </c>
      <c r="C18" s="18">
        <v>2242046</v>
      </c>
      <c r="D18" s="18">
        <v>0</v>
      </c>
      <c r="E18" s="18">
        <f t="shared" ref="E18:E25" si="7">+C18+D18</f>
        <v>2242046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2"/>
        <v>0</v>
      </c>
    </row>
    <row r="19" spans="1:25" ht="32.25" customHeight="1" x14ac:dyDescent="0.25">
      <c r="A19" s="6"/>
      <c r="B19" s="9" t="s">
        <v>9</v>
      </c>
      <c r="C19" s="18">
        <v>54533620</v>
      </c>
      <c r="D19" s="18">
        <v>19192376.309999999</v>
      </c>
      <c r="E19" s="18">
        <f t="shared" si="7"/>
        <v>73725996.310000002</v>
      </c>
      <c r="F19" s="18">
        <v>148400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2"/>
        <v>148400</v>
      </c>
    </row>
    <row r="20" spans="1:25" ht="27.75" customHeight="1" x14ac:dyDescent="0.25">
      <c r="A20" s="6"/>
      <c r="B20" s="9" t="s">
        <v>10</v>
      </c>
      <c r="C20" s="18">
        <v>10937304</v>
      </c>
      <c r="D20" s="18">
        <v>309500</v>
      </c>
      <c r="E20" s="18">
        <f t="shared" si="7"/>
        <v>11246804</v>
      </c>
      <c r="F20" s="18">
        <v>95750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2"/>
        <v>95750</v>
      </c>
    </row>
    <row r="21" spans="1:25" ht="28.5" customHeight="1" x14ac:dyDescent="0.25">
      <c r="A21" s="6"/>
      <c r="B21" s="9" t="s">
        <v>11</v>
      </c>
      <c r="C21" s="18">
        <v>12444000</v>
      </c>
      <c r="D21" s="18">
        <v>4642000</v>
      </c>
      <c r="E21" s="18">
        <f t="shared" si="7"/>
        <v>17086000</v>
      </c>
      <c r="F21" s="18">
        <v>164960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2"/>
        <v>164960</v>
      </c>
    </row>
    <row r="22" spans="1:25" ht="24" customHeight="1" x14ac:dyDescent="0.25">
      <c r="A22" s="6"/>
      <c r="B22" s="9" t="s">
        <v>12</v>
      </c>
      <c r="C22" s="35">
        <v>10230000</v>
      </c>
      <c r="D22" s="18">
        <v>685072.69</v>
      </c>
      <c r="E22" s="18">
        <f t="shared" si="7"/>
        <v>10915072.689999999</v>
      </c>
      <c r="F22" s="18">
        <v>228416.21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2"/>
        <v>228416.21</v>
      </c>
    </row>
    <row r="23" spans="1:25" ht="26.25" customHeight="1" x14ac:dyDescent="0.25">
      <c r="A23" s="6"/>
      <c r="B23" s="9" t="s">
        <v>13</v>
      </c>
      <c r="C23" s="35">
        <v>3884430</v>
      </c>
      <c r="D23" s="18">
        <v>120000</v>
      </c>
      <c r="E23" s="18">
        <f t="shared" si="7"/>
        <v>4004430</v>
      </c>
      <c r="F23" s="18">
        <v>141776.81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2"/>
        <v>141776.81</v>
      </c>
    </row>
    <row r="24" spans="1:25" ht="46.5" customHeight="1" x14ac:dyDescent="0.25">
      <c r="A24" s="6"/>
      <c r="B24" s="9" t="s">
        <v>14</v>
      </c>
      <c r="C24" s="35">
        <v>71591660</v>
      </c>
      <c r="D24" s="18">
        <v>-39925000</v>
      </c>
      <c r="E24" s="18">
        <f t="shared" si="7"/>
        <v>31666660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2"/>
        <v>0</v>
      </c>
    </row>
    <row r="25" spans="1:25" ht="42" customHeight="1" x14ac:dyDescent="0.25">
      <c r="A25" s="6"/>
      <c r="B25" s="9" t="s">
        <v>50</v>
      </c>
      <c r="C25" s="35">
        <v>3917098</v>
      </c>
      <c r="D25" s="18">
        <v>-160000</v>
      </c>
      <c r="E25" s="18">
        <f t="shared" si="7"/>
        <v>3757098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2"/>
        <v>0</v>
      </c>
    </row>
    <row r="26" spans="1:25" ht="15.75" x14ac:dyDescent="0.25">
      <c r="A26" s="6"/>
      <c r="B26" s="17" t="s">
        <v>15</v>
      </c>
      <c r="C26" s="36">
        <f>+SUM(C27:C34)</f>
        <v>18572311</v>
      </c>
      <c r="D26" s="36">
        <f>SUM(D27:D34)</f>
        <v>2297051</v>
      </c>
      <c r="E26" s="36">
        <f>+C26+D26</f>
        <v>20869362</v>
      </c>
      <c r="F26" s="20">
        <f>SUM(F27:F34)</f>
        <v>2760</v>
      </c>
      <c r="G26" s="20">
        <f>SUM(G27:G34)</f>
        <v>0</v>
      </c>
      <c r="H26" s="20">
        <f>SUM(H27:H34)</f>
        <v>0</v>
      </c>
      <c r="I26" s="20">
        <f>SUM(I27:I34)</f>
        <v>0</v>
      </c>
      <c r="J26" s="20">
        <f>SUM(J27:J34)</f>
        <v>0</v>
      </c>
      <c r="K26" s="20">
        <f>SUM(K27:K34)</f>
        <v>0</v>
      </c>
      <c r="L26" s="20">
        <f>SUM(L27:L34)</f>
        <v>0</v>
      </c>
      <c r="M26" s="20">
        <f>SUM(M27:M34)</f>
        <v>0</v>
      </c>
      <c r="N26" s="20">
        <f>SUM(N27:N34)</f>
        <v>0</v>
      </c>
      <c r="O26" s="20">
        <f>SUM(O27:O34)</f>
        <v>0</v>
      </c>
      <c r="P26" s="20">
        <f>SUM(P27:P34)</f>
        <v>0</v>
      </c>
      <c r="Q26" s="20">
        <f>SUM(Q27:Q34)</f>
        <v>0</v>
      </c>
      <c r="R26" s="20">
        <f t="shared" si="2"/>
        <v>2760</v>
      </c>
    </row>
    <row r="27" spans="1:25" ht="15.75" x14ac:dyDescent="0.25">
      <c r="A27" s="6"/>
      <c r="B27" s="9" t="s">
        <v>16</v>
      </c>
      <c r="C27" s="35">
        <v>1218393</v>
      </c>
      <c r="D27" s="18">
        <v>18200</v>
      </c>
      <c r="E27" s="18">
        <f>+C27+D27</f>
        <v>1236593</v>
      </c>
      <c r="F27" s="18">
        <v>2760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f t="shared" si="2"/>
        <v>2760</v>
      </c>
    </row>
    <row r="28" spans="1:25" ht="15.75" x14ac:dyDescent="0.25">
      <c r="A28" s="6"/>
      <c r="B28" s="9" t="s">
        <v>17</v>
      </c>
      <c r="C28" s="35">
        <v>869000</v>
      </c>
      <c r="D28" s="18">
        <v>256600</v>
      </c>
      <c r="E28" s="18">
        <f t="shared" ref="E28:E34" si="8">+C28+D28</f>
        <v>1125600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f t="shared" si="2"/>
        <v>0</v>
      </c>
    </row>
    <row r="29" spans="1:25" ht="30.75" customHeight="1" x14ac:dyDescent="0.25">
      <c r="A29" s="6"/>
      <c r="B29" s="9" t="s">
        <v>18</v>
      </c>
      <c r="C29" s="35">
        <v>1932690</v>
      </c>
      <c r="D29" s="18">
        <v>20608</v>
      </c>
      <c r="E29" s="18">
        <f t="shared" si="8"/>
        <v>1953298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f>SUM(F29:Q29)</f>
        <v>0</v>
      </c>
      <c r="Y29" s="2"/>
    </row>
    <row r="30" spans="1:25" ht="27.75" customHeight="1" x14ac:dyDescent="0.25">
      <c r="A30" s="6"/>
      <c r="B30" s="9" t="s">
        <v>19</v>
      </c>
      <c r="C30" s="35">
        <v>79714</v>
      </c>
      <c r="D30" s="18">
        <v>11368</v>
      </c>
      <c r="E30" s="18">
        <f t="shared" si="8"/>
        <v>91082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f t="shared" si="2"/>
        <v>0</v>
      </c>
    </row>
    <row r="31" spans="1:25" ht="25.5" customHeight="1" x14ac:dyDescent="0.25">
      <c r="A31" s="6"/>
      <c r="B31" s="9" t="s">
        <v>20</v>
      </c>
      <c r="C31" s="35">
        <v>2000</v>
      </c>
      <c r="D31" s="18">
        <v>0</v>
      </c>
      <c r="E31" s="18">
        <f t="shared" si="8"/>
        <v>2000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f t="shared" si="2"/>
        <v>0</v>
      </c>
    </row>
    <row r="32" spans="1:25" ht="31.5" x14ac:dyDescent="0.25">
      <c r="A32" s="6"/>
      <c r="B32" s="9" t="s">
        <v>47</v>
      </c>
      <c r="C32" s="35">
        <v>8500</v>
      </c>
      <c r="D32" s="18">
        <v>0</v>
      </c>
      <c r="E32" s="18">
        <f t="shared" si="8"/>
        <v>8500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f t="shared" si="2"/>
        <v>0</v>
      </c>
    </row>
    <row r="33" spans="1:18" ht="46.5" customHeight="1" x14ac:dyDescent="0.25">
      <c r="A33" s="6"/>
      <c r="B33" s="9" t="s">
        <v>21</v>
      </c>
      <c r="C33" s="35">
        <v>9947200</v>
      </c>
      <c r="D33" s="18">
        <v>1889800</v>
      </c>
      <c r="E33" s="18">
        <f t="shared" si="8"/>
        <v>11837000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f t="shared" si="2"/>
        <v>0</v>
      </c>
    </row>
    <row r="34" spans="1:18" ht="42" customHeight="1" x14ac:dyDescent="0.25">
      <c r="A34" s="6"/>
      <c r="B34" s="9" t="s">
        <v>22</v>
      </c>
      <c r="C34" s="35">
        <v>4514814</v>
      </c>
      <c r="D34" s="18">
        <v>100475</v>
      </c>
      <c r="E34" s="18">
        <f t="shared" si="8"/>
        <v>4615289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f t="shared" si="2"/>
        <v>0</v>
      </c>
    </row>
    <row r="35" spans="1:18" ht="15.75" x14ac:dyDescent="0.25">
      <c r="A35" s="6"/>
      <c r="B35" s="17" t="s">
        <v>48</v>
      </c>
      <c r="C35" s="36">
        <f>+SUM(C36:C36)</f>
        <v>600000</v>
      </c>
      <c r="D35" s="36">
        <f>SUM(D36:D36)</f>
        <v>0</v>
      </c>
      <c r="E35" s="36">
        <f>+C35+D35</f>
        <v>600000</v>
      </c>
      <c r="F35" s="20">
        <f>SUM(F36:F36)</f>
        <v>0</v>
      </c>
      <c r="G35" s="20">
        <f>SUM(G36:G36)</f>
        <v>0</v>
      </c>
      <c r="H35" s="20">
        <f>SUM(H36:H36)</f>
        <v>0</v>
      </c>
      <c r="I35" s="20">
        <f>SUM(I36:I36)</f>
        <v>0</v>
      </c>
      <c r="J35" s="20">
        <f>SUM(J36:J36)</f>
        <v>0</v>
      </c>
      <c r="K35" s="20">
        <f>SUM(K36:K36)</f>
        <v>0</v>
      </c>
      <c r="L35" s="20">
        <f>SUM(L36:L36)</f>
        <v>0</v>
      </c>
      <c r="M35" s="20">
        <f>SUM(M36:M36)</f>
        <v>0</v>
      </c>
      <c r="N35" s="20">
        <f>SUM(N36:N36)</f>
        <v>0</v>
      </c>
      <c r="O35" s="20">
        <f>SUM(O36:O36)</f>
        <v>0</v>
      </c>
      <c r="P35" s="20">
        <f>SUM(P36:P36)</f>
        <v>0</v>
      </c>
      <c r="Q35" s="20">
        <f>SUM(Q36:Q36)</f>
        <v>0</v>
      </c>
      <c r="R35" s="20">
        <f t="shared" si="2"/>
        <v>0</v>
      </c>
    </row>
    <row r="36" spans="1:18" ht="31.5" x14ac:dyDescent="0.25">
      <c r="A36" s="6"/>
      <c r="B36" s="9" t="s">
        <v>49</v>
      </c>
      <c r="C36" s="18">
        <v>600000</v>
      </c>
      <c r="D36" s="18">
        <v>0</v>
      </c>
      <c r="E36" s="18">
        <f>+C36+D36</f>
        <v>600000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>
        <v>0</v>
      </c>
      <c r="Q36" s="18">
        <v>0</v>
      </c>
      <c r="R36" s="18">
        <f t="shared" si="2"/>
        <v>0</v>
      </c>
    </row>
    <row r="37" spans="1:18" ht="15.75" x14ac:dyDescent="0.25">
      <c r="A37" s="6"/>
      <c r="B37" s="17" t="s">
        <v>23</v>
      </c>
      <c r="C37" s="36">
        <f>+SUM(C38:C40)</f>
        <v>2027500</v>
      </c>
      <c r="D37" s="42">
        <f>SUM(D38:D40)</f>
        <v>870000</v>
      </c>
      <c r="E37" s="42">
        <f>+C37+D37</f>
        <v>2897500</v>
      </c>
      <c r="F37" s="20">
        <f>SUM(F38:F40)</f>
        <v>0</v>
      </c>
      <c r="G37" s="20">
        <f>SUM(G38:G40)</f>
        <v>0</v>
      </c>
      <c r="H37" s="20">
        <f>SUM(H38:H40)</f>
        <v>0</v>
      </c>
      <c r="I37" s="20">
        <f>SUM(I38:I40)</f>
        <v>0</v>
      </c>
      <c r="J37" s="20">
        <f>SUM(J38:J40)</f>
        <v>0</v>
      </c>
      <c r="K37" s="20">
        <f>SUM(K38:K40)</f>
        <v>0</v>
      </c>
      <c r="L37" s="20">
        <f>SUM(L38:L40)</f>
        <v>0</v>
      </c>
      <c r="M37" s="20">
        <f>SUM(M38:M40)</f>
        <v>0</v>
      </c>
      <c r="N37" s="20">
        <f>SUM(N38:N40)</f>
        <v>0</v>
      </c>
      <c r="O37" s="20">
        <f>SUM(O38:O40)</f>
        <v>0</v>
      </c>
      <c r="P37" s="20">
        <f>SUM(P38:P40)</f>
        <v>0</v>
      </c>
      <c r="Q37" s="20">
        <f>SUM(Q38:Q40)</f>
        <v>0</v>
      </c>
      <c r="R37" s="20">
        <f t="shared" si="2"/>
        <v>0</v>
      </c>
    </row>
    <row r="38" spans="1:18" ht="15.75" x14ac:dyDescent="0.25">
      <c r="A38" s="6"/>
      <c r="B38" s="9" t="s">
        <v>24</v>
      </c>
      <c r="C38" s="18">
        <v>1402500</v>
      </c>
      <c r="D38" s="18">
        <v>25000</v>
      </c>
      <c r="E38" s="18">
        <f>+C38+D38</f>
        <v>1427500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f t="shared" si="2"/>
        <v>0</v>
      </c>
    </row>
    <row r="39" spans="1:18" ht="33" customHeight="1" x14ac:dyDescent="0.25">
      <c r="A39" s="6"/>
      <c r="B39" s="9" t="s">
        <v>25</v>
      </c>
      <c r="C39" s="18">
        <v>125000</v>
      </c>
      <c r="D39" s="18">
        <v>95000</v>
      </c>
      <c r="E39" s="18">
        <f t="shared" ref="E39:E40" si="9">+C39+D39</f>
        <v>220000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f t="shared" si="2"/>
        <v>0</v>
      </c>
    </row>
    <row r="40" spans="1:18" ht="31.5" x14ac:dyDescent="0.25">
      <c r="A40" s="6"/>
      <c r="B40" s="9" t="s">
        <v>26</v>
      </c>
      <c r="C40" s="18">
        <v>500000</v>
      </c>
      <c r="D40" s="18">
        <v>750000</v>
      </c>
      <c r="E40" s="18">
        <f t="shared" si="9"/>
        <v>1250000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f t="shared" si="2"/>
        <v>0</v>
      </c>
    </row>
    <row r="41" spans="1:18" ht="15.75" x14ac:dyDescent="0.25">
      <c r="A41" s="6"/>
      <c r="B41" s="69" t="s">
        <v>27</v>
      </c>
      <c r="C41" s="55">
        <f>+C37+C35+C26+C16+C10</f>
        <v>694496789</v>
      </c>
      <c r="D41" s="55">
        <f>+D37+D35+D26+D16+D10</f>
        <v>0</v>
      </c>
      <c r="E41" s="55">
        <f>+C41+D41</f>
        <v>694496789</v>
      </c>
      <c r="F41" s="55">
        <f>+F37+F35+F26+F16+F10</f>
        <v>32378563.009999998</v>
      </c>
      <c r="G41" s="55" t="e">
        <f>+#REF!+#REF!+#REF!+G37+#REF!+G35+G26+G16+G10</f>
        <v>#REF!</v>
      </c>
      <c r="H41" s="55" t="e">
        <f>+#REF!+#REF!+#REF!+H37+#REF!+H35+H26+H16+H10</f>
        <v>#REF!</v>
      </c>
      <c r="I41" s="55" t="e">
        <f>+#REF!+#REF!+#REF!+I37+#REF!+I35+I26+I16+I10</f>
        <v>#REF!</v>
      </c>
      <c r="J41" s="55" t="e">
        <f>+#REF!+#REF!+#REF!+J37+#REF!+J35+J26+J16+J10</f>
        <v>#REF!</v>
      </c>
      <c r="K41" s="55" t="e">
        <f>+#REF!+#REF!+#REF!+K37+#REF!+K35+K26+K16+K10</f>
        <v>#REF!</v>
      </c>
      <c r="L41" s="55" t="e">
        <f>+#REF!+#REF!+#REF!+L37+#REF!+L35+L26+L16+L10</f>
        <v>#REF!</v>
      </c>
      <c r="M41" s="55" t="e">
        <f>+#REF!+#REF!+#REF!+M37+#REF!+M35+M26+M16+M10</f>
        <v>#REF!</v>
      </c>
      <c r="N41" s="55" t="e">
        <f>+#REF!+#REF!+#REF!+N37+#REF!+N35+N26+N16+N10</f>
        <v>#REF!</v>
      </c>
      <c r="O41" s="55" t="e">
        <f>+#REF!+#REF!+#REF!+O37+#REF!+O35+O26+O16+O10</f>
        <v>#REF!</v>
      </c>
      <c r="P41" s="55" t="e">
        <f>+#REF!+#REF!+#REF!+P37+#REF!+P35+P26+P16+P10</f>
        <v>#REF!</v>
      </c>
      <c r="Q41" s="55" t="e">
        <f>+#REF!+#REF!+#REF!+Q37+#REF!+Q35+Q26+Q16+Q10</f>
        <v>#REF!</v>
      </c>
      <c r="R41" s="55">
        <f>+R26+R16+R10</f>
        <v>32378563.009999998</v>
      </c>
    </row>
    <row r="42" spans="1:18" ht="15.75" x14ac:dyDescent="0.25">
      <c r="A42" s="6"/>
      <c r="B42" s="69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>
        <f t="shared" ref="R42:R43" si="10">SUM(F42:Q42)</f>
        <v>0</v>
      </c>
    </row>
    <row r="43" spans="1:18" ht="15.75" x14ac:dyDescent="0.25">
      <c r="A43" s="25"/>
      <c r="B43" s="6"/>
      <c r="C43" s="18"/>
      <c r="D43" s="37"/>
      <c r="E43" s="3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">
        <f t="shared" si="10"/>
        <v>0</v>
      </c>
    </row>
    <row r="44" spans="1:18" ht="15.75" x14ac:dyDescent="0.25">
      <c r="A44" s="25"/>
      <c r="B44" s="1" t="s">
        <v>45</v>
      </c>
      <c r="C44" s="21">
        <f>+C41</f>
        <v>694496789</v>
      </c>
      <c r="D44" s="21">
        <f>+D41</f>
        <v>0</v>
      </c>
      <c r="E44" s="38">
        <f>+C44+D44</f>
        <v>694496789</v>
      </c>
      <c r="F44" s="22">
        <f>F10+F16+F26+F35</f>
        <v>32378563.009999998</v>
      </c>
      <c r="G44" s="22" t="e">
        <f>G10+G16+G26+G35+#REF!+G37+#REF!+#REF!+#REF!+#REF!+#REF!+#REF!</f>
        <v>#REF!</v>
      </c>
      <c r="H44" s="22" t="e">
        <f>H10+H16+H26+H35+#REF!+H37+#REF!+#REF!+#REF!+#REF!+#REF!+#REF!</f>
        <v>#REF!</v>
      </c>
      <c r="I44" s="22" t="e">
        <f>I10+I16+I26+I35+#REF!+I37+#REF!+#REF!+#REF!+#REF!+#REF!+#REF!</f>
        <v>#REF!</v>
      </c>
      <c r="J44" s="22" t="e">
        <f>J10+J16+J26+J35+#REF!+J37+#REF!+#REF!+#REF!+#REF!+#REF!+#REF!</f>
        <v>#REF!</v>
      </c>
      <c r="K44" s="22" t="e">
        <f>K10+K16+K26+K35+#REF!+K37+#REF!+#REF!+#REF!+#REF!+#REF!+#REF!</f>
        <v>#REF!</v>
      </c>
      <c r="L44" s="22" t="e">
        <f>L10+L16+L26+L35+#REF!+L37+#REF!+#REF!+#REF!+#REF!+#REF!+#REF!</f>
        <v>#REF!</v>
      </c>
      <c r="M44" s="22" t="e">
        <f>M10+M16+M26+M35+#REF!+M37+#REF!+#REF!+#REF!+#REF!+#REF!+#REF!</f>
        <v>#REF!</v>
      </c>
      <c r="N44" s="22" t="e">
        <f>SUM(N41:N43)</f>
        <v>#REF!</v>
      </c>
      <c r="O44" s="22" t="e">
        <f>SUM(O41:O43)</f>
        <v>#REF!</v>
      </c>
      <c r="P44" s="22" t="e">
        <f>+#REF!+#REF!+#REF!+P41</f>
        <v>#REF!</v>
      </c>
      <c r="Q44" s="22" t="e">
        <f>+#REF!+#REF!+#REF!+Q41</f>
        <v>#REF!</v>
      </c>
      <c r="R44" s="22">
        <f>+R41</f>
        <v>32378563.009999998</v>
      </c>
    </row>
    <row r="45" spans="1:18" ht="15.75" x14ac:dyDescent="0.25">
      <c r="A45" s="25"/>
      <c r="B45" s="72" t="s">
        <v>56</v>
      </c>
      <c r="C45" s="72"/>
      <c r="D45" s="25"/>
      <c r="E45" s="25"/>
      <c r="F45" s="25"/>
      <c r="G45" s="25"/>
      <c r="H45" s="25"/>
      <c r="I45" s="25"/>
      <c r="J45" s="6"/>
      <c r="K45" s="11"/>
      <c r="L45" s="11"/>
      <c r="M45" s="11"/>
      <c r="N45" s="11"/>
      <c r="O45" s="7"/>
      <c r="P45" s="7"/>
      <c r="Q45" s="7"/>
    </row>
    <row r="46" spans="1:18" ht="15.75" x14ac:dyDescent="0.25">
      <c r="A46" s="25"/>
      <c r="B46" s="51" t="s">
        <v>59</v>
      </c>
      <c r="C46" s="52"/>
      <c r="D46" s="49"/>
      <c r="E46" s="49"/>
      <c r="F46" s="41"/>
      <c r="G46" s="41"/>
      <c r="H46" s="41"/>
      <c r="I46" s="41"/>
      <c r="J46" s="41"/>
      <c r="K46" s="41"/>
      <c r="L46" s="41"/>
      <c r="M46" s="11"/>
      <c r="N46" s="11"/>
      <c r="O46" s="7"/>
      <c r="P46" s="7"/>
      <c r="Q46" s="7"/>
    </row>
    <row r="47" spans="1:18" ht="48.75" customHeight="1" x14ac:dyDescent="0.25">
      <c r="A47" s="25"/>
      <c r="B47" s="53" t="s">
        <v>60</v>
      </c>
      <c r="C47" s="54"/>
      <c r="D47" s="52"/>
      <c r="E47" s="52"/>
      <c r="F47" s="41"/>
      <c r="G47" s="41"/>
      <c r="H47" s="41"/>
      <c r="I47" s="41"/>
      <c r="J47" s="41"/>
      <c r="K47" s="41"/>
      <c r="L47" s="41"/>
      <c r="M47" s="11"/>
      <c r="N47" s="11"/>
      <c r="O47" s="7"/>
      <c r="P47" s="7"/>
      <c r="Q47" s="7"/>
    </row>
    <row r="48" spans="1:18" ht="15.75" customHeight="1" x14ac:dyDescent="0.25">
      <c r="A48" s="25"/>
      <c r="B48" s="53" t="s">
        <v>61</v>
      </c>
      <c r="C48" s="53"/>
      <c r="D48" s="54"/>
      <c r="E48" s="54"/>
      <c r="F48" s="25"/>
      <c r="G48" s="25"/>
      <c r="H48" s="25"/>
      <c r="I48" s="25"/>
      <c r="J48" s="6"/>
      <c r="K48" s="11"/>
      <c r="L48" s="11"/>
      <c r="M48" s="11"/>
      <c r="N48" s="11"/>
      <c r="O48" s="7"/>
      <c r="P48" s="7"/>
      <c r="Q48" s="7"/>
    </row>
    <row r="49" spans="1:29" ht="15.75" customHeight="1" x14ac:dyDescent="0.25">
      <c r="A49" s="25"/>
      <c r="B49" s="53"/>
      <c r="C49" s="53"/>
      <c r="D49" s="53"/>
      <c r="E49" s="53"/>
      <c r="F49" s="25"/>
      <c r="G49" s="25"/>
      <c r="H49" s="25"/>
      <c r="I49" s="25"/>
      <c r="J49" s="6"/>
      <c r="K49" s="11"/>
      <c r="L49" s="11"/>
      <c r="M49" s="11"/>
      <c r="N49" s="11"/>
      <c r="O49" s="7"/>
      <c r="P49" s="7"/>
      <c r="Q49" s="7"/>
    </row>
    <row r="50" spans="1:29" ht="15.75" x14ac:dyDescent="0.25">
      <c r="A50" s="25"/>
      <c r="B50" s="53"/>
      <c r="C50" s="53"/>
      <c r="D50" s="53"/>
      <c r="E50" s="53"/>
      <c r="F50" s="25"/>
      <c r="G50" s="25"/>
      <c r="H50" s="25"/>
      <c r="I50" s="25"/>
      <c r="J50" s="6"/>
      <c r="K50" s="11"/>
      <c r="L50" s="11"/>
      <c r="M50" s="11"/>
      <c r="N50" s="11"/>
      <c r="O50" s="7"/>
      <c r="P50" s="7"/>
      <c r="Q50" s="7"/>
    </row>
    <row r="51" spans="1:29" ht="15.75" x14ac:dyDescent="0.25">
      <c r="A51" s="25"/>
      <c r="B51" s="25"/>
      <c r="C51" s="25"/>
      <c r="D51" s="53"/>
      <c r="E51" s="53"/>
      <c r="F51" s="25"/>
      <c r="G51" s="25"/>
      <c r="H51" s="25"/>
      <c r="I51" s="25"/>
      <c r="J51" s="6"/>
      <c r="K51" s="11"/>
      <c r="L51" s="11"/>
      <c r="M51" s="11"/>
      <c r="N51" s="11"/>
      <c r="O51" s="7"/>
      <c r="P51" s="7"/>
      <c r="Q51" s="7"/>
    </row>
    <row r="52" spans="1:29" ht="15.75" x14ac:dyDescent="0.25">
      <c r="A52" s="25"/>
      <c r="B52" s="25"/>
      <c r="C52" s="25"/>
      <c r="D52" s="40"/>
      <c r="E52" s="40"/>
      <c r="F52" s="25"/>
      <c r="G52" s="25">
        <v>0</v>
      </c>
      <c r="H52" s="25"/>
      <c r="I52" s="25"/>
      <c r="J52" s="6"/>
      <c r="K52" s="11"/>
      <c r="L52" s="11"/>
      <c r="M52" s="11"/>
      <c r="N52" s="11"/>
      <c r="O52" s="7"/>
      <c r="P52" s="7"/>
      <c r="Q52" s="7"/>
    </row>
    <row r="53" spans="1:29" ht="15.75" x14ac:dyDescent="0.25">
      <c r="A53" s="25"/>
      <c r="B53" s="49"/>
      <c r="C53" s="49"/>
      <c r="D53" s="25"/>
      <c r="E53" s="25"/>
      <c r="F53" s="25"/>
      <c r="G53" s="25"/>
      <c r="H53" s="25"/>
      <c r="I53" s="25"/>
      <c r="J53" s="6"/>
      <c r="K53" s="11"/>
      <c r="L53" s="11"/>
      <c r="M53" s="11"/>
      <c r="N53" s="11"/>
      <c r="O53" s="7"/>
      <c r="P53" s="7"/>
      <c r="Q53" s="7"/>
    </row>
    <row r="54" spans="1:29" ht="15.75" x14ac:dyDescent="0.25">
      <c r="A54" s="25"/>
      <c r="B54" s="50"/>
      <c r="C54" s="5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7"/>
      <c r="O54" s="7"/>
      <c r="P54" s="24"/>
      <c r="Q54" s="7"/>
      <c r="R54" s="7"/>
    </row>
    <row r="55" spans="1:29" ht="18.75" x14ac:dyDescent="0.3">
      <c r="A55" s="32"/>
      <c r="D55" s="50"/>
      <c r="E55" s="50"/>
      <c r="F55" s="50"/>
      <c r="G55" s="6"/>
      <c r="H55" s="6"/>
      <c r="I55" s="6"/>
      <c r="J55" s="6"/>
      <c r="K55" s="6"/>
      <c r="L55" s="6"/>
      <c r="M55" s="11"/>
      <c r="N55" s="5" t="s">
        <v>51</v>
      </c>
      <c r="O55" s="32"/>
      <c r="P55" s="32"/>
      <c r="Q55" s="24"/>
      <c r="R55" s="7"/>
    </row>
    <row r="56" spans="1:29" ht="18.75" x14ac:dyDescent="0.3">
      <c r="A56" s="6"/>
      <c r="F56" s="14"/>
      <c r="G56" s="14"/>
      <c r="H56" s="14"/>
      <c r="I56" s="14"/>
      <c r="J56" s="28"/>
      <c r="K56" s="14"/>
      <c r="L56" s="14"/>
      <c r="M56" s="14"/>
      <c r="O56" s="23"/>
      <c r="P56" s="10"/>
      <c r="Q56" s="7"/>
      <c r="R56" s="7"/>
    </row>
    <row r="57" spans="1:29" ht="18.75" x14ac:dyDescent="0.3">
      <c r="A57" s="6"/>
      <c r="F57" s="26"/>
      <c r="G57" s="26"/>
      <c r="H57" s="14"/>
      <c r="I57" s="14"/>
      <c r="J57" s="30"/>
      <c r="K57" s="27"/>
      <c r="L57" s="27"/>
      <c r="M57" s="27"/>
    </row>
    <row r="58" spans="1:29" s="5" customFormat="1" ht="15.75" customHeight="1" x14ac:dyDescent="0.3">
      <c r="A58"/>
      <c r="B58" s="19"/>
      <c r="C58" s="19"/>
      <c r="D58"/>
      <c r="E58"/>
      <c r="F58" s="14"/>
      <c r="G58" s="14"/>
      <c r="H58" s="14"/>
      <c r="I58" s="14"/>
      <c r="J58" s="29"/>
      <c r="K58" s="14"/>
      <c r="L58" s="14"/>
      <c r="M58" s="14"/>
      <c r="R58"/>
      <c r="S58"/>
      <c r="T58"/>
      <c r="U58"/>
      <c r="V58"/>
      <c r="W58"/>
      <c r="X58"/>
      <c r="Y58"/>
      <c r="Z58"/>
      <c r="AA58"/>
      <c r="AB58"/>
      <c r="AC58"/>
    </row>
    <row r="59" spans="1:29" s="5" customFormat="1" ht="18.75" x14ac:dyDescent="0.3">
      <c r="A59"/>
      <c r="B59" s="19"/>
      <c r="C59" s="19"/>
      <c r="D59" s="19"/>
      <c r="E59" s="19"/>
      <c r="F59" s="19"/>
      <c r="H59" s="19"/>
      <c r="I59" s="19"/>
      <c r="J59" s="19"/>
      <c r="K59" s="19"/>
      <c r="L59" s="19"/>
      <c r="M59" s="19"/>
      <c r="P59" s="12"/>
      <c r="R59"/>
      <c r="S59"/>
      <c r="T59"/>
      <c r="U59"/>
      <c r="V59"/>
      <c r="W59"/>
      <c r="X59"/>
      <c r="Y59"/>
      <c r="Z59"/>
      <c r="AA59"/>
      <c r="AB59"/>
      <c r="AC59"/>
    </row>
    <row r="60" spans="1:29" s="5" customFormat="1" ht="18.75" x14ac:dyDescent="0.3">
      <c r="A60"/>
      <c r="B60" s="27"/>
      <c r="C60" s="27"/>
      <c r="D60" s="19"/>
      <c r="E60" s="19"/>
      <c r="F60" s="14"/>
      <c r="G60" s="19"/>
      <c r="H60" s="19"/>
      <c r="I60" s="19"/>
      <c r="K60" s="19"/>
      <c r="L60" s="19"/>
      <c r="M60" s="19"/>
      <c r="R60"/>
      <c r="S60"/>
      <c r="T60"/>
      <c r="U60"/>
      <c r="V60"/>
      <c r="W60"/>
      <c r="X60"/>
      <c r="Y60"/>
      <c r="Z60"/>
      <c r="AA60"/>
      <c r="AB60"/>
      <c r="AC60"/>
    </row>
    <row r="61" spans="1:29" s="5" customFormat="1" ht="18.75" x14ac:dyDescent="0.3">
      <c r="A61"/>
      <c r="B61" s="14"/>
      <c r="C61" s="14"/>
      <c r="D61" s="27"/>
      <c r="E61" s="27"/>
      <c r="F61" s="32"/>
      <c r="G61" s="7"/>
      <c r="H61" s="7"/>
      <c r="I61" s="7"/>
      <c r="J61" s="25" t="s">
        <v>52</v>
      </c>
      <c r="K61" s="25"/>
      <c r="L61" s="25"/>
      <c r="R61"/>
      <c r="S61"/>
      <c r="T61"/>
      <c r="U61"/>
      <c r="V61"/>
      <c r="W61"/>
      <c r="X61"/>
      <c r="Y61"/>
      <c r="Z61"/>
      <c r="AA61"/>
      <c r="AB61"/>
      <c r="AC61"/>
    </row>
    <row r="62" spans="1:29" s="5" customFormat="1" ht="18.75" x14ac:dyDescent="0.3">
      <c r="A62"/>
      <c r="B62"/>
      <c r="C62"/>
      <c r="D62" s="14"/>
      <c r="E62" s="14"/>
      <c r="F62" s="7"/>
      <c r="G62" s="7"/>
      <c r="H62" s="7"/>
      <c r="I62" s="7"/>
      <c r="J62" s="32"/>
      <c r="K62" s="32"/>
      <c r="L62" s="32"/>
      <c r="P62" s="12"/>
      <c r="R62"/>
      <c r="S62"/>
      <c r="T62"/>
      <c r="U62"/>
      <c r="V62"/>
      <c r="W62"/>
      <c r="X62"/>
      <c r="Y62"/>
      <c r="Z62"/>
      <c r="AA62"/>
      <c r="AB62"/>
      <c r="AC62"/>
    </row>
    <row r="63" spans="1:29" s="5" customFormat="1" ht="18.75" x14ac:dyDescent="0.3">
      <c r="A63"/>
      <c r="B63"/>
      <c r="C63"/>
      <c r="D63"/>
      <c r="E63"/>
      <c r="H63" s="31"/>
      <c r="J63" s="33"/>
      <c r="K63" s="33"/>
      <c r="L63" s="33"/>
      <c r="R63"/>
      <c r="S63"/>
      <c r="T63"/>
      <c r="U63"/>
      <c r="V63"/>
      <c r="W63"/>
      <c r="X63"/>
      <c r="Y63"/>
      <c r="Z63"/>
      <c r="AA63"/>
      <c r="AB63"/>
      <c r="AC63"/>
    </row>
    <row r="64" spans="1:29" s="5" customFormat="1" ht="18.75" x14ac:dyDescent="0.3">
      <c r="A64"/>
      <c r="B64"/>
      <c r="C64"/>
      <c r="D64"/>
      <c r="E64"/>
      <c r="I64" s="32"/>
      <c r="J64" s="32"/>
      <c r="K64" s="32"/>
      <c r="L64" s="14"/>
      <c r="R64"/>
      <c r="S64"/>
      <c r="T64"/>
      <c r="U64"/>
      <c r="V64"/>
      <c r="W64"/>
      <c r="X64"/>
      <c r="Y64"/>
      <c r="Z64"/>
      <c r="AA64"/>
      <c r="AB64"/>
      <c r="AC64"/>
    </row>
    <row r="65" spans="1:29" s="5" customFormat="1" ht="15.75" x14ac:dyDescent="0.25">
      <c r="A65"/>
      <c r="B65"/>
      <c r="C65"/>
      <c r="D65"/>
      <c r="E65"/>
      <c r="I65" s="7"/>
      <c r="J65" s="7"/>
      <c r="R65"/>
      <c r="S65"/>
      <c r="T65"/>
      <c r="U65"/>
      <c r="V65"/>
      <c r="W65"/>
      <c r="X65"/>
      <c r="Y65"/>
      <c r="Z65"/>
      <c r="AA65"/>
      <c r="AB65"/>
      <c r="AC65"/>
    </row>
    <row r="66" spans="1:29" s="5" customFormat="1" ht="15.75" x14ac:dyDescent="0.25">
      <c r="A66"/>
      <c r="B66"/>
      <c r="C66"/>
      <c r="D66"/>
      <c r="E66"/>
      <c r="I66" s="7"/>
      <c r="J66" s="7"/>
      <c r="R66"/>
      <c r="S66"/>
      <c r="T66"/>
      <c r="U66"/>
      <c r="V66"/>
      <c r="W66"/>
      <c r="X66"/>
      <c r="Y66"/>
      <c r="Z66"/>
      <c r="AA66"/>
      <c r="AB66"/>
      <c r="AC66"/>
    </row>
    <row r="67" spans="1:29" s="5" customFormat="1" x14ac:dyDescent="0.25">
      <c r="A67"/>
      <c r="B67"/>
      <c r="C67"/>
      <c r="D67"/>
      <c r="E67"/>
      <c r="R67"/>
      <c r="S67"/>
      <c r="T67"/>
      <c r="U67"/>
      <c r="V67"/>
      <c r="W67"/>
      <c r="X67"/>
      <c r="Y67"/>
      <c r="Z67"/>
      <c r="AA67"/>
      <c r="AB67"/>
      <c r="AC67"/>
    </row>
    <row r="70" spans="1:29" ht="18.75" x14ac:dyDescent="0.3">
      <c r="G70" s="70"/>
      <c r="H70" s="70"/>
      <c r="I70" s="70"/>
    </row>
    <row r="71" spans="1:29" s="5" customFormat="1" ht="18.75" x14ac:dyDescent="0.3">
      <c r="A71"/>
      <c r="B71"/>
      <c r="C71"/>
      <c r="D71"/>
      <c r="E71"/>
      <c r="G71" s="71"/>
      <c r="H71" s="71"/>
      <c r="I71" s="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5" customFormat="1" ht="18.75" x14ac:dyDescent="0.3">
      <c r="A72"/>
      <c r="B72"/>
      <c r="C72"/>
      <c r="D72"/>
      <c r="E72"/>
      <c r="G72" s="70"/>
      <c r="H72" s="70"/>
      <c r="I72" s="70"/>
      <c r="R72"/>
      <c r="S72"/>
      <c r="T72"/>
      <c r="U72"/>
      <c r="V72"/>
      <c r="W72"/>
      <c r="X72"/>
      <c r="Y72"/>
      <c r="Z72"/>
      <c r="AA72"/>
      <c r="AB72"/>
      <c r="AC72"/>
    </row>
    <row r="73" spans="1:29" s="5" customFormat="1" x14ac:dyDescent="0.25">
      <c r="A73"/>
      <c r="B73"/>
      <c r="C73"/>
      <c r="D73"/>
      <c r="E73"/>
      <c r="R73"/>
      <c r="S73"/>
      <c r="T73"/>
      <c r="U73"/>
      <c r="V73"/>
      <c r="W73"/>
      <c r="X73"/>
      <c r="Y73"/>
      <c r="Z73"/>
      <c r="AA73"/>
      <c r="AB73"/>
      <c r="AC73"/>
    </row>
  </sheetData>
  <mergeCells count="32">
    <mergeCell ref="G70:I70"/>
    <mergeCell ref="G71:I71"/>
    <mergeCell ref="G72:I72"/>
    <mergeCell ref="B45:C45"/>
    <mergeCell ref="P41:P42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41:Q42"/>
    <mergeCell ref="R41:R42"/>
    <mergeCell ref="B41:B42"/>
    <mergeCell ref="C41:C42"/>
    <mergeCell ref="E41:E42"/>
    <mergeCell ref="F41:F42"/>
    <mergeCell ref="D41:D42"/>
    <mergeCell ref="G41:G42"/>
    <mergeCell ref="H41:H42"/>
    <mergeCell ref="N41:N42"/>
    <mergeCell ref="O41:O42"/>
    <mergeCell ref="I41:I42"/>
    <mergeCell ref="J41:J42"/>
    <mergeCell ref="K41:K42"/>
    <mergeCell ref="L41:L42"/>
    <mergeCell ref="M41:M42"/>
  </mergeCells>
  <printOptions horizontalCentered="1"/>
  <pageMargins left="0.51" right="0.34" top="0.56999999999999995" bottom="0.51" header="0.31496062992125984" footer="0.31496062992125984"/>
  <pageSetup scale="62" fitToHeight="0" orientation="portrait" r:id="rId1"/>
  <headerFooter>
    <oddFooter>&amp;RPág. &amp;P / &amp;N</oddFooter>
  </headerFooter>
  <rowBreaks count="2" manualBreakCount="2">
    <brk id="34" min="1" max="17" man="1"/>
    <brk id="58" min="1" max="17" man="1"/>
  </rowBreaks>
  <colBreaks count="1" manualBreakCount="1">
    <brk id="11" max="1048575" man="1"/>
  </colBreaks>
  <ignoredErrors>
    <ignoredError sqref="E10 E16 E26" formula="1"/>
    <ignoredError sqref="F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Ejecucion ENERO 2025</vt:lpstr>
      <vt:lpstr>Hoja1</vt:lpstr>
      <vt:lpstr>'Plantilla Ejecucion ENERO 2025'!Área_de_impresión</vt:lpstr>
      <vt:lpstr>'Plantilla Ejecucion 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2025-02-10T14:42:33Z</cp:lastPrinted>
  <dcterms:created xsi:type="dcterms:W3CDTF">2018-04-17T18:57:16Z</dcterms:created>
  <dcterms:modified xsi:type="dcterms:W3CDTF">2025-02-10T18:42:37Z</dcterms:modified>
</cp:coreProperties>
</file>