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OCTUBRE 2021\"/>
    </mc:Choice>
  </mc:AlternateContent>
  <bookViews>
    <workbookView xWindow="-120" yWindow="-120" windowWidth="19440" windowHeight="15000"/>
  </bookViews>
  <sheets>
    <sheet name="New Text Document" sheetId="1" r:id="rId1"/>
  </sheets>
  <definedNames>
    <definedName name="_xlnm.Print_Area" localSheetId="0">'New Text Document'!$A$1:$K$525</definedName>
    <definedName name="_xlnm.Print_Titles" localSheetId="0">'New Text Document'!$1:$8</definedName>
  </definedNames>
  <calcPr calcId="152511" fullPrecision="0"/>
</workbook>
</file>

<file path=xl/calcChain.xml><?xml version="1.0" encoding="utf-8"?>
<calcChain xmlns="http://schemas.openxmlformats.org/spreadsheetml/2006/main">
  <c r="E363" i="1" l="1"/>
  <c r="K262" i="1" l="1"/>
  <c r="J262" i="1"/>
  <c r="I262" i="1"/>
  <c r="H262" i="1"/>
  <c r="G262" i="1"/>
  <c r="E262" i="1"/>
  <c r="F261" i="1"/>
  <c r="F262" i="1" s="1"/>
  <c r="B502" i="1"/>
  <c r="I502" i="1"/>
  <c r="G502" i="1"/>
  <c r="E502" i="1"/>
  <c r="K399" i="1"/>
  <c r="J399" i="1"/>
  <c r="I399" i="1"/>
  <c r="H399" i="1"/>
  <c r="G399" i="1"/>
  <c r="E399" i="1"/>
  <c r="I139" i="1"/>
  <c r="K26" i="1"/>
  <c r="I27" i="1"/>
  <c r="G27" i="1"/>
  <c r="E27" i="1"/>
  <c r="I305" i="1" l="1"/>
  <c r="G305" i="1"/>
  <c r="E305" i="1"/>
  <c r="F304" i="1"/>
  <c r="H304" i="1"/>
  <c r="I243" i="1"/>
  <c r="E243" i="1"/>
  <c r="I49" i="1"/>
  <c r="G49" i="1"/>
  <c r="E49" i="1"/>
  <c r="I488" i="1"/>
  <c r="G488" i="1"/>
  <c r="E488" i="1"/>
  <c r="I457" i="1"/>
  <c r="G457" i="1"/>
  <c r="E457" i="1"/>
  <c r="J396" i="1" l="1"/>
  <c r="I396" i="1"/>
  <c r="F396" i="1"/>
  <c r="E396" i="1"/>
  <c r="E383" i="1"/>
  <c r="I374" i="1"/>
  <c r="G374" i="1"/>
  <c r="E374" i="1"/>
  <c r="I363" i="1"/>
  <c r="G363" i="1"/>
  <c r="H204" i="1"/>
  <c r="F228" i="1"/>
  <c r="H228" i="1"/>
  <c r="F232" i="1"/>
  <c r="H232" i="1"/>
  <c r="I201" i="1"/>
  <c r="E201" i="1"/>
  <c r="G201" i="1"/>
  <c r="J54" i="1"/>
  <c r="I54" i="1"/>
  <c r="F54" i="1"/>
  <c r="E54" i="1"/>
  <c r="J232" i="1" l="1"/>
  <c r="K232" i="1" s="1"/>
  <c r="J228" i="1"/>
  <c r="H474" i="1"/>
  <c r="I283" i="1" l="1"/>
  <c r="G283" i="1"/>
  <c r="E283" i="1"/>
  <c r="G243" i="1"/>
  <c r="F46" i="1"/>
  <c r="F49" i="1" s="1"/>
  <c r="I295" i="1" l="1"/>
  <c r="K258" i="1"/>
  <c r="F211" i="1"/>
  <c r="F204" i="1"/>
  <c r="K73" i="1"/>
  <c r="H73" i="1"/>
  <c r="F73" i="1"/>
  <c r="K52" i="1"/>
  <c r="K54" i="1" s="1"/>
  <c r="G467" i="1" l="1"/>
  <c r="I467" i="1"/>
  <c r="E467" i="1"/>
  <c r="F466" i="1"/>
  <c r="H466" i="1"/>
  <c r="K432" i="1"/>
  <c r="G412" i="1"/>
  <c r="I235" i="1" l="1"/>
  <c r="E235" i="1"/>
  <c r="G235" i="1"/>
  <c r="I196" i="1"/>
  <c r="G196" i="1"/>
  <c r="E196" i="1"/>
  <c r="F195" i="1"/>
  <c r="F142" i="1"/>
  <c r="H142" i="1"/>
  <c r="F427" i="1" l="1"/>
  <c r="J461" i="1"/>
  <c r="G451" i="1"/>
  <c r="I451" i="1"/>
  <c r="E451" i="1"/>
  <c r="G447" i="1"/>
  <c r="I447" i="1"/>
  <c r="E447" i="1"/>
  <c r="H443" i="1"/>
  <c r="F443" i="1"/>
  <c r="H446" i="1"/>
  <c r="F446" i="1"/>
  <c r="H445" i="1"/>
  <c r="F445" i="1"/>
  <c r="H444" i="1"/>
  <c r="F444" i="1"/>
  <c r="H439" i="1"/>
  <c r="F439" i="1"/>
  <c r="H438" i="1"/>
  <c r="F438" i="1"/>
  <c r="H441" i="1"/>
  <c r="F441" i="1"/>
  <c r="H436" i="1"/>
  <c r="F436" i="1"/>
  <c r="H435" i="1"/>
  <c r="F435" i="1"/>
  <c r="H437" i="1"/>
  <c r="F437" i="1"/>
  <c r="H440" i="1"/>
  <c r="F440" i="1"/>
  <c r="H442" i="1"/>
  <c r="F442" i="1"/>
  <c r="H424" i="1"/>
  <c r="F424" i="1"/>
  <c r="H425" i="1"/>
  <c r="F425" i="1"/>
  <c r="H428" i="1"/>
  <c r="F428" i="1"/>
  <c r="H431" i="1"/>
  <c r="F431" i="1"/>
  <c r="H430" i="1"/>
  <c r="F430" i="1"/>
  <c r="K461" i="1" l="1"/>
  <c r="J430" i="1"/>
  <c r="J442" i="1"/>
  <c r="K442" i="1" s="1"/>
  <c r="J435" i="1"/>
  <c r="K435" i="1" s="1"/>
  <c r="J436" i="1"/>
  <c r="K436" i="1" s="1"/>
  <c r="K444" i="1"/>
  <c r="H447" i="1"/>
  <c r="F447" i="1"/>
  <c r="K447" i="1" l="1"/>
  <c r="J447" i="1"/>
  <c r="I432" i="1"/>
  <c r="G432" i="1"/>
  <c r="E432" i="1"/>
  <c r="H423" i="1"/>
  <c r="F423" i="1"/>
  <c r="H422" i="1"/>
  <c r="F422" i="1"/>
  <c r="H421" i="1"/>
  <c r="F421" i="1"/>
  <c r="H426" i="1"/>
  <c r="F426" i="1"/>
  <c r="H429" i="1"/>
  <c r="H432" i="1" s="1"/>
  <c r="F429" i="1"/>
  <c r="G418" i="1"/>
  <c r="I418" i="1"/>
  <c r="E418" i="1"/>
  <c r="I412" i="1"/>
  <c r="E412" i="1"/>
  <c r="G396" i="1"/>
  <c r="G390" i="1"/>
  <c r="I390" i="1"/>
  <c r="E390" i="1"/>
  <c r="I383" i="1"/>
  <c r="G383" i="1"/>
  <c r="H382" i="1"/>
  <c r="F382" i="1"/>
  <c r="H381" i="1"/>
  <c r="F381" i="1"/>
  <c r="H380" i="1"/>
  <c r="F380" i="1"/>
  <c r="H379" i="1"/>
  <c r="F379" i="1"/>
  <c r="H378" i="1"/>
  <c r="F378" i="1"/>
  <c r="H377" i="1"/>
  <c r="H383" i="1" s="1"/>
  <c r="F377" i="1"/>
  <c r="F383" i="1" s="1"/>
  <c r="I367" i="1"/>
  <c r="G367" i="1"/>
  <c r="E367" i="1"/>
  <c r="H366" i="1"/>
  <c r="H367" i="1" s="1"/>
  <c r="F366" i="1"/>
  <c r="F367" i="1" s="1"/>
  <c r="G295" i="1"/>
  <c r="E295" i="1"/>
  <c r="G287" i="1"/>
  <c r="I287" i="1"/>
  <c r="E287" i="1"/>
  <c r="H286" i="1"/>
  <c r="F286" i="1"/>
  <c r="G249" i="1"/>
  <c r="I249" i="1"/>
  <c r="E249" i="1"/>
  <c r="H193" i="1"/>
  <c r="F193" i="1"/>
  <c r="I118" i="1"/>
  <c r="G118" i="1"/>
  <c r="E118" i="1"/>
  <c r="H116" i="1"/>
  <c r="F116" i="1"/>
  <c r="G60" i="1"/>
  <c r="I60" i="1"/>
  <c r="E60" i="1"/>
  <c r="G54" i="1"/>
  <c r="H52" i="1"/>
  <c r="H54" i="1" s="1"/>
  <c r="G37" i="1"/>
  <c r="I37" i="1"/>
  <c r="E37" i="1"/>
  <c r="K22" i="1"/>
  <c r="F20" i="1"/>
  <c r="F19" i="1"/>
  <c r="J19" i="1" s="1"/>
  <c r="K19" i="1" s="1"/>
  <c r="J378" i="1" l="1"/>
  <c r="K378" i="1" s="1"/>
  <c r="J379" i="1"/>
  <c r="K379" i="1" s="1"/>
  <c r="J380" i="1"/>
  <c r="K380" i="1" s="1"/>
  <c r="J381" i="1"/>
  <c r="K381" i="1" s="1"/>
  <c r="J382" i="1"/>
  <c r="K382" i="1" s="1"/>
  <c r="F432" i="1"/>
  <c r="J20" i="1"/>
  <c r="K20" i="1" s="1"/>
  <c r="J193" i="1"/>
  <c r="J286" i="1"/>
  <c r="K286" i="1" s="1"/>
  <c r="J377" i="1"/>
  <c r="H287" i="1"/>
  <c r="F287" i="1"/>
  <c r="H360" i="1"/>
  <c r="F360" i="1"/>
  <c r="K287" i="1" l="1"/>
  <c r="J287" i="1"/>
  <c r="J432" i="1"/>
  <c r="J383" i="1"/>
  <c r="K377" i="1"/>
  <c r="K383" i="1" s="1"/>
  <c r="J360" i="1"/>
  <c r="J367" i="1"/>
  <c r="K366" i="1"/>
  <c r="K367" i="1" s="1"/>
  <c r="K360" i="1" l="1"/>
  <c r="H339" i="1"/>
  <c r="F339" i="1"/>
  <c r="F315" i="1"/>
  <c r="H315" i="1"/>
  <c r="E325" i="1"/>
  <c r="G311" i="1"/>
  <c r="I311" i="1"/>
  <c r="E311" i="1"/>
  <c r="H215" i="1"/>
  <c r="F215" i="1"/>
  <c r="H211" i="1"/>
  <c r="H246" i="1"/>
  <c r="F246" i="1"/>
  <c r="G267" i="1"/>
  <c r="I267" i="1"/>
  <c r="E267" i="1"/>
  <c r="H72" i="1"/>
  <c r="F72" i="1"/>
  <c r="J18" i="1"/>
  <c r="K18" i="1" s="1"/>
  <c r="J17" i="1"/>
  <c r="K17" i="1" s="1"/>
  <c r="H190" i="1"/>
  <c r="F190" i="1"/>
  <c r="G75" i="1"/>
  <c r="I75" i="1"/>
  <c r="E75" i="1"/>
  <c r="J72" i="1" l="1"/>
  <c r="K72" i="1" s="1"/>
  <c r="J211" i="1"/>
  <c r="K211" i="1" s="1"/>
  <c r="J315" i="1"/>
  <c r="K315" i="1" s="1"/>
  <c r="J339" i="1"/>
  <c r="K339" i="1" s="1"/>
  <c r="K246" i="1"/>
  <c r="J190" i="1"/>
  <c r="K190" i="1" s="1"/>
  <c r="F497" i="1"/>
  <c r="H497" i="1"/>
  <c r="J497" i="1" l="1"/>
  <c r="K497" i="1" s="1"/>
  <c r="F31" i="1" l="1"/>
  <c r="H31" i="1"/>
  <c r="H394" i="1"/>
  <c r="J31" i="1" l="1"/>
  <c r="K31" i="1" s="1"/>
  <c r="J481" i="1"/>
  <c r="K481" i="1" s="1"/>
  <c r="H349" i="1"/>
  <c r="F349" i="1"/>
  <c r="G325" i="1"/>
  <c r="K394" i="1" l="1"/>
  <c r="J349" i="1"/>
  <c r="K349" i="1" s="1"/>
  <c r="G139" i="1" l="1"/>
  <c r="E139" i="1"/>
  <c r="F123" i="1"/>
  <c r="F124" i="1"/>
  <c r="F125" i="1"/>
  <c r="F121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E164" i="1"/>
  <c r="H205" i="1"/>
  <c r="H206" i="1"/>
  <c r="H207" i="1"/>
  <c r="H208" i="1"/>
  <c r="H209" i="1"/>
  <c r="H210" i="1"/>
  <c r="H212" i="1"/>
  <c r="H213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9" i="1"/>
  <c r="H230" i="1"/>
  <c r="H231" i="1"/>
  <c r="F205" i="1"/>
  <c r="F206" i="1"/>
  <c r="F207" i="1"/>
  <c r="F208" i="1"/>
  <c r="F209" i="1"/>
  <c r="F210" i="1"/>
  <c r="F212" i="1"/>
  <c r="F213" i="1"/>
  <c r="F216" i="1"/>
  <c r="F217" i="1"/>
  <c r="F218" i="1"/>
  <c r="F219" i="1"/>
  <c r="F224" i="1"/>
  <c r="F225" i="1"/>
  <c r="F226" i="1"/>
  <c r="F227" i="1"/>
  <c r="F229" i="1"/>
  <c r="F230" i="1"/>
  <c r="F231" i="1"/>
  <c r="G254" i="1"/>
  <c r="I254" i="1"/>
  <c r="E254" i="1"/>
  <c r="H270" i="1"/>
  <c r="G277" i="1"/>
  <c r="I277" i="1"/>
  <c r="E277" i="1"/>
  <c r="H21" i="1"/>
  <c r="F21" i="1"/>
  <c r="E109" i="1"/>
  <c r="H112" i="1"/>
  <c r="F112" i="1"/>
  <c r="G91" i="1"/>
  <c r="H64" i="1"/>
  <c r="H67" i="1"/>
  <c r="H68" i="1"/>
  <c r="H69" i="1"/>
  <c r="H70" i="1"/>
  <c r="H71" i="1"/>
  <c r="F64" i="1"/>
  <c r="F67" i="1"/>
  <c r="F68" i="1"/>
  <c r="F69" i="1"/>
  <c r="F70" i="1"/>
  <c r="F71" i="1"/>
  <c r="F14" i="1"/>
  <c r="J16" i="1"/>
  <c r="H59" i="1"/>
  <c r="G42" i="1"/>
  <c r="I42" i="1"/>
  <c r="E42" i="1"/>
  <c r="K21" i="1" l="1"/>
  <c r="H471" i="1"/>
  <c r="H472" i="1"/>
  <c r="H348" i="1"/>
  <c r="H473" i="1"/>
  <c r="H475" i="1"/>
  <c r="G477" i="1"/>
  <c r="E477" i="1"/>
  <c r="F475" i="1"/>
  <c r="F474" i="1"/>
  <c r="F473" i="1"/>
  <c r="F348" i="1"/>
  <c r="F472" i="1"/>
  <c r="F471" i="1"/>
  <c r="F454" i="1"/>
  <c r="G351" i="1"/>
  <c r="I351" i="1"/>
  <c r="E351" i="1"/>
  <c r="H316" i="1"/>
  <c r="H317" i="1"/>
  <c r="H318" i="1"/>
  <c r="H319" i="1"/>
  <c r="H320" i="1"/>
  <c r="H321" i="1"/>
  <c r="H322" i="1"/>
  <c r="H323" i="1"/>
  <c r="H324" i="1"/>
  <c r="H314" i="1"/>
  <c r="E180" i="1"/>
  <c r="H179" i="1"/>
  <c r="F179" i="1"/>
  <c r="G186" i="1"/>
  <c r="I186" i="1"/>
  <c r="E186" i="1"/>
  <c r="G97" i="1"/>
  <c r="I97" i="1"/>
  <c r="E97" i="1"/>
  <c r="H94" i="1"/>
  <c r="F94" i="1"/>
  <c r="H477" i="1" l="1"/>
  <c r="J348" i="1"/>
  <c r="K348" i="1" s="1"/>
  <c r="J476" i="1"/>
  <c r="J94" i="1"/>
  <c r="K94" i="1" s="1"/>
  <c r="J350" i="1"/>
  <c r="J474" i="1"/>
  <c r="J473" i="1"/>
  <c r="J210" i="1"/>
  <c r="K210" i="1" s="1"/>
  <c r="J179" i="1"/>
  <c r="K179" i="1" s="1"/>
  <c r="J477" i="1" l="1"/>
  <c r="I477" i="1"/>
  <c r="K473" i="1"/>
  <c r="K477" i="1" s="1"/>
  <c r="H248" i="1"/>
  <c r="F248" i="1"/>
  <c r="F260" i="1"/>
  <c r="H395" i="1"/>
  <c r="H396" i="1" s="1"/>
  <c r="H299" i="1"/>
  <c r="F299" i="1"/>
  <c r="H273" i="1"/>
  <c r="F273" i="1"/>
  <c r="H272" i="1"/>
  <c r="F272" i="1"/>
  <c r="H282" i="1"/>
  <c r="F282" i="1"/>
  <c r="F59" i="1"/>
  <c r="J59" i="1" s="1"/>
  <c r="H58" i="1"/>
  <c r="F58" i="1"/>
  <c r="J58" i="1" l="1"/>
  <c r="K58" i="1" s="1"/>
  <c r="K282" i="1"/>
  <c r="J209" i="1"/>
  <c r="K209" i="1" s="1"/>
  <c r="K260" i="1"/>
  <c r="J248" i="1"/>
  <c r="K59" i="1"/>
  <c r="K273" i="1"/>
  <c r="H46" i="1"/>
  <c r="H49" i="1" s="1"/>
  <c r="H57" i="1"/>
  <c r="H60" i="1" s="1"/>
  <c r="F57" i="1"/>
  <c r="F41" i="1"/>
  <c r="H41" i="1"/>
  <c r="H40" i="1"/>
  <c r="F40" i="1"/>
  <c r="K395" i="1" l="1"/>
  <c r="K396" i="1" s="1"/>
  <c r="J57" i="1"/>
  <c r="J60" i="1" s="1"/>
  <c r="F60" i="1"/>
  <c r="K248" i="1"/>
  <c r="H42" i="1"/>
  <c r="F42" i="1"/>
  <c r="H30" i="1"/>
  <c r="H32" i="1"/>
  <c r="F30" i="1"/>
  <c r="F32" i="1"/>
  <c r="J30" i="1" l="1"/>
  <c r="K30" i="1" s="1"/>
  <c r="K32" i="1"/>
  <c r="H309" i="1"/>
  <c r="H310" i="1"/>
  <c r="F309" i="1"/>
  <c r="F310" i="1"/>
  <c r="F311" i="1" l="1"/>
  <c r="H311" i="1"/>
  <c r="H177" i="1"/>
  <c r="H178" i="1"/>
  <c r="H11" i="1"/>
  <c r="H172" i="1"/>
  <c r="F177" i="1"/>
  <c r="F178" i="1"/>
  <c r="F11" i="1"/>
  <c r="F172" i="1"/>
  <c r="G180" i="1"/>
  <c r="I180" i="1"/>
  <c r="H107" i="1"/>
  <c r="H108" i="1"/>
  <c r="H106" i="1"/>
  <c r="H96" i="1"/>
  <c r="F107" i="1"/>
  <c r="F108" i="1"/>
  <c r="F106" i="1"/>
  <c r="F96" i="1"/>
  <c r="G109" i="1"/>
  <c r="I109" i="1"/>
  <c r="I91" i="1"/>
  <c r="E91" i="1"/>
  <c r="H90" i="1"/>
  <c r="F90" i="1"/>
  <c r="J177" i="1" l="1"/>
  <c r="K177" i="1" s="1"/>
  <c r="J90" i="1"/>
  <c r="K90" i="1" s="1"/>
  <c r="J108" i="1"/>
  <c r="J11" i="1"/>
  <c r="H180" i="1"/>
  <c r="H109" i="1"/>
  <c r="F109" i="1"/>
  <c r="F180" i="1"/>
  <c r="K178" i="1"/>
  <c r="F13" i="1"/>
  <c r="K108" i="1" l="1"/>
  <c r="J109" i="1"/>
  <c r="K11" i="1"/>
  <c r="H355" i="1"/>
  <c r="H356" i="1"/>
  <c r="H354" i="1"/>
  <c r="F355" i="1"/>
  <c r="F356" i="1"/>
  <c r="F354" i="1"/>
  <c r="H328" i="1"/>
  <c r="F328" i="1"/>
  <c r="H345" i="1"/>
  <c r="H346" i="1"/>
  <c r="H347" i="1"/>
  <c r="H344" i="1"/>
  <c r="F345" i="1"/>
  <c r="F347" i="1"/>
  <c r="F344" i="1"/>
  <c r="H486" i="1"/>
  <c r="H485" i="1"/>
  <c r="F486" i="1"/>
  <c r="F485" i="1"/>
  <c r="H488" i="1" l="1"/>
  <c r="F488" i="1"/>
  <c r="F351" i="1"/>
  <c r="H351" i="1"/>
  <c r="H491" i="1"/>
  <c r="H492" i="1"/>
  <c r="H493" i="1"/>
  <c r="H494" i="1"/>
  <c r="H495" i="1"/>
  <c r="H496" i="1"/>
  <c r="H498" i="1"/>
  <c r="F491" i="1"/>
  <c r="F492" i="1"/>
  <c r="F493" i="1"/>
  <c r="F494" i="1"/>
  <c r="F495" i="1"/>
  <c r="F496" i="1"/>
  <c r="F498" i="1"/>
  <c r="H386" i="1"/>
  <c r="H387" i="1"/>
  <c r="F386" i="1"/>
  <c r="F387" i="1"/>
  <c r="H370" i="1"/>
  <c r="H374" i="1" s="1"/>
  <c r="H388" i="1"/>
  <c r="H389" i="1"/>
  <c r="H405" i="1"/>
  <c r="F370" i="1"/>
  <c r="F374" i="1" s="1"/>
  <c r="F388" i="1"/>
  <c r="F389" i="1"/>
  <c r="F405" i="1"/>
  <c r="H361" i="1"/>
  <c r="H363" i="1" s="1"/>
  <c r="H415" i="1"/>
  <c r="H462" i="1"/>
  <c r="F361" i="1"/>
  <c r="F363" i="1" s="1"/>
  <c r="F415" i="1"/>
  <c r="F462" i="1"/>
  <c r="H408" i="1"/>
  <c r="H409" i="1"/>
  <c r="H410" i="1"/>
  <c r="H411" i="1"/>
  <c r="H406" i="1"/>
  <c r="H407" i="1"/>
  <c r="H401" i="1"/>
  <c r="F408" i="1"/>
  <c r="F409" i="1"/>
  <c r="F410" i="1"/>
  <c r="F411" i="1"/>
  <c r="F406" i="1"/>
  <c r="F407" i="1"/>
  <c r="F401" i="1"/>
  <c r="H464" i="1"/>
  <c r="H403" i="1"/>
  <c r="H465" i="1"/>
  <c r="H455" i="1"/>
  <c r="H117" i="1"/>
  <c r="F464" i="1"/>
  <c r="F403" i="1"/>
  <c r="F465" i="1"/>
  <c r="F455" i="1"/>
  <c r="F457" i="1" s="1"/>
  <c r="F117" i="1"/>
  <c r="H416" i="1"/>
  <c r="H404" i="1"/>
  <c r="H454" i="1"/>
  <c r="F416" i="1"/>
  <c r="F404" i="1"/>
  <c r="H463" i="1"/>
  <c r="H247" i="1"/>
  <c r="H402" i="1"/>
  <c r="F463" i="1"/>
  <c r="F247" i="1"/>
  <c r="F402" i="1"/>
  <c r="H450" i="1"/>
  <c r="F450" i="1"/>
  <c r="H333" i="1"/>
  <c r="H334" i="1"/>
  <c r="H335" i="1"/>
  <c r="H336" i="1"/>
  <c r="H337" i="1"/>
  <c r="H338" i="1"/>
  <c r="H332" i="1"/>
  <c r="F333" i="1"/>
  <c r="F334" i="1"/>
  <c r="F335" i="1"/>
  <c r="F336" i="1"/>
  <c r="F337" i="1"/>
  <c r="F338" i="1"/>
  <c r="F340" i="1"/>
  <c r="F332" i="1"/>
  <c r="F316" i="1"/>
  <c r="J316" i="1" s="1"/>
  <c r="F317" i="1"/>
  <c r="F318" i="1"/>
  <c r="F319" i="1"/>
  <c r="F320" i="1"/>
  <c r="F321" i="1"/>
  <c r="F322" i="1"/>
  <c r="F323" i="1"/>
  <c r="F324" i="1"/>
  <c r="F314" i="1"/>
  <c r="H169" i="1"/>
  <c r="H170" i="1"/>
  <c r="H173" i="1"/>
  <c r="H167" i="1"/>
  <c r="F168" i="1"/>
  <c r="F169" i="1"/>
  <c r="F170" i="1"/>
  <c r="F171" i="1"/>
  <c r="F173" i="1"/>
  <c r="F167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61" i="1"/>
  <c r="H162" i="1"/>
  <c r="H163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H123" i="1"/>
  <c r="J123" i="1" s="1"/>
  <c r="H124" i="1"/>
  <c r="H125" i="1"/>
  <c r="J125" i="1" s="1"/>
  <c r="H121" i="1"/>
  <c r="H126" i="1"/>
  <c r="J126" i="1" s="1"/>
  <c r="H127" i="1"/>
  <c r="J127" i="1" s="1"/>
  <c r="H128" i="1"/>
  <c r="H129" i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H136" i="1"/>
  <c r="H137" i="1"/>
  <c r="H138" i="1"/>
  <c r="J138" i="1" s="1"/>
  <c r="H122" i="1"/>
  <c r="F122" i="1"/>
  <c r="H13" i="1"/>
  <c r="J13" i="1" s="1"/>
  <c r="H15" i="1"/>
  <c r="H36" i="1"/>
  <c r="H37" i="1" s="1"/>
  <c r="F15" i="1"/>
  <c r="F36" i="1"/>
  <c r="F37" i="1" s="1"/>
  <c r="J67" i="1"/>
  <c r="H12" i="1"/>
  <c r="J68" i="1"/>
  <c r="J69" i="1"/>
  <c r="F12" i="1"/>
  <c r="F27" i="1" s="1"/>
  <c r="H79" i="1"/>
  <c r="H80" i="1"/>
  <c r="H81" i="1"/>
  <c r="H82" i="1"/>
  <c r="H78" i="1"/>
  <c r="F79" i="1"/>
  <c r="F80" i="1"/>
  <c r="F81" i="1"/>
  <c r="F82" i="1"/>
  <c r="F78" i="1"/>
  <c r="H87" i="1"/>
  <c r="H88" i="1"/>
  <c r="H89" i="1"/>
  <c r="H86" i="1"/>
  <c r="F87" i="1"/>
  <c r="F88" i="1"/>
  <c r="F89" i="1"/>
  <c r="F86" i="1"/>
  <c r="H293" i="1"/>
  <c r="F293" i="1"/>
  <c r="H265" i="1"/>
  <c r="H266" i="1"/>
  <c r="F265" i="1"/>
  <c r="J265" i="1" s="1"/>
  <c r="F266" i="1"/>
  <c r="H63" i="1"/>
  <c r="H75" i="1" s="1"/>
  <c r="H292" i="1"/>
  <c r="H294" i="1"/>
  <c r="H298" i="1"/>
  <c r="F63" i="1"/>
  <c r="F75" i="1" s="1"/>
  <c r="F291" i="1"/>
  <c r="F292" i="1"/>
  <c r="F298" i="1"/>
  <c r="F290" i="1"/>
  <c r="H281" i="1"/>
  <c r="H283" i="1" s="1"/>
  <c r="H274" i="1"/>
  <c r="H275" i="1"/>
  <c r="H276" i="1"/>
  <c r="F281" i="1"/>
  <c r="F270" i="1"/>
  <c r="F274" i="1"/>
  <c r="F275" i="1"/>
  <c r="F276" i="1"/>
  <c r="H300" i="1"/>
  <c r="H301" i="1"/>
  <c r="H302" i="1"/>
  <c r="H303" i="1"/>
  <c r="F300" i="1"/>
  <c r="F301" i="1"/>
  <c r="F302" i="1"/>
  <c r="F303" i="1"/>
  <c r="H214" i="1"/>
  <c r="F214" i="1"/>
  <c r="F235" i="1" s="1"/>
  <c r="H239" i="1"/>
  <c r="H240" i="1"/>
  <c r="H242" i="1"/>
  <c r="F239" i="1"/>
  <c r="F240" i="1"/>
  <c r="F242" i="1"/>
  <c r="H252" i="1"/>
  <c r="F252" i="1"/>
  <c r="F258" i="1"/>
  <c r="F259" i="1"/>
  <c r="F257" i="1"/>
  <c r="H253" i="1"/>
  <c r="F253" i="1"/>
  <c r="H100" i="1"/>
  <c r="H101" i="1"/>
  <c r="H102" i="1"/>
  <c r="F100" i="1"/>
  <c r="F101" i="1"/>
  <c r="F102" i="1"/>
  <c r="H185" i="1"/>
  <c r="H183" i="1"/>
  <c r="F185" i="1"/>
  <c r="F183" i="1"/>
  <c r="H199" i="1"/>
  <c r="H201" i="1" s="1"/>
  <c r="H191" i="1"/>
  <c r="H192" i="1"/>
  <c r="H194" i="1"/>
  <c r="H189" i="1"/>
  <c r="F191" i="1"/>
  <c r="F192" i="1"/>
  <c r="F194" i="1"/>
  <c r="F189" i="1"/>
  <c r="J189" i="1" s="1"/>
  <c r="F199" i="1"/>
  <c r="F201" i="1" s="1"/>
  <c r="J207" i="1"/>
  <c r="J204" i="1"/>
  <c r="K204" i="1" s="1"/>
  <c r="H27" i="1" l="1"/>
  <c r="F305" i="1"/>
  <c r="H305" i="1"/>
  <c r="F243" i="1"/>
  <c r="H243" i="1"/>
  <c r="H457" i="1"/>
  <c r="J281" i="1"/>
  <c r="F283" i="1"/>
  <c r="F467" i="1"/>
  <c r="H467" i="1"/>
  <c r="H235" i="1"/>
  <c r="F196" i="1"/>
  <c r="H196" i="1"/>
  <c r="J101" i="1"/>
  <c r="J146" i="1"/>
  <c r="F295" i="1"/>
  <c r="H295" i="1"/>
  <c r="F451" i="1"/>
  <c r="H451" i="1"/>
  <c r="F418" i="1"/>
  <c r="H418" i="1"/>
  <c r="F412" i="1"/>
  <c r="H412" i="1"/>
  <c r="F390" i="1"/>
  <c r="H390" i="1"/>
  <c r="F249" i="1"/>
  <c r="H249" i="1"/>
  <c r="F97" i="1"/>
  <c r="F118" i="1"/>
  <c r="H97" i="1"/>
  <c r="H118" i="1"/>
  <c r="F267" i="1"/>
  <c r="H267" i="1"/>
  <c r="J303" i="1"/>
  <c r="K303" i="1" s="1"/>
  <c r="J300" i="1"/>
  <c r="J302" i="1"/>
  <c r="K302" i="1" s="1"/>
  <c r="K189" i="1"/>
  <c r="J192" i="1"/>
  <c r="K192" i="1" s="1"/>
  <c r="J294" i="1"/>
  <c r="J295" i="1" s="1"/>
  <c r="J63" i="1"/>
  <c r="K63" i="1" s="1"/>
  <c r="J194" i="1"/>
  <c r="K194" i="1" s="1"/>
  <c r="J191" i="1"/>
  <c r="H139" i="1"/>
  <c r="J121" i="1"/>
  <c r="F139" i="1"/>
  <c r="F254" i="1"/>
  <c r="F277" i="1"/>
  <c r="H254" i="1"/>
  <c r="H277" i="1"/>
  <c r="J36" i="1"/>
  <c r="J37" i="1" s="1"/>
  <c r="J185" i="1"/>
  <c r="H186" i="1"/>
  <c r="F186" i="1"/>
  <c r="J12" i="1"/>
  <c r="J71" i="1"/>
  <c r="J70" i="1"/>
  <c r="F91" i="1"/>
  <c r="H91" i="1"/>
  <c r="J64" i="1"/>
  <c r="K205" i="1"/>
  <c r="J206" i="1"/>
  <c r="J208" i="1"/>
  <c r="K208" i="1" s="1"/>
  <c r="J213" i="1"/>
  <c r="K213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3" i="1"/>
  <c r="J225" i="1"/>
  <c r="K225" i="1" s="1"/>
  <c r="J226" i="1"/>
  <c r="K226" i="1" s="1"/>
  <c r="J227" i="1"/>
  <c r="K227" i="1" s="1"/>
  <c r="J229" i="1"/>
  <c r="K229" i="1" s="1"/>
  <c r="J231" i="1"/>
  <c r="K231" i="1" s="1"/>
  <c r="K298" i="1" l="1"/>
  <c r="K305" i="1" s="1"/>
  <c r="J305" i="1"/>
  <c r="K206" i="1"/>
  <c r="K281" i="1"/>
  <c r="K283" i="1" s="1"/>
  <c r="J283" i="1"/>
  <c r="K294" i="1"/>
  <c r="K191" i="1"/>
  <c r="K196" i="1" s="1"/>
  <c r="J196" i="1"/>
  <c r="J75" i="1"/>
  <c r="K207" i="1"/>
  <c r="K185" i="1" l="1"/>
  <c r="F174" i="1"/>
  <c r="G174" i="1"/>
  <c r="H174" i="1"/>
  <c r="I174" i="1"/>
  <c r="E174" i="1"/>
  <c r="K69" i="1"/>
  <c r="K407" i="1"/>
  <c r="K130" i="1" l="1"/>
  <c r="J139" i="1"/>
  <c r="F499" i="1"/>
  <c r="G499" i="1"/>
  <c r="H499" i="1"/>
  <c r="I499" i="1"/>
  <c r="E499" i="1"/>
  <c r="F482" i="1"/>
  <c r="G482" i="1"/>
  <c r="H482" i="1"/>
  <c r="I482" i="1"/>
  <c r="E482" i="1"/>
  <c r="J239" i="1"/>
  <c r="K240" i="1"/>
  <c r="K239" i="1" l="1"/>
  <c r="J243" i="1"/>
  <c r="J491" i="1"/>
  <c r="K491" i="1" s="1"/>
  <c r="J492" i="1"/>
  <c r="K492" i="1" s="1"/>
  <c r="J493" i="1"/>
  <c r="K493" i="1" s="1"/>
  <c r="J494" i="1"/>
  <c r="K494" i="1" s="1"/>
  <c r="J495" i="1"/>
  <c r="K495" i="1" s="1"/>
  <c r="J496" i="1"/>
  <c r="K496" i="1" s="1"/>
  <c r="J498" i="1"/>
  <c r="K498" i="1" s="1"/>
  <c r="J199" i="1"/>
  <c r="J201" i="1" s="1"/>
  <c r="K259" i="1"/>
  <c r="K499" i="1" l="1"/>
  <c r="K199" i="1"/>
  <c r="K201" i="1" s="1"/>
  <c r="J499" i="1"/>
  <c r="K67" i="1"/>
  <c r="J464" i="1"/>
  <c r="J465" i="1"/>
  <c r="K465" i="1" s="1"/>
  <c r="K160" i="1"/>
  <c r="J161" i="1"/>
  <c r="K161" i="1" s="1"/>
  <c r="J162" i="1"/>
  <c r="K162" i="1" s="1"/>
  <c r="J157" i="1"/>
  <c r="K157" i="1" s="1"/>
  <c r="J158" i="1"/>
  <c r="K155" i="1"/>
  <c r="K151" i="1"/>
  <c r="K152" i="1"/>
  <c r="K411" i="1"/>
  <c r="J408" i="1"/>
  <c r="K408" i="1" s="1"/>
  <c r="J321" i="1"/>
  <c r="K321" i="1" s="1"/>
  <c r="J322" i="1"/>
  <c r="K322" i="1" s="1"/>
  <c r="J310" i="1"/>
  <c r="K310" i="1" s="1"/>
  <c r="K15" i="1"/>
  <c r="K118" i="1" l="1"/>
  <c r="J118" i="1"/>
  <c r="K464" i="1"/>
  <c r="K71" i="1" l="1"/>
  <c r="F164" i="1"/>
  <c r="G164" i="1"/>
  <c r="H164" i="1"/>
  <c r="I164" i="1"/>
  <c r="J163" i="1"/>
  <c r="K163" i="1" s="1"/>
  <c r="K159" i="1"/>
  <c r="J156" i="1"/>
  <c r="K156" i="1" s="1"/>
  <c r="K153" i="1"/>
  <c r="J154" i="1"/>
  <c r="K154" i="1" s="1"/>
  <c r="K486" i="1"/>
  <c r="F477" i="1"/>
  <c r="J405" i="1"/>
  <c r="K405" i="1" s="1"/>
  <c r="K412" i="1" s="1"/>
  <c r="K415" i="1"/>
  <c r="J320" i="1"/>
  <c r="K320" i="1" s="1"/>
  <c r="J183" i="1"/>
  <c r="K183" i="1" l="1"/>
  <c r="F33" i="1"/>
  <c r="G33" i="1"/>
  <c r="H33" i="1"/>
  <c r="I33" i="1"/>
  <c r="E33" i="1"/>
  <c r="I341" i="1"/>
  <c r="H341" i="1"/>
  <c r="G341" i="1"/>
  <c r="F341" i="1"/>
  <c r="E341" i="1"/>
  <c r="J324" i="1"/>
  <c r="K121" i="1"/>
  <c r="K124" i="1"/>
  <c r="K123" i="1"/>
  <c r="K125" i="1"/>
  <c r="K126" i="1"/>
  <c r="F83" i="1"/>
  <c r="G83" i="1"/>
  <c r="H83" i="1"/>
  <c r="I83" i="1"/>
  <c r="E83" i="1"/>
  <c r="J337" i="1"/>
  <c r="K337" i="1" s="1"/>
  <c r="J338" i="1"/>
  <c r="K338" i="1" s="1"/>
  <c r="J319" i="1"/>
  <c r="K319" i="1" s="1"/>
  <c r="F103" i="1"/>
  <c r="G103" i="1"/>
  <c r="H103" i="1"/>
  <c r="H502" i="1" s="1"/>
  <c r="I103" i="1"/>
  <c r="E103" i="1"/>
  <c r="K276" i="1"/>
  <c r="K14" i="1"/>
  <c r="K109" i="1" l="1"/>
  <c r="J463" i="1" l="1"/>
  <c r="K463" i="1" s="1"/>
  <c r="J247" i="1"/>
  <c r="J332" i="1"/>
  <c r="J317" i="1"/>
  <c r="J323" i="1"/>
  <c r="K323" i="1" s="1"/>
  <c r="E357" i="1"/>
  <c r="F357" i="1"/>
  <c r="G357" i="1"/>
  <c r="H357" i="1"/>
  <c r="I357" i="1"/>
  <c r="E329" i="1"/>
  <c r="F329" i="1"/>
  <c r="G329" i="1"/>
  <c r="H329" i="1"/>
  <c r="I329" i="1"/>
  <c r="F325" i="1"/>
  <c r="H325" i="1"/>
  <c r="I325" i="1"/>
  <c r="G113" i="1"/>
  <c r="H113" i="1"/>
  <c r="I113" i="1"/>
  <c r="F113" i="1"/>
  <c r="E113" i="1"/>
  <c r="J89" i="1"/>
  <c r="J88" i="1"/>
  <c r="K88" i="1" s="1"/>
  <c r="J87" i="1"/>
  <c r="K87" i="1" s="1"/>
  <c r="J86" i="1"/>
  <c r="J82" i="1"/>
  <c r="K82" i="1" s="1"/>
  <c r="J80" i="1"/>
  <c r="K80" i="1" s="1"/>
  <c r="J79" i="1"/>
  <c r="K79" i="1" s="1"/>
  <c r="J78" i="1"/>
  <c r="K70" i="1"/>
  <c r="K68" i="1"/>
  <c r="J173" i="1"/>
  <c r="K173" i="1" s="1"/>
  <c r="J167" i="1"/>
  <c r="J172" i="1"/>
  <c r="K172" i="1" s="1"/>
  <c r="K171" i="1"/>
  <c r="J170" i="1"/>
  <c r="K170" i="1" s="1"/>
  <c r="J169" i="1"/>
  <c r="K169" i="1" s="1"/>
  <c r="K168" i="1"/>
  <c r="J150" i="1"/>
  <c r="K150" i="1" s="1"/>
  <c r="J149" i="1"/>
  <c r="K149" i="1" s="1"/>
  <c r="J148" i="1"/>
  <c r="K148" i="1" s="1"/>
  <c r="J147" i="1"/>
  <c r="K147" i="1" s="1"/>
  <c r="J145" i="1"/>
  <c r="K145" i="1" s="1"/>
  <c r="J144" i="1"/>
  <c r="K144" i="1" s="1"/>
  <c r="J143" i="1"/>
  <c r="K138" i="1"/>
  <c r="K137" i="1"/>
  <c r="K136" i="1"/>
  <c r="K134" i="1"/>
  <c r="K133" i="1"/>
  <c r="K132" i="1"/>
  <c r="K131" i="1"/>
  <c r="K122" i="1"/>
  <c r="J361" i="1"/>
  <c r="J363" i="1" s="1"/>
  <c r="J485" i="1"/>
  <c r="J488" i="1" s="1"/>
  <c r="J480" i="1"/>
  <c r="K386" i="1"/>
  <c r="J387" i="1"/>
  <c r="K387" i="1" s="1"/>
  <c r="J389" i="1"/>
  <c r="K389" i="1" s="1"/>
  <c r="J388" i="1"/>
  <c r="J370" i="1"/>
  <c r="J374" i="1" s="1"/>
  <c r="J450" i="1"/>
  <c r="J451" i="1" s="1"/>
  <c r="J454" i="1"/>
  <c r="J462" i="1"/>
  <c r="J356" i="1"/>
  <c r="K356" i="1" s="1"/>
  <c r="J355" i="1"/>
  <c r="K355" i="1" s="1"/>
  <c r="J354" i="1"/>
  <c r="K354" i="1" s="1"/>
  <c r="J347" i="1"/>
  <c r="K347" i="1" s="1"/>
  <c r="J345" i="1"/>
  <c r="K345" i="1" s="1"/>
  <c r="J344" i="1"/>
  <c r="J340" i="1"/>
  <c r="J336" i="1"/>
  <c r="K336" i="1" s="1"/>
  <c r="J335" i="1"/>
  <c r="K335" i="1" s="1"/>
  <c r="J334" i="1"/>
  <c r="K334" i="1" s="1"/>
  <c r="K328" i="1"/>
  <c r="K329" i="1" s="1"/>
  <c r="K316" i="1"/>
  <c r="J314" i="1"/>
  <c r="K314" i="1" s="1"/>
  <c r="J309" i="1"/>
  <c r="K100" i="1"/>
  <c r="J253" i="1"/>
  <c r="K253" i="1" s="1"/>
  <c r="J252" i="1"/>
  <c r="K242" i="1"/>
  <c r="K243" i="1" s="1"/>
  <c r="J214" i="1"/>
  <c r="J235" i="1" s="1"/>
  <c r="K275" i="1"/>
  <c r="J274" i="1"/>
  <c r="K274" i="1" s="1"/>
  <c r="J270" i="1"/>
  <c r="K290" i="1"/>
  <c r="K295" i="1" s="1"/>
  <c r="J23" i="1"/>
  <c r="J27" i="1" s="1"/>
  <c r="J81" i="1"/>
  <c r="K81" i="1" s="1"/>
  <c r="J96" i="1"/>
  <c r="J97" i="1" s="1"/>
  <c r="K112" i="1"/>
  <c r="K113" i="1" s="1"/>
  <c r="J46" i="1"/>
  <c r="J49" i="1" s="1"/>
  <c r="J41" i="1"/>
  <c r="K41" i="1" s="1"/>
  <c r="J40" i="1"/>
  <c r="K40" i="1" s="1"/>
  <c r="K36" i="1"/>
  <c r="K37" i="1" s="1"/>
  <c r="K16" i="1"/>
  <c r="K13" i="1"/>
  <c r="K127" i="1"/>
  <c r="K143" i="1" l="1"/>
  <c r="J164" i="1"/>
  <c r="F502" i="1"/>
  <c r="K454" i="1"/>
  <c r="K457" i="1" s="1"/>
  <c r="J457" i="1"/>
  <c r="J467" i="1"/>
  <c r="K46" i="1"/>
  <c r="K49" i="1" s="1"/>
  <c r="K139" i="1"/>
  <c r="K23" i="1"/>
  <c r="J390" i="1"/>
  <c r="J412" i="1"/>
  <c r="K418" i="1"/>
  <c r="J418" i="1"/>
  <c r="K370" i="1"/>
  <c r="K374" i="1" s="1"/>
  <c r="K361" i="1"/>
  <c r="K363" i="1" s="1"/>
  <c r="J249" i="1"/>
  <c r="K57" i="1"/>
  <c r="K60" i="1" s="1"/>
  <c r="J311" i="1"/>
  <c r="K265" i="1"/>
  <c r="K267" i="1" s="1"/>
  <c r="J267" i="1"/>
  <c r="K247" i="1"/>
  <c r="K214" i="1"/>
  <c r="K235" i="1" s="1"/>
  <c r="J277" i="1"/>
  <c r="K252" i="1"/>
  <c r="K254" i="1" s="1"/>
  <c r="J254" i="1"/>
  <c r="K42" i="1"/>
  <c r="J42" i="1"/>
  <c r="K344" i="1"/>
  <c r="K351" i="1" s="1"/>
  <c r="J351" i="1"/>
  <c r="K317" i="1"/>
  <c r="J325" i="1"/>
  <c r="J186" i="1"/>
  <c r="K180" i="1"/>
  <c r="J180" i="1"/>
  <c r="K96" i="1"/>
  <c r="K97" i="1" s="1"/>
  <c r="J91" i="1"/>
  <c r="J482" i="1"/>
  <c r="J174" i="1"/>
  <c r="K167" i="1"/>
  <c r="K174" i="1" s="1"/>
  <c r="K146" i="1"/>
  <c r="K485" i="1"/>
  <c r="K488" i="1" s="1"/>
  <c r="K462" i="1"/>
  <c r="K467" i="1" s="1"/>
  <c r="K309" i="1"/>
  <c r="J33" i="1"/>
  <c r="K332" i="1"/>
  <c r="J341" i="1"/>
  <c r="K86" i="1"/>
  <c r="K91" i="1" s="1"/>
  <c r="K12" i="1"/>
  <c r="K27" i="1" s="1"/>
  <c r="K78" i="1"/>
  <c r="K83" i="1" s="1"/>
  <c r="J83" i="1"/>
  <c r="K480" i="1"/>
  <c r="K482" i="1" s="1"/>
  <c r="K450" i="1"/>
  <c r="K451" i="1" s="1"/>
  <c r="J103" i="1"/>
  <c r="K257" i="1"/>
  <c r="K270" i="1"/>
  <c r="K277" i="1" s="1"/>
  <c r="K357" i="1"/>
  <c r="J329" i="1"/>
  <c r="J113" i="1"/>
  <c r="J357" i="1"/>
  <c r="K324" i="1"/>
  <c r="K340" i="1"/>
  <c r="K74" i="1"/>
  <c r="K101" i="1"/>
  <c r="K64" i="1"/>
  <c r="K388" i="1"/>
  <c r="J502" i="1" l="1"/>
  <c r="K164" i="1"/>
  <c r="K502" i="1" s="1"/>
  <c r="K249" i="1"/>
  <c r="K390" i="1"/>
  <c r="K311" i="1"/>
  <c r="K75" i="1"/>
  <c r="K325" i="1"/>
  <c r="K186" i="1"/>
  <c r="K33" i="1"/>
  <c r="K341" i="1"/>
  <c r="K103" i="1"/>
</calcChain>
</file>

<file path=xl/sharedStrings.xml><?xml version="1.0" encoding="utf-8"?>
<sst xmlns="http://schemas.openxmlformats.org/spreadsheetml/2006/main" count="1411" uniqueCount="535">
  <si>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</si>
  <si>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</si>
  <si>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</si>
  <si>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</si>
  <si>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</si>
  <si>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</si>
  <si>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</si>
  <si>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</si>
  <si>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</si>
  <si>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</si>
  <si>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</si>
  <si>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</si>
  <si>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</si>
  <si>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</si>
  <si>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</si>
  <si>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</si>
  <si>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</si>
  <si>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</si>
  <si>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</si>
  <si>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</si>
  <si>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</si>
  <si>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</si>
  <si>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</si>
  <si>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</si>
  <si>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ANALISTA CALIDAD EN LA GESTIO</t>
  </si>
  <si>
    <t>ANA YUDELKA MATEO MATEO</t>
  </si>
  <si>
    <t>ANYELA MELODY DE LEON MEJIA</t>
  </si>
  <si>
    <t>ENC. DIV. CALIDAD EN LA GESTI</t>
  </si>
  <si>
    <t>SERYIRA JOSEFINA DURAN ORTIZ</t>
  </si>
  <si>
    <t>ENC. DIV. DESARROLLO HUMANO Y</t>
  </si>
  <si>
    <t>ROSANNA ALTAGRACIA PEREZ GARCIA</t>
  </si>
  <si>
    <t>JULISSA AIMEE CANARIO ACOSTA</t>
  </si>
  <si>
    <t>WENDOLIS MICELI GARCIA</t>
  </si>
  <si>
    <t>DEPARTAMENTO JURIDICO - ONE</t>
  </si>
  <si>
    <t>NERY PEREZ SUBERVI</t>
  </si>
  <si>
    <t>ABOGADO (A) I</t>
  </si>
  <si>
    <t>HECTOR DANILO DUARTE MERCEDES</t>
  </si>
  <si>
    <t>MARIA MIGUELINA PAULINO BOMTTEMPO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</si>
  <si>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</si>
  <si>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</si>
  <si>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</si>
  <si>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</si>
  <si>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</si>
  <si>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</si>
  <si>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</si>
  <si>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</si>
  <si>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</si>
  <si>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</si>
  <si>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</si>
  <si>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</si>
  <si>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VICTOR ANTONIO LEREAUX BENZAN</t>
  </si>
  <si>
    <t>ROBERTO ARGELIS SORIANO SEGURA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</si>
  <si>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</si>
  <si>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</si>
  <si>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</si>
  <si>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</si>
  <si>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</si>
  <si>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</si>
  <si>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</si>
  <si>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</si>
  <si>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</si>
  <si>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</si>
  <si>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</si>
  <si>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</si>
  <si>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</si>
  <si>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</si>
  <si>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</si>
  <si>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SECCION DE NOMINAS- ONE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</si>
  <si>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</si>
  <si>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</si>
  <si>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</si>
  <si>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</si>
  <si>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</si>
  <si>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</si>
  <si>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</si>
  <si>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</si>
  <si>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</si>
  <si>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</si>
  <si>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</si>
  <si>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SECCION DE ARCHIVO- ONE</t>
  </si>
  <si>
    <t>RECEPCIONISTA</t>
  </si>
  <si>
    <t>SECCION DE SERVICIOS GENERALES- ONE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</si>
  <si>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</si>
  <si>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</si>
  <si>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</si>
  <si>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</si>
  <si>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</si>
  <si>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</si>
  <si>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</si>
  <si>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</si>
  <si>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</si>
  <si>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</si>
  <si>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</si>
  <si>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</si>
  <si>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</si>
  <si>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</si>
  <si>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</si>
  <si>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</si>
  <si>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</si>
  <si>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</si>
  <si>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</si>
  <si>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</si>
  <si>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</si>
  <si>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</si>
  <si>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</si>
  <si>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</si>
  <si>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</si>
  <si>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</si>
  <si>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</si>
  <si>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</si>
  <si>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</si>
  <si>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</si>
  <si>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</si>
  <si>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</si>
  <si>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OLGA CELESTE MUﾑOZ PEﾑA</t>
  </si>
  <si>
    <t>SHELILA E DEL C DE JESUS RUIZ SILVE</t>
  </si>
  <si>
    <t>ENCARGADO DIV. DE CENSOS DE P</t>
  </si>
  <si>
    <t>BRAUDILIA MICELANIA GARCIA VICENTE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</si>
  <si>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</si>
  <si>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</si>
  <si>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</si>
  <si>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</si>
  <si>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</si>
  <si>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</si>
  <si>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</si>
  <si>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</si>
  <si>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</si>
  <si>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</si>
  <si>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WILLY NEY OTAﾑEZ REYES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</si>
  <si>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</si>
  <si>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</si>
  <si>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</si>
  <si>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</si>
  <si>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</si>
  <si>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</si>
  <si>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</si>
  <si>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</si>
  <si>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</si>
  <si>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</si>
  <si>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</si>
  <si>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</si>
  <si>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LEIDY DARIHANA ZABALA DE LOS SANTOS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</si>
  <si>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</si>
  <si>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</si>
  <si>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</si>
  <si>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</si>
  <si>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</si>
  <si>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</si>
  <si>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</si>
  <si>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</si>
  <si>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</si>
  <si>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</si>
  <si>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</si>
  <si>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</si>
  <si>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CECILIA ROSADO GALVA</t>
  </si>
  <si>
    <t>TECNICO I</t>
  </si>
  <si>
    <t>CYNTHIA ELOISA REYES LANTIGUA</t>
  </si>
  <si>
    <t>ELBA ALTAGRACIA DE LANCER REYES</t>
  </si>
  <si>
    <t>HECTOR RADHAMES PIMENTEL AQUINO</t>
  </si>
  <si>
    <t>JUAN DE REGLA ENCARNACION DE AZA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</si>
  <si>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</si>
  <si>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</si>
  <si>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</si>
  <si>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</si>
  <si>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</si>
  <si>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</si>
  <si>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</si>
  <si>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</si>
  <si>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</si>
  <si>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</si>
  <si>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</si>
  <si>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</si>
  <si>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</si>
  <si>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</si>
  <si>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</si>
  <si>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</si>
  <si>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</si>
  <si>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DIVISION DE ESTADISTICAS CULTURALES Y JUDICIALES- ONE</t>
  </si>
  <si>
    <t>BELKIS CAMINERO GUILAMO</t>
  </si>
  <si>
    <t>TECNICO II</t>
  </si>
  <si>
    <t>ENMANUEL ALEXANDER HERNANDEZ REYNOS</t>
  </si>
  <si>
    <t>FRANCISCO FLORENCIO SOLIS</t>
  </si>
  <si>
    <t>ANALISTA DE ESTADISTICAS SOCI</t>
  </si>
  <si>
    <t>DIRECCION DE COORDINACION DEL SISTEMA NACIONAL ESTADISTICO (SEN)- ONE</t>
  </si>
  <si>
    <t>BENITA PILAR RODRIGUEZ</t>
  </si>
  <si>
    <t>ALEXIS ESTEBAN DE JESUS GOMEZ</t>
  </si>
  <si>
    <t>ANALISTA SECTORIAL DEL SISTEM</t>
  </si>
  <si>
    <t>COORDINADOR DE OFICINA PROVIN</t>
  </si>
  <si>
    <t>APOLONIA ENRIQUETA PEREZ DIAZ</t>
  </si>
  <si>
    <t>HERODITA HERRERA RODRIGUEZ</t>
  </si>
  <si>
    <t>MARIA ALTAGRACIA SANTOS LOPEZ</t>
  </si>
  <si>
    <t>MARINELVA MATEO LANDA</t>
  </si>
  <si>
    <t>ROSA MARIA MORALES VILORIO</t>
  </si>
  <si>
    <t>SANTIAGO JOSE DE PEﾑA</t>
  </si>
  <si>
    <t>ZENOBIA HORACIO GARCIA</t>
  </si>
  <si>
    <t>MIGUELINA ALTAGRACIA VELEZ SANTOS</t>
  </si>
  <si>
    <t>TECNICO EN OPERACIONES GEOEST</t>
  </si>
  <si>
    <t>JESUS ANTONIO DIAZ GELL</t>
  </si>
  <si>
    <t>NIURKA MILAURIS FIGUEREO LUCIANO</t>
  </si>
  <si>
    <t>ANALISTA DE OPERACIONES GEOES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</si>
  <si>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</si>
  <si>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</si>
  <si>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</si>
  <si>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</si>
  <si>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</si>
  <si>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</si>
  <si>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</si>
  <si>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</si>
  <si>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</si>
  <si>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</si>
  <si>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</si>
  <si>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ADRIANA HENRIQUEZ CAMPUSANO</t>
  </si>
  <si>
    <t>TECNICO DE LIMITES Y LINDEROS</t>
  </si>
  <si>
    <t>ANTONIO MANUEL ALMONTE</t>
  </si>
  <si>
    <t>CARTOGRAFO</t>
  </si>
  <si>
    <t>FRANCISCO DE LA ROSA ADAMES</t>
  </si>
  <si>
    <t>INGRID SORAYA CASTILLO NUﾑEZ</t>
  </si>
  <si>
    <t>JAQUELINE HENRIQUEZ CAMPUSANO</t>
  </si>
  <si>
    <t>JORGE POLANCO PERDOMO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</si>
  <si>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</si>
  <si>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</si>
  <si>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</si>
  <si>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</si>
  <si>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</si>
  <si>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</si>
  <si>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</si>
  <si>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</si>
  <si>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</si>
  <si>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</si>
  <si>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</si>
  <si>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</si>
  <si>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</si>
  <si>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</si>
  <si>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</si>
  <si>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</si>
  <si>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</si>
  <si>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</si>
  <si>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</si>
  <si>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</si>
  <si>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</si>
  <si>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ANGELICA MARIA PARRA CORSINO</t>
  </si>
  <si>
    <t>AUXILIAR DE DOCUMENTACION</t>
  </si>
  <si>
    <t>JOSE LUIS LOZANO RODRIGUEZ</t>
  </si>
  <si>
    <t>JULIA FIOR D ALIZA DEL ORBE BAEZ</t>
  </si>
  <si>
    <t>ROSA ADELA CALDERON</t>
  </si>
  <si>
    <t>CARMEN CECILIA CABANES MENDEZ</t>
  </si>
  <si>
    <t>DISEﾑADOR GRAFICO</t>
  </si>
  <si>
    <t>JENNIFER TEJEDA CUESTA</t>
  </si>
  <si>
    <t>DISEﾑADOR PAGINA WEB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</si>
  <si>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</si>
  <si>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</si>
  <si>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</si>
  <si>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</si>
  <si>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</si>
  <si>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</si>
  <si>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</si>
  <si>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</si>
  <si>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Nomina de Empleados Fijos</t>
  </si>
  <si>
    <t>SONIA LUISANA CRISTO SANTOS</t>
  </si>
  <si>
    <t>DEPARTAMENTO DE RECURSOS HUMANOS- ONE</t>
  </si>
  <si>
    <t>GRESY MARIBEL BAEZ DE LOS SANTOS</t>
  </si>
  <si>
    <t>KISORIS ELOISA SANCHEZ PEÑA</t>
  </si>
  <si>
    <t>EMMANUEL DAVID GATON PEÑA</t>
  </si>
  <si>
    <t>MAYORDOMO</t>
  </si>
  <si>
    <t>NELSON GUILLERMO APONTE SOTO</t>
  </si>
  <si>
    <t>WANDA PASCUAL RICHIEZ</t>
  </si>
  <si>
    <t>DIVISION DE COMPRAS Y CONTRATACIONES- ONE</t>
  </si>
  <si>
    <t>ALFIDA IBELKA SANCHEZ SERRANO</t>
  </si>
  <si>
    <t>GERMAN FRANCISCO MATEO OVALLES</t>
  </si>
  <si>
    <t xml:space="preserve">XIOMARA C DE LOS ANGELES ESPAILLAT </t>
  </si>
  <si>
    <t>JOHN EDUARD ROSA MARTE</t>
  </si>
  <si>
    <t>GEORGE MIGUEL DIAZ MEJIA</t>
  </si>
  <si>
    <t>PERIODISTA</t>
  </si>
  <si>
    <t>ENCARGADO DE TECNOLOGIA DE L</t>
  </si>
  <si>
    <t>TECNICO DE COMPRAS</t>
  </si>
  <si>
    <t>SOPORTE ADMINISTRATIVO</t>
  </si>
  <si>
    <t>ANALISTA CONTROL Y EVALUACION</t>
  </si>
  <si>
    <t>COORDINADOR DE CAMPO</t>
  </si>
  <si>
    <t>ANALISTA DE ESTADISTICAS DEM</t>
  </si>
  <si>
    <t>TECNICO DE INFORMACION TERRIT</t>
  </si>
  <si>
    <t>ANALISTA DE MERCADEO Y PUBLIC</t>
  </si>
  <si>
    <t>XIOMARA DIAZ JIMENEZ</t>
  </si>
  <si>
    <t>RAMONA MELLA MATOS</t>
  </si>
  <si>
    <t>FAUSTO ZAPICO LANDIM</t>
  </si>
  <si>
    <t>ANALISTA EXPLOTACION DE INFOR</t>
  </si>
  <si>
    <t>ANALISTA DE ESTADISTICA DE IN</t>
  </si>
  <si>
    <t>TORIBIA MONTERO MONTERO</t>
  </si>
  <si>
    <t>THEODORE ALEXANDER QUANT MATOS</t>
  </si>
  <si>
    <t>BIANKIS RUSELIS BELLO CARRION</t>
  </si>
  <si>
    <t>ORQUELINA MERAN CASTRO</t>
  </si>
  <si>
    <t>PARQUEADOR</t>
  </si>
  <si>
    <t xml:space="preserve">AUXILIAR  </t>
  </si>
  <si>
    <t>DIRECCION DE ESTADISTICAS ECONOMICAS- ONE</t>
  </si>
  <si>
    <t>ENCARGADO</t>
  </si>
  <si>
    <t>ANALISTA DE COMERCIO EXTERIOR</t>
  </si>
  <si>
    <t>COORDINADOR DE OPERACIONES GE</t>
  </si>
  <si>
    <t xml:space="preserve">ANALISTA </t>
  </si>
  <si>
    <t>MINISTERIO DE ECONOMÍA, PLANIFICACIÓN Y DESARROLLO</t>
  </si>
  <si>
    <t>DULCE MARIA CARLOTA MAC DOUGALL PIN</t>
  </si>
  <si>
    <t>ADELA NIKAURY PIÑEIRO MATOS</t>
  </si>
  <si>
    <t>DELFIA MELADYS DE JESUS TORIBIO MEZ</t>
  </si>
  <si>
    <t>JADISON ENMANUEL ABREU BELVERE</t>
  </si>
  <si>
    <t>ADAN EMMANUEL PEREZ QUESADA</t>
  </si>
  <si>
    <t>JOSE IVAN RODRIGUEZ RAY</t>
  </si>
  <si>
    <t>CARLOS WILSON SANTANA TRINIDAD</t>
  </si>
  <si>
    <t>AUXILIAR DE RECEPCION Y ARCHI</t>
  </si>
  <si>
    <t>NANCY MERCEDES</t>
  </si>
  <si>
    <t xml:space="preserve">COORDINADOR DE ACTUALIZACION </t>
  </si>
  <si>
    <t>EDISON MARTIRES ARIAS TEJEDA</t>
  </si>
  <si>
    <t>MARLEN DE ARMAS HILTON</t>
  </si>
  <si>
    <t>MILCIADES ALEJANDRO SILVEN</t>
  </si>
  <si>
    <t>ANALISTA SECTORIAL</t>
  </si>
  <si>
    <t>SHNEIDDER DIEUDONNE RODRIGUEZ</t>
  </si>
  <si>
    <t>DALI JOSE RAMOS DISLA</t>
  </si>
  <si>
    <t>MARCELO NYFFELER TEJADA</t>
  </si>
  <si>
    <t>ROBERT ANTONIO LEON RODRIGUEZ</t>
  </si>
  <si>
    <t>CAROL OVALLES MEJIA</t>
  </si>
  <si>
    <t>LEIDY NATHALI SOTO CASTILLO</t>
  </si>
  <si>
    <t>ROBERTO ANTONIO CASTILLO BRITO</t>
  </si>
  <si>
    <t>SUGEIDY PACHECO</t>
  </si>
  <si>
    <t>EDDIE AMABLE CARVAJAR OVIEDO</t>
  </si>
  <si>
    <t>CARRERA ADM.</t>
  </si>
  <si>
    <t>CARRERA DAM.</t>
  </si>
  <si>
    <t>CARRERA ADM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</si>
  <si>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</si>
  <si>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</si>
  <si>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</si>
  <si>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</si>
  <si>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</si>
  <si>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</si>
  <si>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</si>
  <si>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LLANIRA DE LA CRUZ</t>
  </si>
  <si>
    <t>ARNALDO ANDRES CASTILLO MENDEZ</t>
  </si>
  <si>
    <t>MARIANELIS GUERRERO</t>
  </si>
  <si>
    <t>LUIS HENRY GUZMAN CORDERO</t>
  </si>
  <si>
    <t>JOSEFINA DE LOS ANGELES MANZUETA MU</t>
  </si>
  <si>
    <t>ANGELA CRISTINA STAKEMAN RAMIREZ</t>
  </si>
  <si>
    <t>JOSE ANTONIO CAMPAÑA MARTIN BOUGH</t>
  </si>
  <si>
    <t>ACTUALIZADOR CARTOGRAFICO</t>
  </si>
  <si>
    <t>DENNIS CHRISTOPHER POLANCO</t>
  </si>
  <si>
    <t>JULIO CESAR DEL CARMEN SORIANO</t>
  </si>
  <si>
    <t>YBELICE YVON ANDUJAR PEREZ</t>
  </si>
  <si>
    <t>CORRECTOR (A) DE ESTILO</t>
  </si>
  <si>
    <t>MARIA ALICIA DELGADO MESTRES</t>
  </si>
  <si>
    <t>HILARIO ALCIDES DE LA CRUZ CEPEDA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</si>
  <si>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</si>
  <si>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</si>
  <si>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</si>
  <si>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</si>
  <si>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</si>
  <si>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WINSTON ANTONIO VALDEZ RUMALDO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</si>
  <si>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</si>
  <si>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</si>
  <si>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</si>
  <si>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</si>
  <si>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</si>
  <si>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</si>
  <si>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</si>
  <si>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</si>
  <si>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</si>
  <si>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</si>
  <si>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DAYGORO ARIEL DIAZ SORIANO</t>
  </si>
  <si>
    <t>ANA ARGELIA HERNANDEZ DE LA CRUZ</t>
  </si>
  <si>
    <t>GABRIELA FERREIRAS HARGUINDEGUY</t>
  </si>
  <si>
    <t>CATTY SELMO CANDELARIO</t>
  </si>
  <si>
    <t>OLGA LIDIA GUZMAN FRIAS</t>
  </si>
  <si>
    <t>MARTINA HERNANDEZ MORENO</t>
  </si>
  <si>
    <t>ANTHONY ENCARNACION CESAR</t>
  </si>
  <si>
    <t>MARIA MARGARITA MARRERO MARTINEZ</t>
  </si>
  <si>
    <t>JUANA DOMINGA LEBRON RIVERAS</t>
  </si>
  <si>
    <t>ELIZABETH MERCEDES CASTRO LOPEZ</t>
  </si>
  <si>
    <t>HOLY LEIDY GARCIA CASTILLO</t>
  </si>
  <si>
    <t>CLENDIS PAULINO BRITO</t>
  </si>
  <si>
    <t>JOHAN MARCOS SEGURA CHARLES</t>
  </si>
  <si>
    <t>JHONNY RAFAEL PERDOMO BASILIO</t>
  </si>
  <si>
    <t>ROBERT IVAN PEREZ RODRIGUEZ</t>
  </si>
  <si>
    <t>PERLA EVALINA ROSARIO GUERRERO</t>
  </si>
  <si>
    <t>MARIANELA BELTRE GARCES</t>
  </si>
  <si>
    <t>WILMA ALEXANDER ARIAS CASTRO</t>
  </si>
  <si>
    <t xml:space="preserve">ENCARGADO (A) </t>
  </si>
  <si>
    <t>ANGEL GARCIA SANCHEZ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</si>
  <si>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</si>
  <si>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</si>
  <si>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</si>
  <si>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</si>
  <si>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</si>
  <si>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</si>
  <si>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</si>
  <si>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</si>
  <si>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</si>
  <si>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</si>
  <si>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</si>
  <si>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</si>
  <si>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</si>
  <si>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</si>
  <si>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</si>
  <si>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</si>
  <si>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SOPORTE DE REDES Y COMUNICACIONES</t>
  </si>
  <si>
    <t>SANTIAGO ALMADA</t>
  </si>
  <si>
    <t>NANCY BETHANIA SILVERIO MEDINA</t>
  </si>
  <si>
    <t>JUANA ZOBEIDA ESCAÑO GUZMAN</t>
  </si>
  <si>
    <t>VICTORIA TAPIA PEREZ</t>
  </si>
  <si>
    <t>GISELLE MARIA RODRIGUEZ CANDELIER</t>
  </si>
  <si>
    <t>DESARROLLADOR DE SISTEMAS</t>
  </si>
  <si>
    <t>JOSE RAFAEL AQUINO BALBUENA</t>
  </si>
  <si>
    <t>DAQUEILIN ENCARNACION PEÑA</t>
  </si>
  <si>
    <t>SOMMER ANTONIO MENA SOSA</t>
  </si>
  <si>
    <t>JORGE LUIS HEREDIA MANCEBO</t>
  </si>
  <si>
    <t>GEORGE ALFREDO HILDALGO GENAO</t>
  </si>
  <si>
    <t>ENMANUEL ALBERTO DE LEON REYES</t>
  </si>
  <si>
    <t xml:space="preserve">ANALISTA DE METODOLOGIA </t>
  </si>
  <si>
    <t>RAFAEL EUDYMAR DIAZ ARAUJO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</si>
  <si>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</si>
  <si>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</si>
  <si>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</si>
  <si>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</si>
  <si>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</si>
  <si>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</si>
  <si>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</si>
  <si>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ANNEURYS MARMOLEJOS CORDERO</t>
  </si>
  <si>
    <t>CLAUDIA RAFAELINA PELEGRIN GARCIA</t>
  </si>
  <si>
    <t>DIOMY ALEXANDRA PEREYRA MORA</t>
  </si>
  <si>
    <t>EDDI ALBERTO DIAZ DIAZ</t>
  </si>
  <si>
    <t>NOEMI ELUPINA BALCACER QUEZADA</t>
  </si>
  <si>
    <t>STARLIN TAVERAS MORETA</t>
  </si>
  <si>
    <t>EDDY ODALIX TEJEDA DIAZ</t>
  </si>
  <si>
    <t>MERCEDES REYES VICTORIANO</t>
  </si>
  <si>
    <t>PERIODO P</t>
  </si>
  <si>
    <t>PAOLA MINERVA FELIZ FELIZ</t>
  </si>
  <si>
    <t>ANA ELIZABETH RODRIGUEZ PEREZ</t>
  </si>
  <si>
    <t>GERMAN VALERIO ROSARIO MENDOZA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</si>
  <si>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</si>
  <si>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</si>
  <si>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</si>
  <si>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</si>
  <si>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</si>
  <si>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</si>
  <si>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LAURA ALICIA FLORES VILLALOBOS</t>
  </si>
  <si>
    <t>GESTOR DE REDES SOCIALES</t>
  </si>
  <si>
    <t>TECNICO DE RECURSOS HUMANOS</t>
  </si>
  <si>
    <t>OFICIAL DE ACCESO A LA INFORMACION</t>
  </si>
  <si>
    <t>ANALISTA DE INVESTIGACIONES</t>
  </si>
  <si>
    <t>JUAN DE LA CRUZ RODRIGUEZ ABREU</t>
  </si>
  <si>
    <t>ANA VIRGINIA DE LEON GOMEZ</t>
  </si>
  <si>
    <t>ANDREA BAVESTRELLO DIAZ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</si>
  <si>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</si>
  <si>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</si>
  <si>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</si>
  <si>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</si>
  <si>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</si>
  <si>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</si>
  <si>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DEPARTAMENTO DE COORDINACION EJECUTIVA DEL DESPACHO DE LA DIRECCION NACIONAL DE LA ONE - ONE</t>
  </si>
  <si>
    <t>VICTOR ARLEN ROMERO SOLER</t>
  </si>
  <si>
    <t>JOAN ALEXANDER GUERRERO CIRIACO</t>
  </si>
  <si>
    <t>JUNIOR DARIAN VARGAS ALMONTE</t>
  </si>
  <si>
    <t>DIVISIﾓN DE DESARROLLO INSTITUCIONAL YCALIDAD EN LA GESTION-ONE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</si>
  <si>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</si>
  <si>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</si>
  <si>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</si>
  <si>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</si>
  <si>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</si>
  <si>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</si>
  <si>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</si>
  <si>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</si>
  <si>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</si>
  <si>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</si>
  <si>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</si>
  <si>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</si>
  <si>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</si>
  <si>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</si>
  <si>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</si>
  <si>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</si>
  <si>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</si>
  <si>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</si>
  <si>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</si>
  <si>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</si>
  <si>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AMBIENTALES- ONE</t>
  </si>
  <si>
    <t>IVETTE CRUZ AYALA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</si>
  <si>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</si>
  <si>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</si>
  <si>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</si>
  <si>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</si>
  <si>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</si>
  <si>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</si>
  <si>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DEPARTAMENTO D ESTADISTICAS MACROECONOMICAS Y SECTORIALES- ONE</t>
  </si>
  <si>
    <t>DIVISION DE ESTADISTICAS DE COMERCIO EXTERIOR- ONE</t>
  </si>
  <si>
    <t>DIVISION DE ESTADISTICAS SECTORIALES- ONE- ONE</t>
  </si>
  <si>
    <t>YUMILCA  ALTAGRACIA MATOS MELO</t>
  </si>
  <si>
    <t>DEPARTAMENTO DE METODOLOGIA- ONE</t>
  </si>
  <si>
    <t>DEPARTAMENTO DE COORDINACION OFICINAS TERRITORIALES- ONE</t>
  </si>
  <si>
    <t xml:space="preserve">NORVIA LORENA MARTINEZ FERNANDEZ </t>
  </si>
  <si>
    <t>F</t>
  </si>
  <si>
    <t>M</t>
  </si>
  <si>
    <t>DAURIN MACKENLY PEREZ CONTRERAS</t>
  </si>
  <si>
    <t>HIRMINIA ERCIRA DOTEL SANCHEZ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</si>
  <si>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</si>
  <si>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</si>
  <si>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</si>
  <si>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</si>
  <si>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</si>
  <si>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</si>
  <si>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r>
      <t>E</t>
    </r>
    <r>
      <rPr>
        <sz val="11"/>
        <color theme="1"/>
        <rFont val="Calibri"/>
        <family val="2"/>
        <scheme val="minor"/>
      </rPr>
      <t>NCARGADO</t>
    </r>
  </si>
  <si>
    <t xml:space="preserve">      F</t>
  </si>
  <si>
    <t>P. RUEBA</t>
  </si>
  <si>
    <t xml:space="preserve">JOSE MIGUEL NUÑEZ SOLANO </t>
  </si>
  <si>
    <t>P. PRUEBA</t>
  </si>
  <si>
    <t>DAMIEL MEJIA CARABALLO</t>
  </si>
  <si>
    <t>PARALEGAL ll</t>
  </si>
  <si>
    <t xml:space="preserve">LUZ MARIA DE LEON CASTILLO </t>
  </si>
  <si>
    <t>GESTOR DE PROTOCOLO</t>
  </si>
  <si>
    <t>ANALISTA DE NOMINAS</t>
  </si>
  <si>
    <t>TECNICO DE NOMINAS</t>
  </si>
  <si>
    <t xml:space="preserve">JUANA YVELISE SALDAÑA DE LEON </t>
  </si>
  <si>
    <t>LIDIA SANTA RIVAS UREÑA</t>
  </si>
  <si>
    <t xml:space="preserve">RAUL DARISME ACOSTA </t>
  </si>
  <si>
    <t>DAYSI UREÑA RAMIREZ</t>
  </si>
  <si>
    <t>ANALISTA DE DISEÑO COCEPTUAL</t>
  </si>
  <si>
    <t>ALEXANDER RAMIREZ ARAUJO</t>
  </si>
  <si>
    <t>TECNICO SECTORIAL</t>
  </si>
  <si>
    <t xml:space="preserve">MARIA ANDREINA CUEVAS AGUISTEN </t>
  </si>
  <si>
    <t>MERCEDES INES DE  LOS SANTOS DIAZ</t>
  </si>
  <si>
    <t>MARIA ELIZABETH NIN PEÑA</t>
  </si>
  <si>
    <t>SECRETARIA l</t>
  </si>
  <si>
    <t>DEPARTAMENTO DE ARTICULACION DEL SISTEMA ESTADISTICO NACIONAL- ONE</t>
  </si>
  <si>
    <t>ZOLAINA CASTILLO PEREZ</t>
  </si>
  <si>
    <t>MARIA DEL CARMEN CONTRERAS REYES</t>
  </si>
  <si>
    <t>P.PRUEBA</t>
  </si>
  <si>
    <t>MARGARITA LARA LARA</t>
  </si>
  <si>
    <t xml:space="preserve">MARIA ANTONIA BRITO LEONIDAS </t>
  </si>
  <si>
    <t>LEONEL SANLATE CARRASCO</t>
  </si>
  <si>
    <t>Mes de Octubre 2021</t>
  </si>
  <si>
    <t>Genero</t>
  </si>
  <si>
    <t xml:space="preserve">YANERKIS FERNANDEZ MOLINA </t>
  </si>
  <si>
    <t>DEAPARTAMENTO DE ESTADISTICAS COYUNTURALES-ONE</t>
  </si>
  <si>
    <t xml:space="preserve">CELEDONIA MONTERO MONTERO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</si>
</sst>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1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horizontal="left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800100</xdr:colOff>
      <xdr:row>0</xdr:row>
      <xdr:rowOff>152400</xdr:rowOff>
    </xdr:from>
    <xdr:to>
      <xdr:col>0</xdr:col>
      <xdr:colOff>2209800</xdr:colOff>
      <xdr:row>5</xdr:row>
      <xdr:rowOff>17124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52400"/>
          <a:ext cx="1409700" cy="143770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8</xdr:col>
      <xdr:colOff>1609724</xdr:colOff>
      <xdr:row>1</xdr:row>
      <xdr:rowOff>14287</xdr:rowOff>
    </xdr:from>
    <xdr:to>
      <xdr:col>10</xdr:col>
      <xdr:colOff>595929</xdr:colOff>
      <xdr:row>4</xdr:row>
      <xdr:rowOff>250118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374" y="204787"/>
          <a:ext cx="2567605" cy="13189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89286</xdr:colOff>
      <xdr:row>504</xdr:row>
      <xdr:rowOff>18816</xdr:rowOff>
    </xdr:from>
    <xdr:to>
      <xdr:col>8</xdr:col>
      <xdr:colOff>1515706</xdr:colOff>
      <xdr:row>525</xdr:row>
      <xdr:rowOff>146556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1411" y="117604941"/>
          <a:ext cx="11602652" cy="425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510"/>
  <sheetViews>
    <sheetView tabSelected="1" topLeftCell="A309" zoomScale="60" zoomScaleNormal="60" zoomScaleSheetLayoutView="75" zoomScalePageLayoutView="40" workbookViewId="0">
      <selection activeCell="D341" sqref="D341"/>
    </sheetView>
  </sheetViews>
  <sheetFormatPr baseColWidth="10" defaultRowHeight="15" x14ac:dyDescent="0.25"/>
  <cols>
    <col min="1" max="1" width="51.85546875" customWidth="1"/>
    <col min="2" max="2" width="45.28515625" customWidth="1"/>
    <col min="3" max="3" width="8.140625" style="32" customWidth="1"/>
    <col min="4" max="4" width="15.140625" customWidth="1"/>
    <col min="5" max="5" width="26.140625" style="1" customWidth="1"/>
    <col min="6" max="6" width="22" style="1" hidden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80"/>
      <c r="B1" s="81"/>
      <c r="C1" s="81"/>
      <c r="D1" s="81"/>
      <c r="E1" s="81"/>
      <c r="F1" s="81"/>
      <c r="G1" s="81"/>
      <c r="H1" s="81"/>
      <c r="I1" s="81"/>
      <c r="J1" s="81"/>
      <c r="K1" s="82"/>
    </row>
    <row r="2" spans="1:126" ht="30" x14ac:dyDescent="0.4">
      <c r="A2" s="83" t="s">
        <v>297</v>
      </c>
      <c r="B2" s="84"/>
      <c r="C2" s="84"/>
      <c r="D2" s="84"/>
      <c r="E2" s="84"/>
      <c r="F2" s="84"/>
      <c r="G2" s="84"/>
      <c r="H2" s="84"/>
      <c r="I2" s="84"/>
      <c r="J2" s="84"/>
      <c r="K2" s="85"/>
    </row>
    <row r="3" spans="1:126" ht="30" x14ac:dyDescent="0.4">
      <c r="A3" s="83" t="s">
        <v>255</v>
      </c>
      <c r="B3" s="84"/>
      <c r="C3" s="84"/>
      <c r="D3" s="84"/>
      <c r="E3" s="84"/>
      <c r="F3" s="84"/>
      <c r="G3" s="84"/>
      <c r="H3" s="84"/>
      <c r="I3" s="84"/>
      <c r="J3" s="84"/>
      <c r="K3" s="85"/>
    </row>
    <row r="4" spans="1:126" ht="23.25" x14ac:dyDescent="0.35">
      <c r="A4" s="86" t="s">
        <v>256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26" ht="23.25" x14ac:dyDescent="0.35">
      <c r="A5" s="86" t="s">
        <v>257</v>
      </c>
      <c r="B5" s="87"/>
      <c r="C5" s="87"/>
      <c r="D5" s="87"/>
      <c r="E5" s="87"/>
      <c r="F5" s="87"/>
      <c r="G5" s="87"/>
      <c r="H5" s="87"/>
      <c r="I5" s="87"/>
      <c r="J5" s="87"/>
      <c r="K5" s="88"/>
    </row>
    <row r="6" spans="1:126" ht="24" thickBot="1" x14ac:dyDescent="0.4">
      <c r="A6" s="86" t="s">
        <v>530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26" x14ac:dyDescent="0.25">
      <c r="A7" s="89" t="s">
        <v>388</v>
      </c>
      <c r="B7" s="91" t="s">
        <v>0</v>
      </c>
      <c r="C7" s="91" t="s">
        <v>531</v>
      </c>
      <c r="D7" s="99" t="s">
        <v>387</v>
      </c>
      <c r="E7" s="93" t="s">
        <v>253</v>
      </c>
      <c r="F7" s="95" t="s">
        <v>1</v>
      </c>
      <c r="G7" s="93" t="s">
        <v>2</v>
      </c>
      <c r="H7" s="95" t="s">
        <v>3</v>
      </c>
      <c r="I7" s="93" t="s">
        <v>4</v>
      </c>
      <c r="J7" s="93" t="s">
        <v>5</v>
      </c>
      <c r="K7" s="97" t="s">
        <v>6</v>
      </c>
    </row>
    <row r="8" spans="1:126" ht="15.75" thickBot="1" x14ac:dyDescent="0.3">
      <c r="A8" s="90"/>
      <c r="B8" s="92"/>
      <c r="C8" s="92"/>
      <c r="D8" s="100"/>
      <c r="E8" s="94"/>
      <c r="F8" s="96"/>
      <c r="G8" s="94"/>
      <c r="H8" s="96"/>
      <c r="I8" s="94"/>
      <c r="J8" s="94"/>
      <c r="K8" s="98"/>
    </row>
    <row r="10" spans="1:126" x14ac:dyDescent="0.25">
      <c r="A10" s="77" t="s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</row>
    <row r="11" spans="1:126" x14ac:dyDescent="0.25">
      <c r="A11" s="28" t="s">
        <v>269</v>
      </c>
      <c r="B11" t="s">
        <v>431</v>
      </c>
      <c r="C11" s="32" t="s">
        <v>491</v>
      </c>
      <c r="D11" t="s">
        <v>324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F11+G11+H11+I11</f>
        <v>20983.62</v>
      </c>
      <c r="K11" s="1">
        <f>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234</v>
      </c>
      <c r="B12" t="s">
        <v>235</v>
      </c>
      <c r="C12" s="32" t="s">
        <v>491</v>
      </c>
      <c r="D12" t="s">
        <v>324</v>
      </c>
      <c r="E12" s="1">
        <v>60000</v>
      </c>
      <c r="F12" s="1">
        <f>E12*0.0287</f>
        <v>1722</v>
      </c>
      <c r="G12" s="1">
        <v>3486.68</v>
      </c>
      <c r="H12" s="30">
        <f>E12*0.0304</f>
        <v>1824</v>
      </c>
      <c r="I12" s="1">
        <v>2355</v>
      </c>
      <c r="J12" s="1">
        <f>F12+G12+H12+I12</f>
        <v>9387.68</v>
      </c>
      <c r="K12" s="1">
        <f>E12-J12</f>
        <v>50612.32</v>
      </c>
    </row>
    <row r="13" spans="1:126" x14ac:dyDescent="0.25">
      <c r="A13" s="28" t="s">
        <v>11</v>
      </c>
      <c r="B13" t="s">
        <v>10</v>
      </c>
      <c r="C13" s="32" t="s">
        <v>491</v>
      </c>
      <c r="D13" t="s">
        <v>321</v>
      </c>
      <c r="E13" s="1">
        <v>71000</v>
      </c>
      <c r="F13" s="1">
        <f>E13*0.0287</f>
        <v>2037.7</v>
      </c>
      <c r="G13" s="1">
        <v>4842.58</v>
      </c>
      <c r="H13" s="30">
        <f t="shared" ref="H13:H15" si="0">E13*0.0304</f>
        <v>2158.4</v>
      </c>
      <c r="I13" s="1">
        <v>3987.86</v>
      </c>
      <c r="J13" s="1">
        <f t="shared" ref="J13:J16" si="1">F13+G13+H13+I13</f>
        <v>13026.54</v>
      </c>
      <c r="K13" s="1">
        <f t="shared" ref="K13:K16" si="2">E13-J13</f>
        <v>57973.46</v>
      </c>
    </row>
    <row r="14" spans="1:126" x14ac:dyDescent="0.25">
      <c r="A14" s="28" t="s">
        <v>298</v>
      </c>
      <c r="B14" t="s">
        <v>431</v>
      </c>
      <c r="C14" s="32" t="s">
        <v>491</v>
      </c>
      <c r="D14" t="s">
        <v>324</v>
      </c>
      <c r="E14" s="1">
        <v>133000</v>
      </c>
      <c r="F14" s="1">
        <f t="shared" ref="F14" si="3">E14*0.0287</f>
        <v>3817.1</v>
      </c>
      <c r="G14" s="1">
        <v>19570.259999999998</v>
      </c>
      <c r="H14" s="30">
        <v>4043.2</v>
      </c>
      <c r="I14" s="1">
        <v>1215.1199999999999</v>
      </c>
      <c r="J14" s="1">
        <v>28645.68</v>
      </c>
      <c r="K14" s="1">
        <f>E14-J14</f>
        <v>104354.32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</row>
    <row r="15" spans="1:126" x14ac:dyDescent="0.25">
      <c r="A15" s="28" t="s">
        <v>346</v>
      </c>
      <c r="B15" s="11" t="s">
        <v>263</v>
      </c>
      <c r="C15" s="33" t="s">
        <v>492</v>
      </c>
      <c r="D15" t="s">
        <v>324</v>
      </c>
      <c r="E15" s="1">
        <v>23000</v>
      </c>
      <c r="F15" s="1">
        <f t="shared" ref="F15" si="4">E15*0.0287</f>
        <v>660.1</v>
      </c>
      <c r="G15" s="1">
        <v>0</v>
      </c>
      <c r="H15" s="30">
        <f t="shared" si="0"/>
        <v>699.2</v>
      </c>
      <c r="I15" s="1">
        <v>1527.5</v>
      </c>
      <c r="J15" s="1">
        <v>2886.8</v>
      </c>
      <c r="K15" s="1">
        <f>+E15-J15</f>
        <v>20113.2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436</v>
      </c>
      <c r="B16" t="s">
        <v>12</v>
      </c>
      <c r="C16" s="33" t="s">
        <v>491</v>
      </c>
      <c r="D16" t="s">
        <v>324</v>
      </c>
      <c r="E16" s="1">
        <v>240000</v>
      </c>
      <c r="F16" s="1">
        <v>6888</v>
      </c>
      <c r="G16" s="1">
        <v>45675.27</v>
      </c>
      <c r="H16" s="30">
        <v>4742.3999999999996</v>
      </c>
      <c r="I16" s="1">
        <v>2991.67</v>
      </c>
      <c r="J16" s="1">
        <f t="shared" si="1"/>
        <v>60297.34</v>
      </c>
      <c r="K16" s="1">
        <f t="shared" si="2"/>
        <v>179702.66</v>
      </c>
    </row>
    <row r="17" spans="1:126" x14ac:dyDescent="0.25">
      <c r="A17" s="28" t="s">
        <v>442</v>
      </c>
      <c r="B17" t="s">
        <v>99</v>
      </c>
      <c r="C17" s="33" t="s">
        <v>492</v>
      </c>
      <c r="D17" t="s">
        <v>324</v>
      </c>
      <c r="E17" s="1">
        <v>36000</v>
      </c>
      <c r="F17" s="1">
        <v>1033.2</v>
      </c>
      <c r="G17" s="1">
        <v>0</v>
      </c>
      <c r="H17" s="30">
        <v>1094.4000000000001</v>
      </c>
      <c r="I17" s="1">
        <v>25</v>
      </c>
      <c r="J17" s="1">
        <f>F17+G17+H17+I17</f>
        <v>2152.6</v>
      </c>
      <c r="K17" s="1">
        <f>E17-J17</f>
        <v>33847.4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443</v>
      </c>
      <c r="B18" t="s">
        <v>431</v>
      </c>
      <c r="C18" s="33" t="s">
        <v>491</v>
      </c>
      <c r="D18" t="s">
        <v>324</v>
      </c>
      <c r="E18" s="1">
        <v>80000</v>
      </c>
      <c r="F18" s="1">
        <v>2296</v>
      </c>
      <c r="G18" s="1">
        <v>7400.87</v>
      </c>
      <c r="H18" s="30">
        <v>2432</v>
      </c>
      <c r="I18" s="1">
        <v>187</v>
      </c>
      <c r="J18" s="1">
        <f t="shared" ref="J18:J20" si="5">F18+G18+H18+I18</f>
        <v>12315.87</v>
      </c>
      <c r="K18" s="1">
        <f t="shared" ref="K18:K20" si="6">E18-J18</f>
        <v>67684.13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36</v>
      </c>
      <c r="B19" t="s">
        <v>431</v>
      </c>
      <c r="C19" s="33" t="s">
        <v>492</v>
      </c>
      <c r="D19" t="s">
        <v>324</v>
      </c>
      <c r="E19" s="1">
        <v>165000</v>
      </c>
      <c r="F19" s="1">
        <f>E19*0.0287</f>
        <v>4735.5</v>
      </c>
      <c r="G19" s="1">
        <v>27463.39</v>
      </c>
      <c r="H19" s="30">
        <v>4742.3999999999996</v>
      </c>
      <c r="I19" s="1">
        <v>25</v>
      </c>
      <c r="J19" s="1">
        <f t="shared" si="5"/>
        <v>36966.29</v>
      </c>
      <c r="K19" s="1">
        <f t="shared" si="6"/>
        <v>128033.71</v>
      </c>
    </row>
    <row r="20" spans="1:126" x14ac:dyDescent="0.25">
      <c r="A20" s="28" t="s">
        <v>264</v>
      </c>
      <c r="B20" t="s">
        <v>263</v>
      </c>
      <c r="C20" s="33" t="s">
        <v>492</v>
      </c>
      <c r="D20" t="s">
        <v>324</v>
      </c>
      <c r="E20" s="1">
        <v>26250</v>
      </c>
      <c r="F20" s="1">
        <f t="shared" ref="F20" si="7">E20*0.0287</f>
        <v>753.38</v>
      </c>
      <c r="G20" s="1">
        <v>0</v>
      </c>
      <c r="H20" s="30">
        <v>798</v>
      </c>
      <c r="I20" s="1">
        <v>1153.67</v>
      </c>
      <c r="J20" s="1">
        <f t="shared" si="5"/>
        <v>2705.05</v>
      </c>
      <c r="K20" s="1">
        <f t="shared" si="6"/>
        <v>23544.95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x14ac:dyDescent="0.25">
      <c r="A21" s="28" t="s">
        <v>32</v>
      </c>
      <c r="B21" t="s">
        <v>440</v>
      </c>
      <c r="C21" s="33" t="s">
        <v>491</v>
      </c>
      <c r="D21" t="s">
        <v>321</v>
      </c>
      <c r="E21" s="1">
        <v>56000</v>
      </c>
      <c r="F21" s="1">
        <f t="shared" ref="F21" si="8">E21*0.0287</f>
        <v>1607.2</v>
      </c>
      <c r="G21" s="1">
        <v>2522.29</v>
      </c>
      <c r="H21" s="30">
        <f t="shared" ref="H21" si="9">E21*0.0304</f>
        <v>1702.4</v>
      </c>
      <c r="I21" s="1">
        <v>1477.12</v>
      </c>
      <c r="J21" s="1">
        <v>7309.01</v>
      </c>
      <c r="K21" s="1">
        <f>E21-J21</f>
        <v>48690.99</v>
      </c>
    </row>
    <row r="22" spans="1:126" x14ac:dyDescent="0.25">
      <c r="A22" s="28" t="s">
        <v>452</v>
      </c>
      <c r="B22" t="s">
        <v>431</v>
      </c>
      <c r="C22" s="33" t="s">
        <v>492</v>
      </c>
      <c r="D22" t="s">
        <v>324</v>
      </c>
      <c r="E22" s="1">
        <v>165000</v>
      </c>
      <c r="F22" s="1">
        <v>4735.5</v>
      </c>
      <c r="G22" s="1">
        <v>27463.39</v>
      </c>
      <c r="H22" s="30">
        <v>4742.3999999999996</v>
      </c>
      <c r="I22" s="1">
        <v>25</v>
      </c>
      <c r="J22" s="1">
        <v>36966.29</v>
      </c>
      <c r="K22" s="1">
        <f>+E22-J22</f>
        <v>128033.71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28" t="s">
        <v>453</v>
      </c>
      <c r="B23" t="s">
        <v>431</v>
      </c>
      <c r="C23" s="33" t="s">
        <v>492</v>
      </c>
      <c r="D23" t="s">
        <v>324</v>
      </c>
      <c r="E23" s="1">
        <v>175000</v>
      </c>
      <c r="F23" s="1">
        <v>5022.5</v>
      </c>
      <c r="G23" s="1">
        <v>29891.64</v>
      </c>
      <c r="H23" s="30">
        <v>4742.3999999999996</v>
      </c>
      <c r="I23" s="1">
        <v>25</v>
      </c>
      <c r="J23" s="1">
        <f t="shared" ref="J23" si="10">F23+G23+H23+I23</f>
        <v>39681.54</v>
      </c>
      <c r="K23" s="1">
        <f>E23-J23</f>
        <v>135318.46</v>
      </c>
    </row>
    <row r="24" spans="1:126" x14ac:dyDescent="0.25">
      <c r="A24" s="28" t="s">
        <v>454</v>
      </c>
      <c r="B24" t="s">
        <v>431</v>
      </c>
      <c r="C24" s="33" t="s">
        <v>492</v>
      </c>
      <c r="D24" t="s">
        <v>324</v>
      </c>
      <c r="E24" s="1">
        <v>125000</v>
      </c>
      <c r="F24" s="1">
        <v>3587.5</v>
      </c>
      <c r="G24" s="1">
        <v>17985.990000000002</v>
      </c>
      <c r="H24" s="30">
        <v>3800</v>
      </c>
      <c r="I24" s="1">
        <v>3890.61</v>
      </c>
      <c r="J24" s="1">
        <v>25398.49</v>
      </c>
      <c r="K24" s="1">
        <v>99601.51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1:126" x14ac:dyDescent="0.25">
      <c r="A25" s="28" t="s">
        <v>493</v>
      </c>
      <c r="B25" t="s">
        <v>431</v>
      </c>
      <c r="C25" s="33" t="s">
        <v>492</v>
      </c>
      <c r="D25" t="s">
        <v>324</v>
      </c>
      <c r="E25" s="1">
        <v>91000</v>
      </c>
      <c r="F25" s="1">
        <v>2611.6999999999998</v>
      </c>
      <c r="G25" s="1">
        <v>9988.34</v>
      </c>
      <c r="H25" s="30">
        <v>2766.4</v>
      </c>
      <c r="I25" s="1">
        <v>25</v>
      </c>
      <c r="J25" s="1">
        <v>19257.05</v>
      </c>
      <c r="K25" s="1">
        <v>71742.95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1:126" x14ac:dyDescent="0.25">
      <c r="A26" s="28" t="s">
        <v>532</v>
      </c>
      <c r="B26" t="s">
        <v>431</v>
      </c>
      <c r="C26" s="33" t="s">
        <v>491</v>
      </c>
      <c r="D26" t="s">
        <v>324</v>
      </c>
      <c r="E26" s="1">
        <v>125000</v>
      </c>
      <c r="F26" s="1">
        <v>3587.5</v>
      </c>
      <c r="G26" s="1">
        <v>17985.990000000002</v>
      </c>
      <c r="H26" s="30">
        <v>3800</v>
      </c>
      <c r="I26" s="1">
        <v>25</v>
      </c>
      <c r="J26" s="1">
        <v>25398.49</v>
      </c>
      <c r="K26" s="1">
        <f>E26-J26</f>
        <v>99601.51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pans="1:126" x14ac:dyDescent="0.25">
      <c r="A27" s="3" t="s">
        <v>13</v>
      </c>
      <c r="B27" s="3">
        <v>16</v>
      </c>
      <c r="C27" s="34"/>
      <c r="D27" s="3"/>
      <c r="E27" s="4">
        <f>SUM(E11:E26)</f>
        <v>1681250</v>
      </c>
      <c r="F27" s="4">
        <f>SUM(F11:F26)</f>
        <v>48251.88</v>
      </c>
      <c r="G27" s="4">
        <f>SUM(G11:G26)</f>
        <v>228734.31</v>
      </c>
      <c r="H27" s="4">
        <f>SUM(H11:H26)</f>
        <v>47431.6</v>
      </c>
      <c r="I27" s="4">
        <f>SUM(I11:I26)</f>
        <v>18960.55</v>
      </c>
      <c r="J27" s="4">
        <f>SUM(J11:J24)+J25+J26</f>
        <v>343378.34</v>
      </c>
      <c r="K27" s="4">
        <f>SUM(K11:K24)+K25+K26</f>
        <v>1337871.6599999999</v>
      </c>
    </row>
    <row r="28" spans="1:126" s="28" customFormat="1" x14ac:dyDescent="0.25">
      <c r="A28" s="26"/>
      <c r="B28" s="26"/>
      <c r="C28" s="35"/>
      <c r="D28" s="26"/>
      <c r="E28" s="27"/>
      <c r="F28" s="27"/>
      <c r="G28" s="27"/>
      <c r="H28" s="27"/>
      <c r="I28" s="27"/>
      <c r="J28" s="27"/>
      <c r="K28" s="27"/>
    </row>
    <row r="29" spans="1:126" x14ac:dyDescent="0.25">
      <c r="A29" s="77" t="s">
        <v>33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26" x14ac:dyDescent="0.25">
      <c r="A30" t="s">
        <v>22</v>
      </c>
      <c r="B30" t="s">
        <v>507</v>
      </c>
      <c r="C30" s="32" t="s">
        <v>491</v>
      </c>
      <c r="D30" t="s">
        <v>321</v>
      </c>
      <c r="E30" s="1">
        <v>45000</v>
      </c>
      <c r="F30" s="1">
        <f t="shared" ref="F30:F32" si="11">E30*0.0287</f>
        <v>1291.5</v>
      </c>
      <c r="G30" s="1">
        <v>969.81</v>
      </c>
      <c r="H30" s="1">
        <f t="shared" ref="H30:H32" si="12">E30*0.0304</f>
        <v>1368</v>
      </c>
      <c r="I30" s="1">
        <v>2267.62</v>
      </c>
      <c r="J30" s="1">
        <f t="shared" ref="J30" si="13">F30+G30+H30+I30</f>
        <v>5896.93</v>
      </c>
      <c r="K30" s="1">
        <f t="shared" ref="K30:K32" si="14">E30-J30</f>
        <v>39103.07</v>
      </c>
    </row>
    <row r="31" spans="1:126" x14ac:dyDescent="0.25">
      <c r="A31" t="s">
        <v>435</v>
      </c>
      <c r="B31" t="s">
        <v>434</v>
      </c>
      <c r="C31" s="32" t="s">
        <v>491</v>
      </c>
      <c r="D31" t="s">
        <v>324</v>
      </c>
      <c r="E31" s="1">
        <v>23500</v>
      </c>
      <c r="F31" s="1">
        <f t="shared" ref="F31" si="15">E31*0.0287</f>
        <v>674.45</v>
      </c>
      <c r="G31" s="1">
        <v>0</v>
      </c>
      <c r="H31" s="1">
        <f t="shared" ref="H31" si="16">E31*0.0304</f>
        <v>714.4</v>
      </c>
      <c r="I31" s="1">
        <v>25</v>
      </c>
      <c r="J31" s="1">
        <f t="shared" ref="J31" si="17">F31+G31+H31+I31</f>
        <v>1413.85</v>
      </c>
      <c r="K31" s="1">
        <f t="shared" ref="K31" si="18">E31-J31</f>
        <v>22086.15</v>
      </c>
    </row>
    <row r="32" spans="1:126" x14ac:dyDescent="0.25">
      <c r="A32" t="s">
        <v>34</v>
      </c>
      <c r="B32" t="s">
        <v>35</v>
      </c>
      <c r="C32" s="32" t="s">
        <v>491</v>
      </c>
      <c r="D32" t="s">
        <v>321</v>
      </c>
      <c r="E32" s="1">
        <v>50000</v>
      </c>
      <c r="F32" s="1">
        <f t="shared" si="11"/>
        <v>1435</v>
      </c>
      <c r="G32" s="1">
        <v>1289.46</v>
      </c>
      <c r="H32" s="1">
        <f t="shared" si="12"/>
        <v>1520</v>
      </c>
      <c r="I32" s="1">
        <v>377.5</v>
      </c>
      <c r="J32" s="1">
        <v>5186.5</v>
      </c>
      <c r="K32" s="1">
        <f t="shared" si="14"/>
        <v>44813.5</v>
      </c>
    </row>
    <row r="33" spans="1:126" x14ac:dyDescent="0.25">
      <c r="A33" s="3" t="s">
        <v>13</v>
      </c>
      <c r="B33" s="3">
        <v>3</v>
      </c>
      <c r="C33" s="34"/>
      <c r="D33" s="3"/>
      <c r="E33" s="4">
        <f t="shared" ref="E33:K33" si="19">SUM(E30:E32)</f>
        <v>118500</v>
      </c>
      <c r="F33" s="4">
        <f t="shared" si="19"/>
        <v>3400.95</v>
      </c>
      <c r="G33" s="4">
        <f t="shared" si="19"/>
        <v>2259.27</v>
      </c>
      <c r="H33" s="4">
        <f t="shared" si="19"/>
        <v>3602.4</v>
      </c>
      <c r="I33" s="4">
        <f t="shared" si="19"/>
        <v>2670.12</v>
      </c>
      <c r="J33" s="4">
        <f t="shared" si="19"/>
        <v>12497.28</v>
      </c>
      <c r="K33" s="4">
        <f t="shared" si="19"/>
        <v>106002.72</v>
      </c>
    </row>
    <row r="34" spans="1:126" s="28" customFormat="1" x14ac:dyDescent="0.25">
      <c r="A34" s="26"/>
      <c r="B34" s="26"/>
      <c r="C34" s="35"/>
      <c r="D34" s="26"/>
      <c r="E34" s="27"/>
      <c r="F34" s="27"/>
      <c r="G34" s="27"/>
      <c r="H34" s="27"/>
      <c r="I34" s="27"/>
      <c r="J34" s="27"/>
      <c r="K34" s="27"/>
    </row>
    <row r="35" spans="1:126" x14ac:dyDescent="0.25">
      <c r="A35" s="77" t="s">
        <v>451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26" x14ac:dyDescent="0.25">
      <c r="A36" t="s">
        <v>437</v>
      </c>
      <c r="B36" t="s">
        <v>17</v>
      </c>
      <c r="C36" s="32" t="s">
        <v>491</v>
      </c>
      <c r="D36" t="s">
        <v>324</v>
      </c>
      <c r="E36" s="1">
        <v>133000</v>
      </c>
      <c r="F36" s="1">
        <f>E36*0.0287</f>
        <v>3817.1</v>
      </c>
      <c r="G36" s="1">
        <v>19867.79</v>
      </c>
      <c r="H36" s="1">
        <f>E36*0.0304</f>
        <v>4043.2</v>
      </c>
      <c r="I36" s="1">
        <v>25</v>
      </c>
      <c r="J36" s="1">
        <f>F36+G36+H36+I36</f>
        <v>27753.09</v>
      </c>
      <c r="K36" s="1">
        <f>E36-J36</f>
        <v>105246.91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pans="1:126" x14ac:dyDescent="0.25">
      <c r="A37" s="3" t="s">
        <v>13</v>
      </c>
      <c r="B37" s="3">
        <v>1</v>
      </c>
      <c r="C37" s="34"/>
      <c r="D37" s="3"/>
      <c r="E37" s="4">
        <f>SUM(E36)</f>
        <v>133000</v>
      </c>
      <c r="F37" s="4">
        <f t="shared" ref="F37:K37" si="20">SUM(F36)</f>
        <v>3817.1</v>
      </c>
      <c r="G37" s="4">
        <f t="shared" si="20"/>
        <v>19867.79</v>
      </c>
      <c r="H37" s="4">
        <f t="shared" si="20"/>
        <v>4043.2</v>
      </c>
      <c r="I37" s="4">
        <f t="shared" si="20"/>
        <v>25</v>
      </c>
      <c r="J37" s="4">
        <f t="shared" si="20"/>
        <v>27753.09</v>
      </c>
      <c r="K37" s="4">
        <f t="shared" si="20"/>
        <v>105246.91</v>
      </c>
    </row>
    <row r="38" spans="1:126" s="28" customFormat="1" x14ac:dyDescent="0.25">
      <c r="A38" s="26"/>
      <c r="B38" s="26"/>
      <c r="C38" s="35"/>
      <c r="D38" s="26"/>
      <c r="E38" s="27"/>
      <c r="F38" s="27"/>
      <c r="G38" s="27"/>
      <c r="H38" s="27"/>
      <c r="I38" s="27"/>
      <c r="J38" s="27"/>
      <c r="K38" s="27"/>
    </row>
    <row r="39" spans="1:126" x14ac:dyDescent="0.25">
      <c r="A39" s="77" t="s">
        <v>18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26" x14ac:dyDescent="0.25">
      <c r="A40" t="s">
        <v>20</v>
      </c>
      <c r="B40" t="s">
        <v>19</v>
      </c>
      <c r="C40" s="32" t="s">
        <v>491</v>
      </c>
      <c r="D40" t="s">
        <v>321</v>
      </c>
      <c r="E40" s="1">
        <v>36000</v>
      </c>
      <c r="F40" s="1">
        <f>E40*0.0287</f>
        <v>1033.2</v>
      </c>
      <c r="G40" s="1">
        <v>0</v>
      </c>
      <c r="H40" s="1">
        <f>E40*0.0304</f>
        <v>1094.4000000000001</v>
      </c>
      <c r="I40" s="1">
        <v>2657.74</v>
      </c>
      <c r="J40" s="1">
        <f>F40+G40+H40+I40</f>
        <v>4785.34</v>
      </c>
      <c r="K40" s="1">
        <f>E40-J40</f>
        <v>31214.66</v>
      </c>
    </row>
    <row r="41" spans="1:126" x14ac:dyDescent="0.25">
      <c r="A41" t="s">
        <v>258</v>
      </c>
      <c r="B41" t="s">
        <v>235</v>
      </c>
      <c r="C41" s="32" t="s">
        <v>491</v>
      </c>
      <c r="D41" t="s">
        <v>321</v>
      </c>
      <c r="E41" s="1">
        <v>41000</v>
      </c>
      <c r="F41" s="1">
        <f>E41*0.0287</f>
        <v>1176.7</v>
      </c>
      <c r="G41" s="1">
        <v>583.79</v>
      </c>
      <c r="H41" s="1">
        <f>E41*0.0304</f>
        <v>1246.4000000000001</v>
      </c>
      <c r="I41" s="1">
        <v>25</v>
      </c>
      <c r="J41" s="1">
        <f>F41+G41+H41+I41</f>
        <v>3031.89</v>
      </c>
      <c r="K41" s="1">
        <f>E41-J41</f>
        <v>37968.11</v>
      </c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6" x14ac:dyDescent="0.25">
      <c r="A42" s="3" t="s">
        <v>13</v>
      </c>
      <c r="B42" s="3">
        <v>2</v>
      </c>
      <c r="C42" s="34"/>
      <c r="D42" s="3"/>
      <c r="E42" s="4">
        <f t="shared" ref="E42:K42" si="21">SUM(E40:E41)</f>
        <v>77000</v>
      </c>
      <c r="F42" s="4">
        <f t="shared" si="21"/>
        <v>2209.9</v>
      </c>
      <c r="G42" s="4">
        <f t="shared" si="21"/>
        <v>583.79</v>
      </c>
      <c r="H42" s="4">
        <f t="shared" si="21"/>
        <v>2340.8000000000002</v>
      </c>
      <c r="I42" s="4">
        <f t="shared" si="21"/>
        <v>2682.74</v>
      </c>
      <c r="J42" s="4">
        <f t="shared" si="21"/>
        <v>7817.23</v>
      </c>
      <c r="K42" s="4">
        <f t="shared" si="21"/>
        <v>69182.77</v>
      </c>
    </row>
    <row r="43" spans="1:126" s="28" customFormat="1" x14ac:dyDescent="0.25">
      <c r="A43" s="26"/>
      <c r="B43" s="26"/>
      <c r="C43" s="35"/>
      <c r="D43" s="26"/>
      <c r="E43" s="27"/>
      <c r="F43" s="27"/>
      <c r="G43" s="27"/>
      <c r="H43" s="27"/>
      <c r="I43" s="27"/>
      <c r="J43" s="27"/>
      <c r="K43" s="27"/>
    </row>
    <row r="44" spans="1:126" x14ac:dyDescent="0.25">
      <c r="A44" s="77" t="s">
        <v>455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1:126" x14ac:dyDescent="0.25">
      <c r="A45" s="52" t="s">
        <v>498</v>
      </c>
      <c r="B45" s="48" t="s">
        <v>501</v>
      </c>
      <c r="C45" s="53" t="s">
        <v>502</v>
      </c>
      <c r="D45" s="53" t="s">
        <v>503</v>
      </c>
      <c r="E45" s="54">
        <v>89500</v>
      </c>
      <c r="F45" s="55">
        <v>2568.65</v>
      </c>
      <c r="G45" s="56">
        <v>9635.51</v>
      </c>
      <c r="H45" s="59">
        <v>2720.8</v>
      </c>
      <c r="I45" s="58">
        <v>277.5</v>
      </c>
      <c r="J45" s="54">
        <v>15202.46</v>
      </c>
      <c r="K45" s="54">
        <v>74297.539999999994</v>
      </c>
    </row>
    <row r="46" spans="1:126" x14ac:dyDescent="0.25">
      <c r="A46" s="51" t="s">
        <v>25</v>
      </c>
      <c r="B46" t="s">
        <v>24</v>
      </c>
      <c r="C46" s="32" t="s">
        <v>491</v>
      </c>
      <c r="D46" t="s">
        <v>324</v>
      </c>
      <c r="E46" s="1">
        <v>56000</v>
      </c>
      <c r="F46" s="1">
        <f t="shared" ref="F46" si="22">E46*0.0287</f>
        <v>1607.2</v>
      </c>
      <c r="G46" s="1">
        <v>2733.96</v>
      </c>
      <c r="H46" s="1">
        <f t="shared" ref="H46" si="23">E46*0.0304</f>
        <v>1702.4</v>
      </c>
      <c r="I46" s="1">
        <v>1311.67</v>
      </c>
      <c r="J46" s="1">
        <f t="shared" ref="J46" si="24">F46+G46+H46+I46</f>
        <v>7355.23</v>
      </c>
      <c r="K46" s="1">
        <f>E46-J46</f>
        <v>48644.77</v>
      </c>
    </row>
    <row r="47" spans="1:126" x14ac:dyDescent="0.25">
      <c r="A47" s="51" t="s">
        <v>525</v>
      </c>
      <c r="B47" t="s">
        <v>130</v>
      </c>
      <c r="C47" s="32" t="s">
        <v>491</v>
      </c>
      <c r="D47" t="s">
        <v>526</v>
      </c>
      <c r="E47" s="1">
        <v>56000</v>
      </c>
      <c r="F47" s="1">
        <v>1607.2</v>
      </c>
      <c r="G47" s="1">
        <v>2733.96</v>
      </c>
      <c r="H47" s="1">
        <v>1702.4</v>
      </c>
      <c r="I47" s="1">
        <v>25</v>
      </c>
      <c r="J47" s="1">
        <v>6068.56</v>
      </c>
      <c r="K47" s="1">
        <v>49931.44</v>
      </c>
    </row>
    <row r="48" spans="1:126" x14ac:dyDescent="0.25">
      <c r="A48" s="51" t="s">
        <v>527</v>
      </c>
      <c r="B48" t="s">
        <v>293</v>
      </c>
      <c r="C48" s="32" t="s">
        <v>491</v>
      </c>
      <c r="D48" t="s">
        <v>526</v>
      </c>
      <c r="E48" s="1">
        <v>89500</v>
      </c>
      <c r="F48" s="1">
        <v>2568.65</v>
      </c>
      <c r="G48" s="1">
        <v>9635.51</v>
      </c>
      <c r="H48" s="1">
        <v>2720.8</v>
      </c>
      <c r="I48" s="1">
        <v>25</v>
      </c>
      <c r="J48" s="1">
        <v>14949.96</v>
      </c>
      <c r="K48" s="1">
        <v>74550.039999999994</v>
      </c>
    </row>
    <row r="49" spans="1:126" x14ac:dyDescent="0.25">
      <c r="A49" s="3" t="s">
        <v>13</v>
      </c>
      <c r="B49" s="3">
        <v>4</v>
      </c>
      <c r="C49" s="34"/>
      <c r="D49" s="3"/>
      <c r="E49" s="4">
        <f t="shared" ref="E49:K49" si="25">SUM(E46:E46)+E45+E47+E48</f>
        <v>291000</v>
      </c>
      <c r="F49" s="4">
        <f t="shared" si="25"/>
        <v>8351.7000000000007</v>
      </c>
      <c r="G49" s="4">
        <f t="shared" si="25"/>
        <v>24738.94</v>
      </c>
      <c r="H49" s="4">
        <f t="shared" si="25"/>
        <v>8846.4</v>
      </c>
      <c r="I49" s="4">
        <f t="shared" si="25"/>
        <v>1639.17</v>
      </c>
      <c r="J49" s="4">
        <f t="shared" si="25"/>
        <v>43576.21</v>
      </c>
      <c r="K49" s="4">
        <f t="shared" si="25"/>
        <v>247423.79</v>
      </c>
    </row>
    <row r="50" spans="1:126" s="28" customFormat="1" x14ac:dyDescent="0.25">
      <c r="A50" s="26"/>
      <c r="B50" s="26"/>
      <c r="C50" s="35"/>
      <c r="D50" s="26"/>
      <c r="E50" s="27"/>
      <c r="F50" s="27"/>
      <c r="G50" s="27"/>
      <c r="H50" s="27"/>
      <c r="I50" s="27"/>
      <c r="J50" s="27"/>
      <c r="K50" s="27"/>
    </row>
    <row r="51" spans="1:126" x14ac:dyDescent="0.25">
      <c r="A51" s="77" t="s">
        <v>456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</row>
    <row r="52" spans="1:126" x14ac:dyDescent="0.25">
      <c r="A52" t="s">
        <v>16</v>
      </c>
      <c r="B52" t="s">
        <v>17</v>
      </c>
      <c r="C52" s="32" t="s">
        <v>491</v>
      </c>
      <c r="D52" t="s">
        <v>324</v>
      </c>
      <c r="E52" s="1">
        <v>133000</v>
      </c>
      <c r="F52" s="1">
        <v>3817.1</v>
      </c>
      <c r="G52" s="1">
        <v>19867.79</v>
      </c>
      <c r="H52" s="1">
        <f t="shared" ref="H52" si="26">E52*0.0304</f>
        <v>4043.2</v>
      </c>
      <c r="I52" s="1">
        <v>25</v>
      </c>
      <c r="J52" s="1">
        <v>27753.09</v>
      </c>
      <c r="K52" s="1">
        <f>+E52-J52</f>
        <v>105246.91</v>
      </c>
    </row>
    <row r="53" spans="1:126" x14ac:dyDescent="0.25">
      <c r="A53" t="s">
        <v>356</v>
      </c>
      <c r="B53" t="s">
        <v>327</v>
      </c>
      <c r="C53" s="32" t="s">
        <v>491</v>
      </c>
      <c r="D53" t="s">
        <v>324</v>
      </c>
      <c r="E53" s="1">
        <v>26000</v>
      </c>
      <c r="F53" s="1">
        <v>746.2</v>
      </c>
      <c r="G53" s="1">
        <v>0</v>
      </c>
      <c r="H53" s="1">
        <v>790.4</v>
      </c>
      <c r="I53" s="1">
        <v>295</v>
      </c>
      <c r="J53" s="1">
        <v>1831.6</v>
      </c>
      <c r="K53" s="1">
        <v>24168.400000000001</v>
      </c>
    </row>
    <row r="54" spans="1:126" x14ac:dyDescent="0.25">
      <c r="A54" s="3" t="s">
        <v>13</v>
      </c>
      <c r="B54" s="3">
        <v>2</v>
      </c>
      <c r="C54" s="34"/>
      <c r="D54" s="3"/>
      <c r="E54" s="4">
        <f>SUM(E52:E52)+E53</f>
        <v>159000</v>
      </c>
      <c r="F54" s="4">
        <f>SUM(F52:F52)+F53</f>
        <v>4563.3</v>
      </c>
      <c r="G54" s="4">
        <f t="shared" ref="G54" si="27">SUM(G52:G52)</f>
        <v>19867.79</v>
      </c>
      <c r="H54" s="4">
        <f>SUM(H52:H52)+H53</f>
        <v>4833.6000000000004</v>
      </c>
      <c r="I54" s="4">
        <f>SUM(I52:I52)+I53</f>
        <v>320</v>
      </c>
      <c r="J54" s="4">
        <f>SUM(J52:J52)+J53</f>
        <v>29584.69</v>
      </c>
      <c r="K54" s="4">
        <f>SUM(K52:K52)+K53</f>
        <v>129415.31</v>
      </c>
    </row>
    <row r="55" spans="1:126" s="28" customFormat="1" x14ac:dyDescent="0.25">
      <c r="A55" s="26"/>
      <c r="B55" s="26"/>
      <c r="C55" s="35"/>
      <c r="D55" s="26"/>
      <c r="E55" s="27"/>
      <c r="F55" s="27"/>
      <c r="G55" s="27"/>
      <c r="H55" s="27"/>
      <c r="I55" s="27"/>
      <c r="J55" s="27"/>
      <c r="K55" s="27"/>
    </row>
    <row r="56" spans="1:126" x14ac:dyDescent="0.25">
      <c r="A56" s="77" t="s">
        <v>14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26" x14ac:dyDescent="0.25">
      <c r="A57" t="s">
        <v>26</v>
      </c>
      <c r="B57" t="s">
        <v>27</v>
      </c>
      <c r="C57" s="32" t="s">
        <v>491</v>
      </c>
      <c r="D57" t="s">
        <v>324</v>
      </c>
      <c r="E57" s="1">
        <v>71000</v>
      </c>
      <c r="F57" s="1">
        <f>E57*0.0287</f>
        <v>2037.7</v>
      </c>
      <c r="G57" s="1">
        <v>5318.63</v>
      </c>
      <c r="H57" s="1">
        <f>E57*0.0304</f>
        <v>2158.4</v>
      </c>
      <c r="I57" s="1">
        <v>1587.62</v>
      </c>
      <c r="J57" s="1">
        <f>+F57+G57+H57+I57</f>
        <v>11102.35</v>
      </c>
      <c r="K57" s="1">
        <f>E57-J57</f>
        <v>59897.65</v>
      </c>
    </row>
    <row r="58" spans="1:126" x14ac:dyDescent="0.25">
      <c r="A58" t="s">
        <v>401</v>
      </c>
      <c r="B58" s="18" t="s">
        <v>130</v>
      </c>
      <c r="C58" s="33" t="s">
        <v>491</v>
      </c>
      <c r="D58" s="20" t="s">
        <v>324</v>
      </c>
      <c r="E58" s="1">
        <v>74000</v>
      </c>
      <c r="F58" s="1">
        <f>E58*0.0287</f>
        <v>2123.8000000000002</v>
      </c>
      <c r="G58" s="1">
        <v>6121.2</v>
      </c>
      <c r="H58" s="1">
        <f>E58*0.0304</f>
        <v>2249.6</v>
      </c>
      <c r="I58" s="1">
        <v>25</v>
      </c>
      <c r="J58" s="1">
        <f>F58+G58+H58+I58</f>
        <v>10519.6</v>
      </c>
      <c r="K58" s="1">
        <f>E58-J58</f>
        <v>63480.4</v>
      </c>
    </row>
    <row r="59" spans="1:126" x14ac:dyDescent="0.25">
      <c r="A59" t="s">
        <v>402</v>
      </c>
      <c r="B59" t="s">
        <v>130</v>
      </c>
      <c r="C59" s="33" t="s">
        <v>491</v>
      </c>
      <c r="D59" t="s">
        <v>324</v>
      </c>
      <c r="E59" s="1">
        <v>35000</v>
      </c>
      <c r="F59" s="1">
        <f>E59*0.0287</f>
        <v>1004.5</v>
      </c>
      <c r="G59" s="1">
        <v>0</v>
      </c>
      <c r="H59" s="1">
        <f t="shared" ref="H59" si="28">E59*0.0304</f>
        <v>1064</v>
      </c>
      <c r="I59" s="1">
        <v>2567.2399999999998</v>
      </c>
      <c r="J59" s="1">
        <f>F59+G59+H59+I59</f>
        <v>4635.74</v>
      </c>
      <c r="K59" s="1">
        <f>E59-J59</f>
        <v>30364.26</v>
      </c>
    </row>
    <row r="60" spans="1:126" x14ac:dyDescent="0.25">
      <c r="A60" s="3" t="s">
        <v>13</v>
      </c>
      <c r="B60" s="3">
        <v>3</v>
      </c>
      <c r="C60" s="34"/>
      <c r="D60" s="3"/>
      <c r="E60" s="4">
        <f t="shared" ref="E60:K60" si="29">SUM(E57:E59)</f>
        <v>180000</v>
      </c>
      <c r="F60" s="4">
        <f t="shared" si="29"/>
        <v>5166</v>
      </c>
      <c r="G60" s="4">
        <f t="shared" si="29"/>
        <v>11439.83</v>
      </c>
      <c r="H60" s="4">
        <f t="shared" si="29"/>
        <v>5472</v>
      </c>
      <c r="I60" s="4">
        <f t="shared" si="29"/>
        <v>4179.8599999999997</v>
      </c>
      <c r="J60" s="4">
        <f t="shared" si="29"/>
        <v>26257.69</v>
      </c>
      <c r="K60" s="4">
        <f t="shared" si="29"/>
        <v>153742.31</v>
      </c>
    </row>
    <row r="62" spans="1:126" x14ac:dyDescent="0.25">
      <c r="A62" s="10" t="s">
        <v>233</v>
      </c>
      <c r="B62" s="10"/>
      <c r="C62" s="43"/>
      <c r="D62" s="12"/>
      <c r="E62" s="10"/>
      <c r="F62" s="10"/>
      <c r="G62" s="10"/>
      <c r="H62" s="10"/>
      <c r="I62" s="10"/>
      <c r="J62" s="10"/>
      <c r="K62" s="10"/>
    </row>
    <row r="63" spans="1:126" x14ac:dyDescent="0.25">
      <c r="A63" s="5" t="s">
        <v>326</v>
      </c>
      <c r="B63" t="s">
        <v>438</v>
      </c>
      <c r="C63" s="32" t="s">
        <v>492</v>
      </c>
      <c r="D63" t="s">
        <v>324</v>
      </c>
      <c r="E63" s="1">
        <v>35000</v>
      </c>
      <c r="F63" s="1">
        <f>E63*0.0287</f>
        <v>1004.5</v>
      </c>
      <c r="G63" s="1">
        <v>0</v>
      </c>
      <c r="H63" s="1">
        <f>E63*0.0304</f>
        <v>1064</v>
      </c>
      <c r="I63" s="1">
        <v>25</v>
      </c>
      <c r="J63" s="1">
        <f>F63+G63+H63+I63</f>
        <v>2093.5</v>
      </c>
      <c r="K63" s="1">
        <f>E63-J63</f>
        <v>32906.5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x14ac:dyDescent="0.25">
      <c r="A64" s="5" t="s">
        <v>247</v>
      </c>
      <c r="B64" t="s">
        <v>248</v>
      </c>
      <c r="C64" s="32" t="s">
        <v>491</v>
      </c>
      <c r="D64" t="s">
        <v>324</v>
      </c>
      <c r="E64" s="1">
        <v>51000</v>
      </c>
      <c r="F64" s="1">
        <f t="shared" ref="F64:F71" si="30">E64*0.0287</f>
        <v>1463.7</v>
      </c>
      <c r="G64" s="1">
        <v>1995.14</v>
      </c>
      <c r="H64" s="1">
        <f t="shared" ref="H64:H71" si="31">E64*0.0304</f>
        <v>1550.4</v>
      </c>
      <c r="I64" s="1">
        <v>25</v>
      </c>
      <c r="J64" s="1">
        <f t="shared" ref="J64:J71" si="32">F64+G64+H64+I64</f>
        <v>5034.24</v>
      </c>
      <c r="K64" s="1">
        <f>E64-J64</f>
        <v>45965.760000000002</v>
      </c>
    </row>
    <row r="65" spans="1:126" x14ac:dyDescent="0.25">
      <c r="A65" s="5" t="s">
        <v>9</v>
      </c>
      <c r="B65" t="s">
        <v>10</v>
      </c>
      <c r="C65" s="32" t="s">
        <v>491</v>
      </c>
      <c r="D65" t="s">
        <v>324</v>
      </c>
      <c r="E65" s="1">
        <v>32000</v>
      </c>
      <c r="F65" s="1">
        <v>918.4</v>
      </c>
      <c r="G65" s="1">
        <v>0</v>
      </c>
      <c r="H65" s="1">
        <v>972.8</v>
      </c>
      <c r="I65" s="1">
        <v>1215.1199999999999</v>
      </c>
      <c r="J65" s="1">
        <v>3106.32</v>
      </c>
      <c r="K65" s="1">
        <v>28893.68</v>
      </c>
    </row>
    <row r="66" spans="1:126" x14ac:dyDescent="0.25">
      <c r="A66" s="5" t="s">
        <v>508</v>
      </c>
      <c r="B66" t="s">
        <v>509</v>
      </c>
      <c r="C66" s="32" t="s">
        <v>491</v>
      </c>
      <c r="D66" t="s">
        <v>324</v>
      </c>
      <c r="E66" s="1">
        <v>44000</v>
      </c>
      <c r="F66" s="1">
        <v>1262.8</v>
      </c>
      <c r="G66" s="1">
        <v>650.15</v>
      </c>
      <c r="H66" s="1">
        <v>1337.6</v>
      </c>
      <c r="I66" s="1">
        <v>3975.24</v>
      </c>
      <c r="J66" s="1">
        <v>7225.79</v>
      </c>
      <c r="K66" s="1">
        <v>36774.21</v>
      </c>
    </row>
    <row r="67" spans="1:126" x14ac:dyDescent="0.25">
      <c r="A67" s="5" t="s">
        <v>236</v>
      </c>
      <c r="B67" t="s">
        <v>280</v>
      </c>
      <c r="C67" s="32" t="s">
        <v>492</v>
      </c>
      <c r="D67" t="s">
        <v>321</v>
      </c>
      <c r="E67" s="1">
        <v>40000</v>
      </c>
      <c r="F67" s="1">
        <f t="shared" si="30"/>
        <v>1148</v>
      </c>
      <c r="G67" s="1">
        <v>442.65</v>
      </c>
      <c r="H67" s="1">
        <f t="shared" si="31"/>
        <v>1216</v>
      </c>
      <c r="I67" s="1">
        <v>75</v>
      </c>
      <c r="J67" s="1">
        <f t="shared" si="32"/>
        <v>2881.65</v>
      </c>
      <c r="K67" s="1">
        <f>E67-J67</f>
        <v>37118.35</v>
      </c>
    </row>
    <row r="68" spans="1:126" x14ac:dyDescent="0.25">
      <c r="A68" s="5" t="s">
        <v>237</v>
      </c>
      <c r="B68" t="s">
        <v>238</v>
      </c>
      <c r="C68" s="32" t="s">
        <v>491</v>
      </c>
      <c r="D68" t="s">
        <v>321</v>
      </c>
      <c r="E68" s="1">
        <v>58000</v>
      </c>
      <c r="F68" s="1">
        <f t="shared" si="30"/>
        <v>1664.6</v>
      </c>
      <c r="G68" s="1">
        <v>2634.27</v>
      </c>
      <c r="H68" s="1">
        <f t="shared" si="31"/>
        <v>1763.2</v>
      </c>
      <c r="I68" s="1">
        <v>2945.24</v>
      </c>
      <c r="J68" s="1">
        <f t="shared" si="32"/>
        <v>9007.31</v>
      </c>
      <c r="K68" s="1">
        <f>E68-J68</f>
        <v>48992.69</v>
      </c>
    </row>
    <row r="69" spans="1:126" x14ac:dyDescent="0.25">
      <c r="A69" s="5" t="s">
        <v>395</v>
      </c>
      <c r="B69" s="21" t="s">
        <v>394</v>
      </c>
      <c r="C69" s="32" t="s">
        <v>492</v>
      </c>
      <c r="D69" s="16" t="s">
        <v>324</v>
      </c>
      <c r="E69" s="1">
        <v>36000</v>
      </c>
      <c r="F69" s="1">
        <f t="shared" si="30"/>
        <v>1033.2</v>
      </c>
      <c r="G69" s="1">
        <v>0</v>
      </c>
      <c r="H69" s="1">
        <f t="shared" si="31"/>
        <v>1094.4000000000001</v>
      </c>
      <c r="I69" s="1">
        <v>187</v>
      </c>
      <c r="J69" s="1">
        <f t="shared" si="32"/>
        <v>2314.6</v>
      </c>
      <c r="K69" s="1">
        <f>+E69-J69</f>
        <v>33685.4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</row>
    <row r="70" spans="1:126" x14ac:dyDescent="0.25">
      <c r="A70" s="5" t="s">
        <v>325</v>
      </c>
      <c r="B70" t="s">
        <v>239</v>
      </c>
      <c r="C70" s="32" t="s">
        <v>492</v>
      </c>
      <c r="D70" t="s">
        <v>324</v>
      </c>
      <c r="E70" s="1">
        <v>28350</v>
      </c>
      <c r="F70" s="1">
        <f t="shared" si="30"/>
        <v>813.65</v>
      </c>
      <c r="G70" s="1">
        <v>0</v>
      </c>
      <c r="H70" s="1">
        <f t="shared" si="31"/>
        <v>861.84</v>
      </c>
      <c r="I70" s="1">
        <v>470</v>
      </c>
      <c r="J70" s="1">
        <f t="shared" si="32"/>
        <v>2145.4899999999998</v>
      </c>
      <c r="K70" s="1">
        <f t="shared" ref="K70:K74" si="33">E70-J70</f>
        <v>26204.51</v>
      </c>
    </row>
    <row r="71" spans="1:126" x14ac:dyDescent="0.25">
      <c r="A71" s="5" t="s">
        <v>343</v>
      </c>
      <c r="B71" t="s">
        <v>342</v>
      </c>
      <c r="C71" s="32" t="s">
        <v>491</v>
      </c>
      <c r="D71" t="s">
        <v>324</v>
      </c>
      <c r="E71" s="1">
        <v>61000</v>
      </c>
      <c r="F71" s="1">
        <f t="shared" si="30"/>
        <v>1750.7</v>
      </c>
      <c r="G71" s="1">
        <v>3674.86</v>
      </c>
      <c r="H71" s="1">
        <f t="shared" si="31"/>
        <v>1854.4</v>
      </c>
      <c r="I71" s="1">
        <v>25</v>
      </c>
      <c r="J71" s="1">
        <f t="shared" si="32"/>
        <v>7304.96</v>
      </c>
      <c r="K71" s="1">
        <f t="shared" si="33"/>
        <v>53695.040000000001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x14ac:dyDescent="0.25">
      <c r="A72" s="5" t="s">
        <v>271</v>
      </c>
      <c r="B72" t="s">
        <v>272</v>
      </c>
      <c r="C72" s="32" t="s">
        <v>492</v>
      </c>
      <c r="D72" t="s">
        <v>324</v>
      </c>
      <c r="E72" s="1">
        <v>50000</v>
      </c>
      <c r="F72" s="1">
        <f t="shared" ref="F72:F73" si="34">E72*0.0287</f>
        <v>1435</v>
      </c>
      <c r="G72" s="1">
        <v>1854</v>
      </c>
      <c r="H72" s="1">
        <f t="shared" ref="H72:H73" si="35">E72*0.0304</f>
        <v>1520</v>
      </c>
      <c r="I72" s="1">
        <v>25</v>
      </c>
      <c r="J72" s="1">
        <f t="shared" ref="J72" si="36">F72+G72+H72+I72</f>
        <v>4834</v>
      </c>
      <c r="K72" s="1">
        <f t="shared" ref="K72:K73" si="37">E72-J72</f>
        <v>45166</v>
      </c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</row>
    <row r="73" spans="1:126" x14ac:dyDescent="0.25">
      <c r="A73" s="5" t="s">
        <v>499</v>
      </c>
      <c r="B73" t="s">
        <v>147</v>
      </c>
      <c r="C73" s="32" t="s">
        <v>491</v>
      </c>
      <c r="D73" t="s">
        <v>324</v>
      </c>
      <c r="E73" s="1">
        <v>49000</v>
      </c>
      <c r="F73" s="1">
        <f t="shared" si="34"/>
        <v>1406.3</v>
      </c>
      <c r="G73" s="1">
        <v>1712.87</v>
      </c>
      <c r="H73" s="1">
        <f t="shared" si="35"/>
        <v>1489.6</v>
      </c>
      <c r="I73" s="1">
        <v>277.5</v>
      </c>
      <c r="J73" s="1">
        <v>4886.2700000000004</v>
      </c>
      <c r="K73" s="1">
        <f t="shared" si="37"/>
        <v>44113.73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</row>
    <row r="74" spans="1:126" x14ac:dyDescent="0.25">
      <c r="A74" s="5" t="s">
        <v>444</v>
      </c>
      <c r="B74" t="s">
        <v>431</v>
      </c>
      <c r="C74" s="32" t="s">
        <v>491</v>
      </c>
      <c r="D74" t="s">
        <v>324</v>
      </c>
      <c r="E74" s="1">
        <v>133000</v>
      </c>
      <c r="F74" s="1">
        <v>3817.1</v>
      </c>
      <c r="G74" s="1">
        <v>19867.79</v>
      </c>
      <c r="H74" s="1">
        <v>4043.2</v>
      </c>
      <c r="I74" s="1">
        <v>25</v>
      </c>
      <c r="J74" s="1">
        <v>27753.09</v>
      </c>
      <c r="K74" s="1">
        <f t="shared" si="33"/>
        <v>105246.91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</row>
    <row r="75" spans="1:126" x14ac:dyDescent="0.25">
      <c r="A75" s="3" t="s">
        <v>13</v>
      </c>
      <c r="B75" s="3">
        <v>12</v>
      </c>
      <c r="C75" s="34"/>
      <c r="D75" s="3"/>
      <c r="E75" s="4">
        <f t="shared" ref="E75:K75" si="38">SUM(E63:E74)</f>
        <v>617350</v>
      </c>
      <c r="F75" s="4">
        <f t="shared" si="38"/>
        <v>17717.95</v>
      </c>
      <c r="G75" s="4">
        <f t="shared" si="38"/>
        <v>32831.730000000003</v>
      </c>
      <c r="H75" s="4">
        <f t="shared" si="38"/>
        <v>18767.439999999999</v>
      </c>
      <c r="I75" s="4">
        <f t="shared" si="38"/>
        <v>9270.1</v>
      </c>
      <c r="J75" s="4">
        <f t="shared" si="38"/>
        <v>78587.22</v>
      </c>
      <c r="K75" s="4">
        <f t="shared" si="38"/>
        <v>538762.78</v>
      </c>
    </row>
    <row r="77" spans="1:126" x14ac:dyDescent="0.25">
      <c r="A77" s="10" t="s">
        <v>457</v>
      </c>
      <c r="B77" s="10"/>
      <c r="C77" s="36"/>
      <c r="D77" s="12"/>
      <c r="E77" s="10"/>
      <c r="F77" s="10"/>
      <c r="G77" s="10"/>
      <c r="H77" s="10"/>
      <c r="I77" s="10"/>
      <c r="J77" s="10"/>
      <c r="K77" s="10"/>
    </row>
    <row r="78" spans="1:126" x14ac:dyDescent="0.25">
      <c r="A78" t="s">
        <v>240</v>
      </c>
      <c r="B78" t="s">
        <v>241</v>
      </c>
      <c r="C78" s="32" t="s">
        <v>491</v>
      </c>
      <c r="D78" t="s">
        <v>324</v>
      </c>
      <c r="E78" s="1">
        <v>32000</v>
      </c>
      <c r="F78" s="1">
        <f>E78*0.0287</f>
        <v>918.4</v>
      </c>
      <c r="G78" s="1">
        <v>0</v>
      </c>
      <c r="H78" s="1">
        <f>E78*0.0304</f>
        <v>972.8</v>
      </c>
      <c r="I78" s="1">
        <v>1385.12</v>
      </c>
      <c r="J78" s="1">
        <f t="shared" ref="J78:J82" si="39">F78+G78+H78+I78</f>
        <v>3276.32</v>
      </c>
      <c r="K78" s="1">
        <f t="shared" ref="K78:K82" si="40">E78-J78</f>
        <v>28723.68</v>
      </c>
    </row>
    <row r="79" spans="1:126" x14ac:dyDescent="0.25">
      <c r="A79" t="s">
        <v>242</v>
      </c>
      <c r="B79" t="s">
        <v>241</v>
      </c>
      <c r="C79" s="32" t="s">
        <v>492</v>
      </c>
      <c r="D79" t="s">
        <v>321</v>
      </c>
      <c r="E79" s="1">
        <v>31500</v>
      </c>
      <c r="F79" s="1">
        <f t="shared" ref="F79:F82" si="41">E79*0.0287</f>
        <v>904.05</v>
      </c>
      <c r="G79" s="1">
        <v>0</v>
      </c>
      <c r="H79" s="1">
        <f t="shared" ref="H79:H82" si="42">E79*0.0304</f>
        <v>957.6</v>
      </c>
      <c r="I79" s="1">
        <v>377.5</v>
      </c>
      <c r="J79" s="1">
        <f t="shared" si="39"/>
        <v>2239.15</v>
      </c>
      <c r="K79" s="1">
        <f t="shared" si="40"/>
        <v>29260.85</v>
      </c>
    </row>
    <row r="80" spans="1:126" x14ac:dyDescent="0.25">
      <c r="A80" t="s">
        <v>243</v>
      </c>
      <c r="B80" t="s">
        <v>179</v>
      </c>
      <c r="C80" s="32" t="s">
        <v>491</v>
      </c>
      <c r="D80" t="s">
        <v>324</v>
      </c>
      <c r="E80" s="1">
        <v>26250</v>
      </c>
      <c r="F80" s="1">
        <f t="shared" si="41"/>
        <v>753.38</v>
      </c>
      <c r="G80" s="1">
        <v>0</v>
      </c>
      <c r="H80" s="1">
        <f t="shared" si="42"/>
        <v>798</v>
      </c>
      <c r="I80" s="1">
        <v>165</v>
      </c>
      <c r="J80" s="1">
        <f t="shared" si="39"/>
        <v>1716.38</v>
      </c>
      <c r="K80" s="1">
        <f t="shared" si="40"/>
        <v>24533.62</v>
      </c>
    </row>
    <row r="81" spans="1:126" x14ac:dyDescent="0.25">
      <c r="A81" t="s">
        <v>30</v>
      </c>
      <c r="B81" t="s">
        <v>296</v>
      </c>
      <c r="C81" s="32" t="s">
        <v>491</v>
      </c>
      <c r="D81" t="s">
        <v>321</v>
      </c>
      <c r="E81" s="1">
        <v>41000</v>
      </c>
      <c r="F81" s="1">
        <f t="shared" si="41"/>
        <v>1176.7</v>
      </c>
      <c r="G81" s="1">
        <v>405.27</v>
      </c>
      <c r="H81" s="1">
        <f t="shared" si="42"/>
        <v>1246.4000000000001</v>
      </c>
      <c r="I81" s="1">
        <v>1587.62</v>
      </c>
      <c r="J81" s="1">
        <f>F81+G81+H81+I81</f>
        <v>4415.99</v>
      </c>
      <c r="K81" s="1">
        <f>E81-J81</f>
        <v>36584.01</v>
      </c>
    </row>
    <row r="82" spans="1:126" x14ac:dyDescent="0.25">
      <c r="A82" t="s">
        <v>244</v>
      </c>
      <c r="B82" t="s">
        <v>17</v>
      </c>
      <c r="C82" s="32" t="s">
        <v>491</v>
      </c>
      <c r="D82" t="s">
        <v>321</v>
      </c>
      <c r="E82" s="1">
        <v>75000</v>
      </c>
      <c r="F82" s="1">
        <f t="shared" si="41"/>
        <v>2152.5</v>
      </c>
      <c r="G82" s="1">
        <v>6309.38</v>
      </c>
      <c r="H82" s="1">
        <f t="shared" si="42"/>
        <v>2280</v>
      </c>
      <c r="I82" s="1">
        <v>25</v>
      </c>
      <c r="J82" s="1">
        <f t="shared" si="39"/>
        <v>10766.88</v>
      </c>
      <c r="K82" s="1">
        <f t="shared" si="40"/>
        <v>64233.120000000003</v>
      </c>
    </row>
    <row r="83" spans="1:126" x14ac:dyDescent="0.25">
      <c r="A83" s="3" t="s">
        <v>13</v>
      </c>
      <c r="B83" s="3">
        <v>5</v>
      </c>
      <c r="C83" s="34"/>
      <c r="D83" s="3"/>
      <c r="E83" s="4">
        <f t="shared" ref="E83:K83" si="43">SUM(E78:E82)</f>
        <v>205750</v>
      </c>
      <c r="F83" s="4">
        <f t="shared" si="43"/>
        <v>5905.03</v>
      </c>
      <c r="G83" s="4">
        <f t="shared" si="43"/>
        <v>6714.65</v>
      </c>
      <c r="H83" s="4">
        <f t="shared" si="43"/>
        <v>6254.8</v>
      </c>
      <c r="I83" s="4">
        <f t="shared" si="43"/>
        <v>3540.24</v>
      </c>
      <c r="J83" s="4">
        <f t="shared" si="43"/>
        <v>22414.720000000001</v>
      </c>
      <c r="K83" s="4">
        <f t="shared" si="43"/>
        <v>183335.28</v>
      </c>
    </row>
    <row r="85" spans="1:126" x14ac:dyDescent="0.25">
      <c r="A85" s="10" t="s">
        <v>458</v>
      </c>
      <c r="B85" s="10"/>
      <c r="C85" s="36"/>
      <c r="D85" s="12"/>
      <c r="E85" s="10"/>
      <c r="F85" s="10"/>
      <c r="G85" s="10"/>
      <c r="H85" s="10"/>
      <c r="I85" s="10"/>
      <c r="J85" s="10"/>
      <c r="K85" s="10"/>
    </row>
    <row r="86" spans="1:126" x14ac:dyDescent="0.25">
      <c r="A86" t="s">
        <v>245</v>
      </c>
      <c r="B86" t="s">
        <v>246</v>
      </c>
      <c r="C86" s="32" t="s">
        <v>491</v>
      </c>
      <c r="D86" t="s">
        <v>324</v>
      </c>
      <c r="E86" s="1">
        <v>44000</v>
      </c>
      <c r="F86" s="1">
        <f>E86*0.0287</f>
        <v>1262.8</v>
      </c>
      <c r="G86" s="1">
        <v>1007.19</v>
      </c>
      <c r="H86" s="1">
        <f>E86*0.0304</f>
        <v>1337.6</v>
      </c>
      <c r="I86" s="1">
        <v>145</v>
      </c>
      <c r="J86" s="1">
        <f t="shared" ref="J86:J88" si="44">F86+G86+H86+I86</f>
        <v>3752.59</v>
      </c>
      <c r="K86" s="1">
        <f t="shared" ref="K86:K88" si="45">E86-J86</f>
        <v>40247.410000000003</v>
      </c>
    </row>
    <row r="87" spans="1:126" x14ac:dyDescent="0.25">
      <c r="A87" t="s">
        <v>249</v>
      </c>
      <c r="B87" t="s">
        <v>246</v>
      </c>
      <c r="C87" s="32" t="s">
        <v>492</v>
      </c>
      <c r="D87" t="s">
        <v>321</v>
      </c>
      <c r="E87" s="1">
        <v>45000</v>
      </c>
      <c r="F87" s="1">
        <f t="shared" ref="F87:F90" si="46">E87*0.0287</f>
        <v>1291.5</v>
      </c>
      <c r="G87" s="1">
        <v>1148.33</v>
      </c>
      <c r="H87" s="1">
        <f t="shared" ref="H87:H90" si="47">E87*0.0304</f>
        <v>1368</v>
      </c>
      <c r="I87" s="1">
        <v>277.5</v>
      </c>
      <c r="J87" s="1">
        <f t="shared" si="44"/>
        <v>4085.33</v>
      </c>
      <c r="K87" s="1">
        <f t="shared" si="45"/>
        <v>40914.67</v>
      </c>
    </row>
    <row r="88" spans="1:126" x14ac:dyDescent="0.25">
      <c r="A88" t="s">
        <v>250</v>
      </c>
      <c r="B88" t="s">
        <v>251</v>
      </c>
      <c r="C88" s="32" t="s">
        <v>491</v>
      </c>
      <c r="D88" t="s">
        <v>324</v>
      </c>
      <c r="E88" s="1">
        <v>45000</v>
      </c>
      <c r="F88" s="1">
        <f t="shared" si="46"/>
        <v>1291.5</v>
      </c>
      <c r="G88" s="1">
        <v>1148.33</v>
      </c>
      <c r="H88" s="1">
        <f t="shared" si="47"/>
        <v>1368</v>
      </c>
      <c r="I88" s="1">
        <v>125</v>
      </c>
      <c r="J88" s="1">
        <f t="shared" si="44"/>
        <v>3932.83</v>
      </c>
      <c r="K88" s="1">
        <f t="shared" si="45"/>
        <v>41067.17</v>
      </c>
    </row>
    <row r="89" spans="1:126" x14ac:dyDescent="0.25">
      <c r="A89" t="s">
        <v>252</v>
      </c>
      <c r="B89" t="s">
        <v>17</v>
      </c>
      <c r="C89" s="32" t="s">
        <v>491</v>
      </c>
      <c r="D89" t="s">
        <v>321</v>
      </c>
      <c r="E89" s="1">
        <v>89500</v>
      </c>
      <c r="F89" s="1">
        <f t="shared" si="46"/>
        <v>2568.65</v>
      </c>
      <c r="G89" s="1">
        <v>9635.51</v>
      </c>
      <c r="H89" s="1">
        <f t="shared" si="47"/>
        <v>2720.8</v>
      </c>
      <c r="I89" s="1">
        <v>295</v>
      </c>
      <c r="J89" s="1">
        <f>F89+G89+H89+I89</f>
        <v>15219.96</v>
      </c>
      <c r="K89" s="1">
        <v>74280.039999999994</v>
      </c>
    </row>
    <row r="90" spans="1:126" s="14" customFormat="1" x14ac:dyDescent="0.25">
      <c r="A90" s="17" t="s">
        <v>398</v>
      </c>
      <c r="B90" s="17" t="s">
        <v>342</v>
      </c>
      <c r="C90" s="37" t="s">
        <v>492</v>
      </c>
      <c r="D90" s="22" t="s">
        <v>324</v>
      </c>
      <c r="E90" s="1">
        <v>51000</v>
      </c>
      <c r="F90" s="1">
        <f t="shared" si="46"/>
        <v>1463.7</v>
      </c>
      <c r="G90" s="1">
        <v>1995.14</v>
      </c>
      <c r="H90" s="1">
        <f t="shared" si="47"/>
        <v>1550.4</v>
      </c>
      <c r="I90" s="1">
        <v>25</v>
      </c>
      <c r="J90" s="1">
        <f t="shared" ref="J90" si="48">+F90+G90+H90+I90</f>
        <v>5034.24</v>
      </c>
      <c r="K90" s="1">
        <f t="shared" ref="K90" si="49">E90-J90</f>
        <v>45965.760000000002</v>
      </c>
    </row>
    <row r="91" spans="1:126" x14ac:dyDescent="0.25">
      <c r="A91" s="3" t="s">
        <v>13</v>
      </c>
      <c r="B91" s="3">
        <v>5</v>
      </c>
      <c r="C91" s="34"/>
      <c r="D91" s="3"/>
      <c r="E91" s="4">
        <f t="shared" ref="E91:K91" si="50">SUM(E86:E90)</f>
        <v>274500</v>
      </c>
      <c r="F91" s="4">
        <f t="shared" si="50"/>
        <v>7878.15</v>
      </c>
      <c r="G91" s="4">
        <f t="shared" si="50"/>
        <v>14934.5</v>
      </c>
      <c r="H91" s="4">
        <f t="shared" si="50"/>
        <v>8344.7999999999993</v>
      </c>
      <c r="I91" s="4">
        <f t="shared" si="50"/>
        <v>867.5</v>
      </c>
      <c r="J91" s="4">
        <f t="shared" si="50"/>
        <v>32024.95</v>
      </c>
      <c r="K91" s="4">
        <f t="shared" si="50"/>
        <v>242475.05</v>
      </c>
    </row>
    <row r="93" spans="1:126" x14ac:dyDescent="0.25">
      <c r="A93" s="77" t="s">
        <v>259</v>
      </c>
      <c r="B93" s="77"/>
      <c r="C93" s="77"/>
      <c r="D93" s="77"/>
      <c r="E93" s="77"/>
      <c r="F93" s="77"/>
      <c r="G93" s="77"/>
      <c r="H93" s="77"/>
      <c r="I93" s="77"/>
      <c r="J93" s="77"/>
      <c r="K93" s="77"/>
      <c r="L93"/>
      <c r="M93"/>
      <c r="N93"/>
      <c r="O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A94" t="s">
        <v>414</v>
      </c>
      <c r="B94" s="21" t="s">
        <v>64</v>
      </c>
      <c r="C94" s="32" t="s">
        <v>491</v>
      </c>
      <c r="D94" t="s">
        <v>324</v>
      </c>
      <c r="E94" s="1">
        <v>27500</v>
      </c>
      <c r="F94" s="1">
        <f>E94*0.0287</f>
        <v>789.25</v>
      </c>
      <c r="G94" s="1">
        <v>0</v>
      </c>
      <c r="H94" s="1">
        <f>E94*0.0304</f>
        <v>836</v>
      </c>
      <c r="I94" s="1">
        <v>277.5</v>
      </c>
      <c r="J94" s="1">
        <f>H94+F94+G94+I94</f>
        <v>1902.75</v>
      </c>
      <c r="K94" s="1">
        <f>E94-J94</f>
        <v>25597.25</v>
      </c>
      <c r="L94"/>
      <c r="M94"/>
      <c r="N94"/>
      <c r="O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</row>
    <row r="95" spans="1:126" x14ac:dyDescent="0.25">
      <c r="A95" t="s">
        <v>490</v>
      </c>
      <c r="B95" s="21" t="s">
        <v>296</v>
      </c>
      <c r="C95" s="32" t="s">
        <v>491</v>
      </c>
      <c r="D95" t="s">
        <v>427</v>
      </c>
      <c r="E95" s="1">
        <v>56000</v>
      </c>
      <c r="F95" s="1">
        <v>1607.2</v>
      </c>
      <c r="G95" s="1">
        <v>2733.96</v>
      </c>
      <c r="H95" s="1">
        <v>1702.4</v>
      </c>
      <c r="I95" s="1">
        <v>25</v>
      </c>
      <c r="J95" s="1">
        <v>6068.56</v>
      </c>
      <c r="K95" s="1">
        <v>49931.44</v>
      </c>
      <c r="L95"/>
      <c r="M95"/>
      <c r="N95"/>
      <c r="O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</row>
    <row r="96" spans="1:126" x14ac:dyDescent="0.25">
      <c r="A96" t="s">
        <v>260</v>
      </c>
      <c r="B96" t="s">
        <v>439</v>
      </c>
      <c r="C96" s="32" t="s">
        <v>491</v>
      </c>
      <c r="D96" t="s">
        <v>321</v>
      </c>
      <c r="E96" s="1">
        <v>44000</v>
      </c>
      <c r="F96" s="1">
        <f>E96*0.0287</f>
        <v>1262.8</v>
      </c>
      <c r="G96" s="1">
        <v>1007.19</v>
      </c>
      <c r="H96" s="1">
        <f>E96*0.0304</f>
        <v>1337.6</v>
      </c>
      <c r="I96" s="1">
        <v>25</v>
      </c>
      <c r="J96" s="1">
        <f t="shared" ref="J96" si="51">F96+G96+H96+I96</f>
        <v>3632.59</v>
      </c>
      <c r="K96" s="1">
        <f t="shared" ref="K96" si="52">E96-J96</f>
        <v>40367.410000000003</v>
      </c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x14ac:dyDescent="0.25">
      <c r="A97" s="3" t="s">
        <v>13</v>
      </c>
      <c r="B97" s="3">
        <v>3</v>
      </c>
      <c r="C97" s="34"/>
      <c r="D97" s="3"/>
      <c r="E97" s="4">
        <f t="shared" ref="E97:K97" si="53">SUM(E94:E96)</f>
        <v>127500</v>
      </c>
      <c r="F97" s="4">
        <f t="shared" si="53"/>
        <v>3659.25</v>
      </c>
      <c r="G97" s="4">
        <f t="shared" si="53"/>
        <v>3741.15</v>
      </c>
      <c r="H97" s="4">
        <f t="shared" si="53"/>
        <v>3876</v>
      </c>
      <c r="I97" s="4">
        <f t="shared" si="53"/>
        <v>327.5</v>
      </c>
      <c r="J97" s="4">
        <f t="shared" si="53"/>
        <v>11603.9</v>
      </c>
      <c r="K97" s="4">
        <f t="shared" si="53"/>
        <v>115896.1</v>
      </c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9" spans="1:126" x14ac:dyDescent="0.25">
      <c r="A99" s="77" t="s">
        <v>67</v>
      </c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 spans="1:126" x14ac:dyDescent="0.25">
      <c r="A100" t="s">
        <v>68</v>
      </c>
      <c r="B100" t="s">
        <v>510</v>
      </c>
      <c r="C100" s="32" t="s">
        <v>491</v>
      </c>
      <c r="D100" t="s">
        <v>321</v>
      </c>
      <c r="E100" s="1">
        <v>56000</v>
      </c>
      <c r="F100" s="1">
        <f t="shared" ref="F100:F102" si="54">E100*0.0287</f>
        <v>1607.2</v>
      </c>
      <c r="G100" s="1">
        <v>1411.59</v>
      </c>
      <c r="H100" s="1">
        <f t="shared" ref="H100:H102" si="55">E100*0.0304</f>
        <v>1702.4</v>
      </c>
      <c r="I100" s="1">
        <v>2525.2399999999998</v>
      </c>
      <c r="J100" s="1">
        <v>8178.61</v>
      </c>
      <c r="K100" s="1">
        <f t="shared" ref="K100" si="56">E100-J100</f>
        <v>47821.39</v>
      </c>
    </row>
    <row r="101" spans="1:126" x14ac:dyDescent="0.25">
      <c r="A101" t="s">
        <v>69</v>
      </c>
      <c r="B101" t="s">
        <v>17</v>
      </c>
      <c r="C101" s="32" t="s">
        <v>491</v>
      </c>
      <c r="D101" t="s">
        <v>321</v>
      </c>
      <c r="E101" s="1">
        <v>76000</v>
      </c>
      <c r="F101" s="1">
        <f t="shared" si="54"/>
        <v>2181.1999999999998</v>
      </c>
      <c r="G101" s="1">
        <v>6497.56</v>
      </c>
      <c r="H101" s="1">
        <f t="shared" si="55"/>
        <v>2310.4</v>
      </c>
      <c r="I101" s="1">
        <v>145</v>
      </c>
      <c r="J101" s="1">
        <f>F101+G101+H101+I101</f>
        <v>11134.16</v>
      </c>
      <c r="K101" s="1">
        <f>E101-J101</f>
        <v>64865.84</v>
      </c>
    </row>
    <row r="102" spans="1:126" x14ac:dyDescent="0.25">
      <c r="A102" t="s">
        <v>303</v>
      </c>
      <c r="B102" t="s">
        <v>511</v>
      </c>
      <c r="C102" s="32" t="s">
        <v>492</v>
      </c>
      <c r="D102" t="s">
        <v>324</v>
      </c>
      <c r="E102" s="1">
        <v>44000</v>
      </c>
      <c r="F102" s="1">
        <f t="shared" si="54"/>
        <v>1262.8</v>
      </c>
      <c r="G102" s="1">
        <v>1007.19</v>
      </c>
      <c r="H102" s="1">
        <f t="shared" si="55"/>
        <v>1337.6</v>
      </c>
      <c r="I102" s="1">
        <v>564.6</v>
      </c>
      <c r="J102" s="1">
        <v>4172.1899999999996</v>
      </c>
      <c r="K102" s="1">
        <v>39827.81</v>
      </c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</row>
    <row r="103" spans="1:126" x14ac:dyDescent="0.25">
      <c r="A103" s="3" t="s">
        <v>13</v>
      </c>
      <c r="B103" s="3">
        <v>3</v>
      </c>
      <c r="C103" s="34"/>
      <c r="D103" s="3"/>
      <c r="E103" s="4">
        <f t="shared" ref="E103:K103" si="57">SUM(E100:E102)</f>
        <v>176000</v>
      </c>
      <c r="F103" s="4">
        <f t="shared" si="57"/>
        <v>5051.2</v>
      </c>
      <c r="G103" s="4">
        <f t="shared" si="57"/>
        <v>8916.34</v>
      </c>
      <c r="H103" s="4">
        <f t="shared" si="57"/>
        <v>5350.4</v>
      </c>
      <c r="I103" s="4">
        <f t="shared" si="57"/>
        <v>3234.84</v>
      </c>
      <c r="J103" s="4">
        <f t="shared" si="57"/>
        <v>23484.959999999999</v>
      </c>
      <c r="K103" s="4">
        <f t="shared" si="57"/>
        <v>152515.04</v>
      </c>
    </row>
    <row r="105" spans="1:126" x14ac:dyDescent="0.25">
      <c r="A105" s="77" t="s">
        <v>459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1:126" s="14" customFormat="1" x14ac:dyDescent="0.25">
      <c r="A106" s="17" t="s">
        <v>399</v>
      </c>
      <c r="B106" s="17" t="s">
        <v>439</v>
      </c>
      <c r="C106" s="37" t="s">
        <v>491</v>
      </c>
      <c r="D106" s="22" t="s">
        <v>324</v>
      </c>
      <c r="E106" s="1">
        <v>44000</v>
      </c>
      <c r="F106" s="1">
        <f>E106*0.0287</f>
        <v>1262.8</v>
      </c>
      <c r="G106" s="1">
        <v>1007.19</v>
      </c>
      <c r="H106" s="1">
        <f>E106*0.0304</f>
        <v>1337.6</v>
      </c>
      <c r="I106" s="1">
        <v>195</v>
      </c>
      <c r="J106" s="1">
        <v>3802.59</v>
      </c>
      <c r="K106" s="1">
        <v>40197.410000000003</v>
      </c>
    </row>
    <row r="107" spans="1:126" x14ac:dyDescent="0.25">
      <c r="A107" t="s">
        <v>31</v>
      </c>
      <c r="B107" t="s">
        <v>379</v>
      </c>
      <c r="C107" s="32" t="s">
        <v>491</v>
      </c>
      <c r="D107" t="s">
        <v>321</v>
      </c>
      <c r="E107" s="1">
        <v>89500</v>
      </c>
      <c r="F107" s="1">
        <f t="shared" ref="F107" si="58">E107*0.0287</f>
        <v>2568.65</v>
      </c>
      <c r="G107" s="1">
        <v>9337.98</v>
      </c>
      <c r="H107" s="1">
        <f t="shared" ref="H107" si="59">E107*0.0304</f>
        <v>2720.8</v>
      </c>
      <c r="I107" s="1">
        <v>2999.03</v>
      </c>
      <c r="J107" s="1">
        <v>17626.46</v>
      </c>
      <c r="K107" s="1">
        <v>71873.539999999994</v>
      </c>
    </row>
    <row r="108" spans="1:126" x14ac:dyDescent="0.25">
      <c r="A108" t="s">
        <v>300</v>
      </c>
      <c r="B108" t="s">
        <v>123</v>
      </c>
      <c r="C108" s="32" t="s">
        <v>491</v>
      </c>
      <c r="D108" t="s">
        <v>324</v>
      </c>
      <c r="E108" s="1">
        <v>66000</v>
      </c>
      <c r="F108" s="1">
        <f>E108*0.0287</f>
        <v>1894.2</v>
      </c>
      <c r="G108" s="1">
        <v>4615.76</v>
      </c>
      <c r="H108" s="1">
        <f>E108*0.0304</f>
        <v>2006.4</v>
      </c>
      <c r="I108" s="1">
        <v>195</v>
      </c>
      <c r="J108" s="1">
        <f>+F108+G108+H108+I108</f>
        <v>8711.36</v>
      </c>
      <c r="K108" s="1">
        <f>+E108-J108</f>
        <v>57288.639999999999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x14ac:dyDescent="0.25">
      <c r="A109" s="3" t="s">
        <v>13</v>
      </c>
      <c r="B109" s="3">
        <v>3</v>
      </c>
      <c r="C109" s="34"/>
      <c r="D109" s="3"/>
      <c r="E109" s="4">
        <f t="shared" ref="E109:K109" si="60">SUM(E105:E108)</f>
        <v>199500</v>
      </c>
      <c r="F109" s="4">
        <f t="shared" si="60"/>
        <v>5725.65</v>
      </c>
      <c r="G109" s="4">
        <f t="shared" si="60"/>
        <v>14960.93</v>
      </c>
      <c r="H109" s="4">
        <f t="shared" si="60"/>
        <v>6064.8</v>
      </c>
      <c r="I109" s="4">
        <f t="shared" si="60"/>
        <v>3389.03</v>
      </c>
      <c r="J109" s="4">
        <f>SUM(J105:J108)</f>
        <v>30140.41</v>
      </c>
      <c r="K109" s="4">
        <f t="shared" si="60"/>
        <v>169359.59</v>
      </c>
    </row>
    <row r="111" spans="1:126" x14ac:dyDescent="0.25">
      <c r="A111" s="77" t="s">
        <v>460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</row>
    <row r="112" spans="1:126" x14ac:dyDescent="0.25">
      <c r="A112" t="s">
        <v>28</v>
      </c>
      <c r="B112" t="s">
        <v>29</v>
      </c>
      <c r="C112" s="32" t="s">
        <v>491</v>
      </c>
      <c r="D112" t="s">
        <v>321</v>
      </c>
      <c r="E112" s="1">
        <v>89500</v>
      </c>
      <c r="F112" s="1">
        <f>E112*0.0287</f>
        <v>2568.65</v>
      </c>
      <c r="G112" s="1">
        <v>9337.98</v>
      </c>
      <c r="H112" s="1">
        <f>E112*0.0304</f>
        <v>2720.8</v>
      </c>
      <c r="I112" s="1">
        <v>4413.92</v>
      </c>
      <c r="J112" s="1">
        <v>19041.349999999999</v>
      </c>
      <c r="K112" s="1">
        <f>E112-J112</f>
        <v>70458.649999999994</v>
      </c>
    </row>
    <row r="113" spans="1:126" x14ac:dyDescent="0.25">
      <c r="A113" s="3" t="s">
        <v>13</v>
      </c>
      <c r="B113" s="3">
        <v>1</v>
      </c>
      <c r="C113" s="34"/>
      <c r="D113" s="3"/>
      <c r="E113" s="4">
        <f t="shared" ref="E113:K113" si="61">SUM(E112)</f>
        <v>89500</v>
      </c>
      <c r="F113" s="4">
        <f t="shared" si="61"/>
        <v>2568.65</v>
      </c>
      <c r="G113" s="4">
        <f t="shared" si="61"/>
        <v>9337.98</v>
      </c>
      <c r="H113" s="4">
        <f t="shared" si="61"/>
        <v>2720.8</v>
      </c>
      <c r="I113" s="4">
        <f t="shared" si="61"/>
        <v>4413.92</v>
      </c>
      <c r="J113" s="4">
        <f t="shared" si="61"/>
        <v>19041.349999999999</v>
      </c>
      <c r="K113" s="4">
        <f t="shared" si="61"/>
        <v>70458.649999999994</v>
      </c>
    </row>
    <row r="115" spans="1:126" x14ac:dyDescent="0.25">
      <c r="A115" s="77" t="s">
        <v>461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</row>
    <row r="116" spans="1:126" x14ac:dyDescent="0.25">
      <c r="A116" t="s">
        <v>299</v>
      </c>
      <c r="B116" t="s">
        <v>130</v>
      </c>
      <c r="C116" s="32" t="s">
        <v>491</v>
      </c>
      <c r="D116" t="s">
        <v>324</v>
      </c>
      <c r="E116" s="1">
        <v>76000</v>
      </c>
      <c r="F116" s="1">
        <f>E116*0.0287</f>
        <v>2181.1999999999998</v>
      </c>
      <c r="G116" s="1">
        <v>6497.56</v>
      </c>
      <c r="H116" s="1">
        <f>E116*0.0304</f>
        <v>2310.4</v>
      </c>
      <c r="I116" s="1">
        <v>5009.83</v>
      </c>
      <c r="J116" s="1">
        <v>15998.99</v>
      </c>
      <c r="K116" s="1">
        <v>60001.01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t="s">
        <v>154</v>
      </c>
      <c r="B117" t="s">
        <v>439</v>
      </c>
      <c r="C117" s="32" t="s">
        <v>491</v>
      </c>
      <c r="D117" t="s">
        <v>321</v>
      </c>
      <c r="E117" s="1">
        <v>44000</v>
      </c>
      <c r="F117" s="1">
        <f>E117*0.0287</f>
        <v>1262.8</v>
      </c>
      <c r="G117" s="1">
        <v>1007.19</v>
      </c>
      <c r="H117" s="1">
        <f>E117*0.0304</f>
        <v>1337.6</v>
      </c>
      <c r="I117" s="1">
        <v>125</v>
      </c>
      <c r="J117" s="1">
        <v>3732.59</v>
      </c>
      <c r="K117" s="1">
        <v>40267.410000000003</v>
      </c>
    </row>
    <row r="118" spans="1:126" x14ac:dyDescent="0.25">
      <c r="A118" s="3" t="s">
        <v>13</v>
      </c>
      <c r="B118" s="3">
        <v>2</v>
      </c>
      <c r="C118" s="34"/>
      <c r="D118" s="3"/>
      <c r="E118" s="4">
        <f t="shared" ref="E118:K118" si="62">SUM(E115:E117)</f>
        <v>120000</v>
      </c>
      <c r="F118" s="4">
        <f t="shared" si="62"/>
        <v>3444</v>
      </c>
      <c r="G118" s="4">
        <f t="shared" si="62"/>
        <v>7504.75</v>
      </c>
      <c r="H118" s="4">
        <f t="shared" si="62"/>
        <v>3648</v>
      </c>
      <c r="I118" s="4">
        <f t="shared" si="62"/>
        <v>5134.83</v>
      </c>
      <c r="J118" s="4">
        <f t="shared" si="62"/>
        <v>19731.580000000002</v>
      </c>
      <c r="K118" s="4">
        <f t="shared" si="62"/>
        <v>100268.42</v>
      </c>
    </row>
    <row r="120" spans="1:126" x14ac:dyDescent="0.25">
      <c r="A120" s="10" t="s">
        <v>462</v>
      </c>
      <c r="B120" s="10"/>
      <c r="C120" s="36"/>
      <c r="D120" s="12"/>
      <c r="E120" s="10"/>
      <c r="F120" s="10"/>
      <c r="G120" s="10"/>
      <c r="H120" s="10"/>
      <c r="I120" s="10"/>
      <c r="J120" s="10"/>
      <c r="K120" s="10"/>
    </row>
    <row r="121" spans="1:126" x14ac:dyDescent="0.25">
      <c r="A121" t="s">
        <v>318</v>
      </c>
      <c r="B121" t="s">
        <v>225</v>
      </c>
      <c r="C121" s="32" t="s">
        <v>492</v>
      </c>
      <c r="D121" t="s">
        <v>324</v>
      </c>
      <c r="E121" s="1">
        <v>36000</v>
      </c>
      <c r="F121" s="1">
        <f>E121*0.0287</f>
        <v>1033.2</v>
      </c>
      <c r="G121" s="1">
        <v>0</v>
      </c>
      <c r="H121" s="1">
        <f>E121*0.0304</f>
        <v>1094.4000000000001</v>
      </c>
      <c r="I121" s="1">
        <v>5791.92</v>
      </c>
      <c r="J121" s="1">
        <f>+F121+G121+H121+I121</f>
        <v>7919.52</v>
      </c>
      <c r="K121" s="1">
        <f>+E121-J121</f>
        <v>28080.48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x14ac:dyDescent="0.25">
      <c r="A122" t="s">
        <v>195</v>
      </c>
      <c r="B122" t="s">
        <v>196</v>
      </c>
      <c r="C122" s="32" t="s">
        <v>491</v>
      </c>
      <c r="D122" t="s">
        <v>324</v>
      </c>
      <c r="E122" s="1">
        <v>41000</v>
      </c>
      <c r="F122" s="1">
        <f>E122*0.0287</f>
        <v>1176.7</v>
      </c>
      <c r="G122" s="1">
        <v>405.27</v>
      </c>
      <c r="H122" s="1">
        <f>E122*0.0304</f>
        <v>1246.4000000000001</v>
      </c>
      <c r="I122" s="1">
        <v>2132.3200000000002</v>
      </c>
      <c r="J122" s="1">
        <v>4960.6899999999996</v>
      </c>
      <c r="K122" s="1">
        <f>+E122-J122</f>
        <v>36039.31</v>
      </c>
    </row>
    <row r="123" spans="1:126" x14ac:dyDescent="0.25">
      <c r="A123" t="s">
        <v>315</v>
      </c>
      <c r="B123" t="s">
        <v>207</v>
      </c>
      <c r="C123" s="32" t="s">
        <v>492</v>
      </c>
      <c r="D123" t="s">
        <v>324</v>
      </c>
      <c r="E123" s="1">
        <v>45000</v>
      </c>
      <c r="F123" s="1">
        <f>E123*0.0287</f>
        <v>1291.5</v>
      </c>
      <c r="G123" s="1">
        <v>1148.33</v>
      </c>
      <c r="H123" s="1">
        <f>E123*0.0304</f>
        <v>1368</v>
      </c>
      <c r="I123" s="1">
        <v>2484.1999999999998</v>
      </c>
      <c r="J123" s="1">
        <f t="shared" ref="J123:J138" si="63">+F123+G123+H123+I123</f>
        <v>6292.03</v>
      </c>
      <c r="K123" s="1">
        <f>+E123-J123</f>
        <v>38707.97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316</v>
      </c>
      <c r="B124" t="s">
        <v>17</v>
      </c>
      <c r="C124" s="32" t="s">
        <v>491</v>
      </c>
      <c r="D124" t="s">
        <v>324</v>
      </c>
      <c r="E124" s="1">
        <v>59000</v>
      </c>
      <c r="F124" s="1">
        <f>E124*0.0287</f>
        <v>1693.3</v>
      </c>
      <c r="G124" s="1">
        <v>3060.47</v>
      </c>
      <c r="H124" s="1">
        <f>E124*0.0304</f>
        <v>1793.6</v>
      </c>
      <c r="I124" s="1">
        <v>1467.62</v>
      </c>
      <c r="J124" s="1">
        <v>8014.99</v>
      </c>
      <c r="K124" s="1">
        <f>+E124-J124</f>
        <v>50985.01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317</v>
      </c>
      <c r="B125" t="s">
        <v>225</v>
      </c>
      <c r="C125" s="32" t="s">
        <v>491</v>
      </c>
      <c r="D125" t="s">
        <v>324</v>
      </c>
      <c r="E125" s="1">
        <v>36000</v>
      </c>
      <c r="F125" s="1">
        <f>E125*0.0287</f>
        <v>1033.2</v>
      </c>
      <c r="G125" s="1">
        <v>0</v>
      </c>
      <c r="H125" s="1">
        <f>E125*0.0304</f>
        <v>1094.4000000000001</v>
      </c>
      <c r="I125" s="1">
        <v>3886.24</v>
      </c>
      <c r="J125" s="1">
        <f t="shared" si="63"/>
        <v>6013.84</v>
      </c>
      <c r="K125" s="1">
        <f>+E125-J125</f>
        <v>29986.16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t="s">
        <v>319</v>
      </c>
      <c r="B126" t="s">
        <v>64</v>
      </c>
      <c r="C126" s="32" t="s">
        <v>491</v>
      </c>
      <c r="D126" t="s">
        <v>324</v>
      </c>
      <c r="E126" s="1">
        <v>33000</v>
      </c>
      <c r="F126" s="1">
        <f t="shared" ref="F126:F138" si="64">E126*0.0287</f>
        <v>947.1</v>
      </c>
      <c r="G126" s="1">
        <v>0</v>
      </c>
      <c r="H126" s="1">
        <f t="shared" ref="H126:H138" si="65">E126*0.0304</f>
        <v>1003.2</v>
      </c>
      <c r="I126" s="1">
        <v>1567.62</v>
      </c>
      <c r="J126" s="1">
        <f t="shared" si="63"/>
        <v>3517.92</v>
      </c>
      <c r="K126" s="1">
        <f t="shared" ref="K126:K138" si="66">+E126-J126</f>
        <v>29482.080000000002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A127" t="s">
        <v>8</v>
      </c>
      <c r="B127" t="s">
        <v>342</v>
      </c>
      <c r="C127" s="32" t="s">
        <v>491</v>
      </c>
      <c r="D127" t="s">
        <v>324</v>
      </c>
      <c r="E127" s="1">
        <v>71000</v>
      </c>
      <c r="F127" s="1">
        <f t="shared" si="64"/>
        <v>2037.7</v>
      </c>
      <c r="G127" s="1">
        <v>5556.66</v>
      </c>
      <c r="H127" s="1">
        <f t="shared" si="65"/>
        <v>2158.4</v>
      </c>
      <c r="I127" s="1">
        <v>25</v>
      </c>
      <c r="J127" s="1">
        <f t="shared" si="63"/>
        <v>9777.76</v>
      </c>
      <c r="K127" s="1">
        <f t="shared" si="66"/>
        <v>61222.239999999998</v>
      </c>
    </row>
    <row r="128" spans="1:126" x14ac:dyDescent="0.25">
      <c r="A128" t="s">
        <v>197</v>
      </c>
      <c r="B128" t="s">
        <v>295</v>
      </c>
      <c r="C128" s="32" t="s">
        <v>492</v>
      </c>
      <c r="D128" t="s">
        <v>321</v>
      </c>
      <c r="E128" s="1">
        <v>76000</v>
      </c>
      <c r="F128" s="1">
        <f t="shared" si="64"/>
        <v>2181.1999999999998</v>
      </c>
      <c r="G128" s="1">
        <v>6497.56</v>
      </c>
      <c r="H128" s="1">
        <f t="shared" si="65"/>
        <v>2310.4</v>
      </c>
      <c r="I128" s="1">
        <v>327</v>
      </c>
      <c r="J128" s="1">
        <v>11316.16</v>
      </c>
      <c r="K128" s="1">
        <v>64683.839999999997</v>
      </c>
    </row>
    <row r="129" spans="1:126" x14ac:dyDescent="0.25">
      <c r="A129" t="s">
        <v>320</v>
      </c>
      <c r="B129" t="s">
        <v>123</v>
      </c>
      <c r="C129" s="32" t="s">
        <v>492</v>
      </c>
      <c r="D129" t="s">
        <v>324</v>
      </c>
      <c r="E129" s="1">
        <v>75000</v>
      </c>
      <c r="F129" s="1">
        <f t="shared" si="64"/>
        <v>2152.5</v>
      </c>
      <c r="G129" s="1">
        <v>6309.38</v>
      </c>
      <c r="H129" s="1">
        <f t="shared" si="65"/>
        <v>2280</v>
      </c>
      <c r="I129" s="1">
        <v>377.5</v>
      </c>
      <c r="J129" s="1">
        <v>11119.38</v>
      </c>
      <c r="K129" s="1">
        <v>63880.62</v>
      </c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</row>
    <row r="130" spans="1:126" x14ac:dyDescent="0.25">
      <c r="A130" t="s">
        <v>391</v>
      </c>
      <c r="B130" s="21" t="s">
        <v>293</v>
      </c>
      <c r="C130" s="32" t="s">
        <v>492</v>
      </c>
      <c r="D130" s="16" t="s">
        <v>324</v>
      </c>
      <c r="E130" s="1">
        <v>100000</v>
      </c>
      <c r="F130" s="1">
        <f t="shared" si="64"/>
        <v>2870</v>
      </c>
      <c r="G130" s="1">
        <v>12105.37</v>
      </c>
      <c r="H130" s="1">
        <f t="shared" si="65"/>
        <v>3040</v>
      </c>
      <c r="I130" s="1">
        <v>277.5</v>
      </c>
      <c r="J130" s="1">
        <f t="shared" si="63"/>
        <v>18292.87</v>
      </c>
      <c r="K130" s="1">
        <f>+E130-J130</f>
        <v>81707.13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</row>
    <row r="131" spans="1:126" x14ac:dyDescent="0.25">
      <c r="A131" t="s">
        <v>198</v>
      </c>
      <c r="B131" t="s">
        <v>199</v>
      </c>
      <c r="C131" s="32" t="s">
        <v>491</v>
      </c>
      <c r="D131" t="s">
        <v>324</v>
      </c>
      <c r="E131" s="1">
        <v>46000</v>
      </c>
      <c r="F131" s="1">
        <f t="shared" si="64"/>
        <v>1320.2</v>
      </c>
      <c r="G131" s="1">
        <v>1289.46</v>
      </c>
      <c r="H131" s="1">
        <f t="shared" si="65"/>
        <v>1398.4</v>
      </c>
      <c r="I131" s="1">
        <v>543.79999999999995</v>
      </c>
      <c r="J131" s="1">
        <f t="shared" si="63"/>
        <v>4551.8599999999997</v>
      </c>
      <c r="K131" s="1">
        <f t="shared" si="66"/>
        <v>41448.14</v>
      </c>
    </row>
    <row r="132" spans="1:126" x14ac:dyDescent="0.25">
      <c r="A132" t="s">
        <v>200</v>
      </c>
      <c r="B132" t="s">
        <v>201</v>
      </c>
      <c r="C132" s="32" t="s">
        <v>491</v>
      </c>
      <c r="D132" t="s">
        <v>324</v>
      </c>
      <c r="E132" s="1">
        <v>61000</v>
      </c>
      <c r="F132" s="1">
        <f t="shared" si="64"/>
        <v>1750.7</v>
      </c>
      <c r="G132" s="1">
        <v>3674.86</v>
      </c>
      <c r="H132" s="1">
        <f t="shared" si="65"/>
        <v>1854.4</v>
      </c>
      <c r="I132" s="1">
        <v>165</v>
      </c>
      <c r="J132" s="1">
        <f t="shared" si="63"/>
        <v>7444.96</v>
      </c>
      <c r="K132" s="1">
        <f t="shared" si="66"/>
        <v>53555.040000000001</v>
      </c>
    </row>
    <row r="133" spans="1:126" x14ac:dyDescent="0.25">
      <c r="A133" t="s">
        <v>202</v>
      </c>
      <c r="B133" t="s">
        <v>199</v>
      </c>
      <c r="C133" s="32" t="s">
        <v>491</v>
      </c>
      <c r="D133" t="s">
        <v>324</v>
      </c>
      <c r="E133" s="1">
        <v>46000</v>
      </c>
      <c r="F133" s="1">
        <f t="shared" si="64"/>
        <v>1320.2</v>
      </c>
      <c r="G133" s="1">
        <v>1289.46</v>
      </c>
      <c r="H133" s="1">
        <f t="shared" si="65"/>
        <v>1398.4</v>
      </c>
      <c r="I133" s="1">
        <v>295</v>
      </c>
      <c r="J133" s="1">
        <f t="shared" si="63"/>
        <v>4303.0600000000004</v>
      </c>
      <c r="K133" s="1">
        <f t="shared" si="66"/>
        <v>41696.94</v>
      </c>
    </row>
    <row r="134" spans="1:126" x14ac:dyDescent="0.25">
      <c r="A134" t="s">
        <v>203</v>
      </c>
      <c r="B134" t="s">
        <v>196</v>
      </c>
      <c r="C134" s="32" t="s">
        <v>492</v>
      </c>
      <c r="D134" t="s">
        <v>324</v>
      </c>
      <c r="E134" s="1">
        <v>45000</v>
      </c>
      <c r="F134" s="1">
        <f t="shared" si="64"/>
        <v>1291.5</v>
      </c>
      <c r="G134" s="1">
        <v>791.29</v>
      </c>
      <c r="H134" s="1">
        <f t="shared" si="65"/>
        <v>1368</v>
      </c>
      <c r="I134" s="1">
        <v>7102.04</v>
      </c>
      <c r="J134" s="1">
        <f t="shared" si="63"/>
        <v>10552.83</v>
      </c>
      <c r="K134" s="1">
        <f t="shared" si="66"/>
        <v>34447.17</v>
      </c>
    </row>
    <row r="135" spans="1:126" x14ac:dyDescent="0.25">
      <c r="A135" t="s">
        <v>204</v>
      </c>
      <c r="B135" t="s">
        <v>205</v>
      </c>
      <c r="C135" s="32" t="s">
        <v>492</v>
      </c>
      <c r="D135" t="s">
        <v>324</v>
      </c>
      <c r="E135" s="1">
        <v>61000</v>
      </c>
      <c r="F135" s="1">
        <f t="shared" si="64"/>
        <v>1750.7</v>
      </c>
      <c r="G135" s="1">
        <v>3674.86</v>
      </c>
      <c r="H135" s="1">
        <f t="shared" si="65"/>
        <v>1854.4</v>
      </c>
      <c r="I135" s="1">
        <v>277.5</v>
      </c>
      <c r="J135" s="1">
        <v>7557.46</v>
      </c>
      <c r="K135" s="1">
        <v>53442.54</v>
      </c>
    </row>
    <row r="136" spans="1:126" x14ac:dyDescent="0.25">
      <c r="A136" t="s">
        <v>206</v>
      </c>
      <c r="B136" t="s">
        <v>207</v>
      </c>
      <c r="C136" s="32" t="s">
        <v>492</v>
      </c>
      <c r="D136" t="s">
        <v>324</v>
      </c>
      <c r="E136" s="1">
        <v>45000</v>
      </c>
      <c r="F136" s="1">
        <f t="shared" si="64"/>
        <v>1291.5</v>
      </c>
      <c r="G136" s="1">
        <v>1148.33</v>
      </c>
      <c r="H136" s="1">
        <f t="shared" si="65"/>
        <v>1368</v>
      </c>
      <c r="I136" s="1">
        <v>908.33</v>
      </c>
      <c r="J136" s="1">
        <v>4716.16</v>
      </c>
      <c r="K136" s="1">
        <f t="shared" si="66"/>
        <v>40283.839999999997</v>
      </c>
    </row>
    <row r="137" spans="1:126" x14ac:dyDescent="0.25">
      <c r="A137" t="s">
        <v>208</v>
      </c>
      <c r="B137" t="s">
        <v>19</v>
      </c>
      <c r="C137" s="32" t="s">
        <v>491</v>
      </c>
      <c r="D137" t="s">
        <v>324</v>
      </c>
      <c r="E137" s="1">
        <v>46000</v>
      </c>
      <c r="F137" s="1">
        <f t="shared" si="64"/>
        <v>1320.2</v>
      </c>
      <c r="G137" s="1">
        <v>1289.46</v>
      </c>
      <c r="H137" s="1">
        <f t="shared" si="65"/>
        <v>1398.4</v>
      </c>
      <c r="I137" s="1">
        <v>125</v>
      </c>
      <c r="J137" s="1">
        <v>4133.0600000000004</v>
      </c>
      <c r="K137" s="1">
        <f t="shared" si="66"/>
        <v>41866.94</v>
      </c>
    </row>
    <row r="138" spans="1:126" x14ac:dyDescent="0.25">
      <c r="A138" t="s">
        <v>209</v>
      </c>
      <c r="B138" t="s">
        <v>210</v>
      </c>
      <c r="C138" s="32" t="s">
        <v>492</v>
      </c>
      <c r="D138" t="s">
        <v>324</v>
      </c>
      <c r="E138" s="1">
        <v>45000</v>
      </c>
      <c r="F138" s="1">
        <f t="shared" si="64"/>
        <v>1291.5</v>
      </c>
      <c r="G138" s="1">
        <v>1148.33</v>
      </c>
      <c r="H138" s="1">
        <f t="shared" si="65"/>
        <v>1368</v>
      </c>
      <c r="I138" s="1">
        <v>3275.62</v>
      </c>
      <c r="J138" s="1">
        <f t="shared" si="63"/>
        <v>7083.45</v>
      </c>
      <c r="K138" s="1">
        <f t="shared" si="66"/>
        <v>37916.550000000003</v>
      </c>
    </row>
    <row r="139" spans="1:126" x14ac:dyDescent="0.25">
      <c r="A139" s="3" t="s">
        <v>13</v>
      </c>
      <c r="B139" s="3">
        <v>18</v>
      </c>
      <c r="C139" s="34"/>
      <c r="D139" s="3"/>
      <c r="E139" s="4">
        <f t="shared" ref="E139:K139" si="67">SUM(E121:E138)</f>
        <v>967000</v>
      </c>
      <c r="F139" s="4">
        <f t="shared" si="67"/>
        <v>27752.9</v>
      </c>
      <c r="G139" s="4">
        <f t="shared" si="67"/>
        <v>49389.09</v>
      </c>
      <c r="H139" s="4">
        <f t="shared" si="67"/>
        <v>29396.799999999999</v>
      </c>
      <c r="I139" s="4">
        <f t="shared" si="67"/>
        <v>31029.21</v>
      </c>
      <c r="J139" s="4">
        <f t="shared" si="67"/>
        <v>137568</v>
      </c>
      <c r="K139" s="4">
        <f t="shared" si="67"/>
        <v>829432</v>
      </c>
    </row>
    <row r="141" spans="1:126" x14ac:dyDescent="0.25">
      <c r="A141" s="10" t="s">
        <v>463</v>
      </c>
      <c r="B141" s="10"/>
      <c r="C141" s="36"/>
      <c r="D141" s="12"/>
      <c r="E141" s="10"/>
      <c r="F141" s="10"/>
      <c r="G141" s="10"/>
      <c r="H141" s="10"/>
      <c r="I141" s="10"/>
      <c r="J141" s="10"/>
      <c r="K141" s="10"/>
    </row>
    <row r="142" spans="1:126" x14ac:dyDescent="0.25">
      <c r="A142" t="s">
        <v>211</v>
      </c>
      <c r="B142" t="s">
        <v>212</v>
      </c>
      <c r="C142" s="32" t="s">
        <v>491</v>
      </c>
      <c r="D142" t="s">
        <v>324</v>
      </c>
      <c r="E142" s="1">
        <v>28350</v>
      </c>
      <c r="F142" s="1">
        <f>E142*0.0287</f>
        <v>813.65</v>
      </c>
      <c r="G142" s="1">
        <v>0</v>
      </c>
      <c r="H142" s="1">
        <f>E142*0.0304</f>
        <v>861.84</v>
      </c>
      <c r="I142" s="1">
        <v>1947</v>
      </c>
      <c r="J142" s="1">
        <v>3799.79</v>
      </c>
      <c r="K142" s="1">
        <v>27550.21</v>
      </c>
    </row>
    <row r="143" spans="1:126" x14ac:dyDescent="0.25">
      <c r="A143" t="s">
        <v>213</v>
      </c>
      <c r="B143" t="s">
        <v>212</v>
      </c>
      <c r="C143" s="32" t="s">
        <v>492</v>
      </c>
      <c r="D143" t="s">
        <v>321</v>
      </c>
      <c r="E143" s="1">
        <v>36000</v>
      </c>
      <c r="F143" s="1">
        <f t="shared" ref="F143:F163" si="68">E143*0.0287</f>
        <v>1033.2</v>
      </c>
      <c r="G143" s="1">
        <v>0</v>
      </c>
      <c r="H143" s="1">
        <f t="shared" ref="H143:H163" si="69">E143*0.0304</f>
        <v>1094.4000000000001</v>
      </c>
      <c r="I143" s="1">
        <v>377.5</v>
      </c>
      <c r="J143" s="1">
        <f t="shared" ref="J143:J149" si="70">F143+G143+H143+I143</f>
        <v>2505.1</v>
      </c>
      <c r="K143" s="1">
        <f t="shared" ref="K143:K149" si="71">E143-J143</f>
        <v>33494.9</v>
      </c>
    </row>
    <row r="144" spans="1:126" x14ac:dyDescent="0.25">
      <c r="A144" t="s">
        <v>215</v>
      </c>
      <c r="B144" t="s">
        <v>214</v>
      </c>
      <c r="C144" s="32" t="s">
        <v>492</v>
      </c>
      <c r="D144" t="s">
        <v>324</v>
      </c>
      <c r="E144" s="1">
        <v>36000</v>
      </c>
      <c r="F144" s="1">
        <f t="shared" si="68"/>
        <v>1033.2</v>
      </c>
      <c r="G144" s="1">
        <v>0</v>
      </c>
      <c r="H144" s="1">
        <f t="shared" si="69"/>
        <v>1094.4000000000001</v>
      </c>
      <c r="I144" s="1">
        <v>327.5</v>
      </c>
      <c r="J144" s="1">
        <f t="shared" si="70"/>
        <v>2455.1</v>
      </c>
      <c r="K144" s="1">
        <f t="shared" si="71"/>
        <v>33544.9</v>
      </c>
    </row>
    <row r="145" spans="1:126" x14ac:dyDescent="0.25">
      <c r="A145" t="s">
        <v>216</v>
      </c>
      <c r="B145" t="s">
        <v>214</v>
      </c>
      <c r="C145" s="32" t="s">
        <v>491</v>
      </c>
      <c r="D145" t="s">
        <v>324</v>
      </c>
      <c r="E145" s="1">
        <v>36000</v>
      </c>
      <c r="F145" s="1">
        <f t="shared" si="68"/>
        <v>1033.2</v>
      </c>
      <c r="G145" s="1">
        <v>0</v>
      </c>
      <c r="H145" s="1">
        <f t="shared" si="69"/>
        <v>1094.4000000000001</v>
      </c>
      <c r="I145" s="1">
        <v>75</v>
      </c>
      <c r="J145" s="1">
        <f t="shared" si="70"/>
        <v>2202.6</v>
      </c>
      <c r="K145" s="1">
        <f t="shared" si="71"/>
        <v>33797.4</v>
      </c>
    </row>
    <row r="146" spans="1:126" x14ac:dyDescent="0.25">
      <c r="A146" t="s">
        <v>217</v>
      </c>
      <c r="B146" t="s">
        <v>17</v>
      </c>
      <c r="C146" s="32" t="s">
        <v>491</v>
      </c>
      <c r="D146" t="s">
        <v>321</v>
      </c>
      <c r="E146" s="1">
        <v>81000</v>
      </c>
      <c r="F146" s="1">
        <f t="shared" si="68"/>
        <v>2324.6999999999998</v>
      </c>
      <c r="G146" s="1">
        <v>6486.36</v>
      </c>
      <c r="H146" s="1">
        <f t="shared" si="69"/>
        <v>2462.4</v>
      </c>
      <c r="I146" s="1">
        <v>7107.48</v>
      </c>
      <c r="J146" s="1">
        <f>+F146+G146+H146+I146</f>
        <v>18380.939999999999</v>
      </c>
      <c r="K146" s="1">
        <f t="shared" si="71"/>
        <v>62619.06</v>
      </c>
    </row>
    <row r="147" spans="1:126" x14ac:dyDescent="0.25">
      <c r="A147" t="s">
        <v>218</v>
      </c>
      <c r="B147" t="s">
        <v>94</v>
      </c>
      <c r="C147" s="32" t="s">
        <v>492</v>
      </c>
      <c r="D147" t="s">
        <v>324</v>
      </c>
      <c r="E147" s="1">
        <v>20075</v>
      </c>
      <c r="F147" s="1">
        <f t="shared" si="68"/>
        <v>576.15</v>
      </c>
      <c r="G147" s="1">
        <v>0</v>
      </c>
      <c r="H147" s="1">
        <f t="shared" si="69"/>
        <v>610.28</v>
      </c>
      <c r="I147" s="1">
        <v>277.5</v>
      </c>
      <c r="J147" s="1">
        <f t="shared" si="70"/>
        <v>1463.93</v>
      </c>
      <c r="K147" s="1">
        <f t="shared" si="71"/>
        <v>18611.07</v>
      </c>
    </row>
    <row r="148" spans="1:126" x14ac:dyDescent="0.25">
      <c r="A148" t="s">
        <v>219</v>
      </c>
      <c r="B148" t="s">
        <v>173</v>
      </c>
      <c r="C148" s="32" t="s">
        <v>492</v>
      </c>
      <c r="D148" t="s">
        <v>324</v>
      </c>
      <c r="E148" s="1">
        <v>36000</v>
      </c>
      <c r="F148" s="1">
        <f t="shared" si="68"/>
        <v>1033.2</v>
      </c>
      <c r="G148" s="1">
        <v>0</v>
      </c>
      <c r="H148" s="1">
        <f t="shared" si="69"/>
        <v>1094.4000000000001</v>
      </c>
      <c r="I148" s="1">
        <v>377.5</v>
      </c>
      <c r="J148" s="1">
        <f t="shared" si="70"/>
        <v>2505.1</v>
      </c>
      <c r="K148" s="1">
        <f t="shared" si="71"/>
        <v>33494.9</v>
      </c>
    </row>
    <row r="149" spans="1:126" x14ac:dyDescent="0.25">
      <c r="A149" t="s">
        <v>220</v>
      </c>
      <c r="B149" t="s">
        <v>214</v>
      </c>
      <c r="C149" s="32" t="s">
        <v>491</v>
      </c>
      <c r="D149" t="s">
        <v>324</v>
      </c>
      <c r="E149" s="1">
        <v>36000</v>
      </c>
      <c r="F149" s="1">
        <f t="shared" si="68"/>
        <v>1033.2</v>
      </c>
      <c r="G149" s="1">
        <v>0</v>
      </c>
      <c r="H149" s="1">
        <f t="shared" si="69"/>
        <v>1094.4000000000001</v>
      </c>
      <c r="I149" s="1">
        <v>2777.74</v>
      </c>
      <c r="J149" s="1">
        <f t="shared" si="70"/>
        <v>4905.34</v>
      </c>
      <c r="K149" s="1">
        <f t="shared" si="71"/>
        <v>31094.66</v>
      </c>
    </row>
    <row r="150" spans="1:126" x14ac:dyDescent="0.25">
      <c r="A150" t="s">
        <v>221</v>
      </c>
      <c r="B150" t="s">
        <v>212</v>
      </c>
      <c r="C150" s="32" t="s">
        <v>492</v>
      </c>
      <c r="D150" t="s">
        <v>324</v>
      </c>
      <c r="E150" s="1">
        <v>44000</v>
      </c>
      <c r="F150" s="1">
        <f t="shared" si="68"/>
        <v>1262.8</v>
      </c>
      <c r="G150" s="1">
        <v>1007.19</v>
      </c>
      <c r="H150" s="1">
        <f t="shared" si="69"/>
        <v>1337.6</v>
      </c>
      <c r="I150" s="1">
        <v>277.5</v>
      </c>
      <c r="J150" s="1">
        <f t="shared" ref="J150:J163" si="72">F150+G150+H150+I150</f>
        <v>3885.09</v>
      </c>
      <c r="K150" s="1">
        <f t="shared" ref="K150:K163" si="73">E150-J150</f>
        <v>40114.910000000003</v>
      </c>
    </row>
    <row r="151" spans="1:126" x14ac:dyDescent="0.25">
      <c r="A151" t="s">
        <v>371</v>
      </c>
      <c r="B151" t="s">
        <v>15</v>
      </c>
      <c r="C151" s="32" t="s">
        <v>491</v>
      </c>
      <c r="D151" t="s">
        <v>324</v>
      </c>
      <c r="E151" s="1">
        <v>36000</v>
      </c>
      <c r="F151" s="1">
        <f t="shared" si="68"/>
        <v>1033.2</v>
      </c>
      <c r="G151" s="1">
        <v>0</v>
      </c>
      <c r="H151" s="1">
        <f t="shared" si="69"/>
        <v>1094.4000000000001</v>
      </c>
      <c r="I151" s="1">
        <v>3243.2</v>
      </c>
      <c r="J151" s="1">
        <v>5370.8</v>
      </c>
      <c r="K151" s="1">
        <f>E151-J151</f>
        <v>30629.200000000001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370</v>
      </c>
      <c r="B152" t="s">
        <v>23</v>
      </c>
      <c r="C152" s="32" t="s">
        <v>491</v>
      </c>
      <c r="D152" t="s">
        <v>324</v>
      </c>
      <c r="E152" s="1">
        <v>33000</v>
      </c>
      <c r="F152" s="1">
        <f t="shared" si="68"/>
        <v>947.1</v>
      </c>
      <c r="G152" s="1">
        <v>0</v>
      </c>
      <c r="H152" s="1">
        <f t="shared" si="69"/>
        <v>1003.2</v>
      </c>
      <c r="I152" s="1">
        <v>377.5</v>
      </c>
      <c r="J152" s="1">
        <v>2327.8000000000002</v>
      </c>
      <c r="K152" s="1">
        <f>E152-J152</f>
        <v>30672.2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337</v>
      </c>
      <c r="B153" t="s">
        <v>123</v>
      </c>
      <c r="C153" s="32" t="s">
        <v>492</v>
      </c>
      <c r="D153" t="s">
        <v>324</v>
      </c>
      <c r="E153" s="1">
        <v>61000</v>
      </c>
      <c r="F153" s="1">
        <f t="shared" si="68"/>
        <v>1750.7</v>
      </c>
      <c r="G153" s="1">
        <v>3674.86</v>
      </c>
      <c r="H153" s="1">
        <f t="shared" si="69"/>
        <v>1854.4</v>
      </c>
      <c r="I153" s="1">
        <v>277.5</v>
      </c>
      <c r="J153" s="1">
        <v>7557.46</v>
      </c>
      <c r="K153" s="1">
        <f t="shared" si="73"/>
        <v>53442.54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x14ac:dyDescent="0.25">
      <c r="A154" t="s">
        <v>336</v>
      </c>
      <c r="B154" t="s">
        <v>64</v>
      </c>
      <c r="C154" s="32" t="s">
        <v>491</v>
      </c>
      <c r="D154" t="s">
        <v>324</v>
      </c>
      <c r="E154" s="1">
        <v>36000</v>
      </c>
      <c r="F154" s="1">
        <f t="shared" si="68"/>
        <v>1033.2</v>
      </c>
      <c r="G154" s="1">
        <v>0</v>
      </c>
      <c r="H154" s="1">
        <f t="shared" si="69"/>
        <v>1094.4000000000001</v>
      </c>
      <c r="I154" s="1">
        <v>187</v>
      </c>
      <c r="J154" s="1">
        <f t="shared" si="72"/>
        <v>2314.6</v>
      </c>
      <c r="K154" s="1">
        <f t="shared" si="73"/>
        <v>33685.4</v>
      </c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</row>
    <row r="155" spans="1:126" x14ac:dyDescent="0.25">
      <c r="A155" t="s">
        <v>372</v>
      </c>
      <c r="B155" t="s">
        <v>23</v>
      </c>
      <c r="C155" s="32" t="s">
        <v>491</v>
      </c>
      <c r="D155" t="s">
        <v>324</v>
      </c>
      <c r="E155" s="1">
        <v>33000</v>
      </c>
      <c r="F155" s="1">
        <f t="shared" si="68"/>
        <v>947.1</v>
      </c>
      <c r="G155" s="1">
        <v>0</v>
      </c>
      <c r="H155" s="1">
        <f t="shared" si="69"/>
        <v>1003.2</v>
      </c>
      <c r="I155" s="1">
        <v>125</v>
      </c>
      <c r="J155" s="1">
        <v>2075.3000000000002</v>
      </c>
      <c r="K155" s="1">
        <f>E155-J155</f>
        <v>30924.7</v>
      </c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t="s">
        <v>339</v>
      </c>
      <c r="B156" t="s">
        <v>338</v>
      </c>
      <c r="C156" s="32" t="s">
        <v>492</v>
      </c>
      <c r="D156" t="s">
        <v>324</v>
      </c>
      <c r="E156" s="1">
        <v>45000</v>
      </c>
      <c r="F156" s="1">
        <f t="shared" si="68"/>
        <v>1291.5</v>
      </c>
      <c r="G156" s="1">
        <v>969.81</v>
      </c>
      <c r="H156" s="1">
        <f t="shared" si="69"/>
        <v>1368</v>
      </c>
      <c r="I156" s="1">
        <v>1215.1199999999999</v>
      </c>
      <c r="J156" s="1">
        <f t="shared" si="72"/>
        <v>4844.43</v>
      </c>
      <c r="K156" s="1">
        <f t="shared" si="73"/>
        <v>40155.57</v>
      </c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x14ac:dyDescent="0.25">
      <c r="A157" t="s">
        <v>374</v>
      </c>
      <c r="B157" t="s">
        <v>23</v>
      </c>
      <c r="C157" s="32" t="s">
        <v>492</v>
      </c>
      <c r="D157" t="s">
        <v>324</v>
      </c>
      <c r="E157" s="1">
        <v>33000</v>
      </c>
      <c r="F157" s="1">
        <f t="shared" si="68"/>
        <v>947.1</v>
      </c>
      <c r="G157" s="1">
        <v>0</v>
      </c>
      <c r="H157" s="1">
        <f t="shared" si="69"/>
        <v>1003.2</v>
      </c>
      <c r="I157" s="1">
        <v>2567.2399999999998</v>
      </c>
      <c r="J157" s="1">
        <f>F157+G157+H157+I157</f>
        <v>4517.54</v>
      </c>
      <c r="K157" s="1">
        <f>E157-J157</f>
        <v>28482.46</v>
      </c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</row>
    <row r="158" spans="1:126" x14ac:dyDescent="0.25">
      <c r="A158" t="s">
        <v>373</v>
      </c>
      <c r="B158" t="s">
        <v>64</v>
      </c>
      <c r="C158" s="32" t="s">
        <v>492</v>
      </c>
      <c r="D158" t="s">
        <v>324</v>
      </c>
      <c r="E158" s="1">
        <v>33000</v>
      </c>
      <c r="F158" s="1">
        <f t="shared" si="68"/>
        <v>947.1</v>
      </c>
      <c r="G158" s="1">
        <v>0</v>
      </c>
      <c r="H158" s="1">
        <f t="shared" si="69"/>
        <v>1003.2</v>
      </c>
      <c r="I158" s="1">
        <v>277.5</v>
      </c>
      <c r="J158" s="1">
        <f>F158+G158+H158+I158</f>
        <v>2227.8000000000002</v>
      </c>
      <c r="K158" s="1">
        <v>30772.2</v>
      </c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</row>
    <row r="159" spans="1:126" x14ac:dyDescent="0.25">
      <c r="A159" t="s">
        <v>340</v>
      </c>
      <c r="B159" t="s">
        <v>64</v>
      </c>
      <c r="C159" s="32" t="s">
        <v>492</v>
      </c>
      <c r="D159" t="s">
        <v>324</v>
      </c>
      <c r="E159" s="1">
        <v>46000</v>
      </c>
      <c r="F159" s="1">
        <f t="shared" si="68"/>
        <v>1320.2</v>
      </c>
      <c r="G159" s="1">
        <v>1289.46</v>
      </c>
      <c r="H159" s="1">
        <v>1398.4</v>
      </c>
      <c r="I159" s="1">
        <v>187</v>
      </c>
      <c r="J159" s="1">
        <v>4195.0600000000004</v>
      </c>
      <c r="K159" s="1">
        <f t="shared" si="73"/>
        <v>41804.94</v>
      </c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</row>
    <row r="160" spans="1:126" x14ac:dyDescent="0.25">
      <c r="A160" t="s">
        <v>377</v>
      </c>
      <c r="B160" t="s">
        <v>227</v>
      </c>
      <c r="C160" s="32" t="s">
        <v>491</v>
      </c>
      <c r="D160" t="s">
        <v>324</v>
      </c>
      <c r="E160" s="1">
        <v>46000</v>
      </c>
      <c r="F160" s="1">
        <f t="shared" si="68"/>
        <v>1320.2</v>
      </c>
      <c r="G160" s="1">
        <v>1289.46</v>
      </c>
      <c r="H160" s="1">
        <v>1398.4</v>
      </c>
      <c r="I160" s="1">
        <v>287</v>
      </c>
      <c r="J160" s="1">
        <v>4295.0600000000004</v>
      </c>
      <c r="K160" s="1">
        <f>E160-J160</f>
        <v>41704.94</v>
      </c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</row>
    <row r="161" spans="1:126" x14ac:dyDescent="0.25">
      <c r="A161" t="s">
        <v>376</v>
      </c>
      <c r="B161" t="s">
        <v>147</v>
      </c>
      <c r="C161" s="32" t="s">
        <v>491</v>
      </c>
      <c r="D161" t="s">
        <v>324</v>
      </c>
      <c r="E161" s="1">
        <v>51000</v>
      </c>
      <c r="F161" s="1">
        <f t="shared" si="68"/>
        <v>1463.7</v>
      </c>
      <c r="G161" s="1">
        <v>1995.14</v>
      </c>
      <c r="H161" s="1">
        <f t="shared" si="69"/>
        <v>1550.4</v>
      </c>
      <c r="I161" s="1">
        <v>187</v>
      </c>
      <c r="J161" s="1">
        <f>F161+G161+H161+I161</f>
        <v>5196.24</v>
      </c>
      <c r="K161" s="1">
        <f>E161-J161</f>
        <v>45803.76</v>
      </c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</row>
    <row r="162" spans="1:126" x14ac:dyDescent="0.25">
      <c r="A162" t="s">
        <v>375</v>
      </c>
      <c r="B162" t="s">
        <v>137</v>
      </c>
      <c r="C162" s="32" t="s">
        <v>492</v>
      </c>
      <c r="D162" t="s">
        <v>324</v>
      </c>
      <c r="E162" s="1">
        <v>46000</v>
      </c>
      <c r="F162" s="1">
        <f t="shared" si="68"/>
        <v>1320.2</v>
      </c>
      <c r="G162" s="1">
        <v>1289.46</v>
      </c>
      <c r="H162" s="1">
        <f t="shared" si="69"/>
        <v>1398.4</v>
      </c>
      <c r="I162" s="1">
        <v>25</v>
      </c>
      <c r="J162" s="1">
        <f>F162+G162+H162+I162</f>
        <v>4033.06</v>
      </c>
      <c r="K162" s="1">
        <f>E162-J162</f>
        <v>41966.94</v>
      </c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</row>
    <row r="163" spans="1:126" x14ac:dyDescent="0.25">
      <c r="A163" t="s">
        <v>341</v>
      </c>
      <c r="B163" t="s">
        <v>64</v>
      </c>
      <c r="C163" s="32" t="s">
        <v>491</v>
      </c>
      <c r="D163" t="s">
        <v>324</v>
      </c>
      <c r="E163" s="1">
        <v>36000</v>
      </c>
      <c r="F163" s="1">
        <f t="shared" si="68"/>
        <v>1033.2</v>
      </c>
      <c r="G163" s="1">
        <v>0</v>
      </c>
      <c r="H163" s="1">
        <f t="shared" si="69"/>
        <v>1094.4000000000001</v>
      </c>
      <c r="I163" s="1">
        <v>187</v>
      </c>
      <c r="J163" s="1">
        <f t="shared" si="72"/>
        <v>2314.6</v>
      </c>
      <c r="K163" s="1">
        <f t="shared" si="73"/>
        <v>33685.4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</row>
    <row r="164" spans="1:126" x14ac:dyDescent="0.25">
      <c r="A164" s="3" t="s">
        <v>13</v>
      </c>
      <c r="B164" s="3">
        <v>22</v>
      </c>
      <c r="C164" s="34"/>
      <c r="D164" s="3"/>
      <c r="E164" s="4">
        <f t="shared" ref="E164:I164" si="74">SUM(E142:E163)</f>
        <v>888425</v>
      </c>
      <c r="F164" s="4">
        <f t="shared" si="74"/>
        <v>25497.8</v>
      </c>
      <c r="G164" s="4">
        <f t="shared" si="74"/>
        <v>18001.740000000002</v>
      </c>
      <c r="H164" s="4">
        <f t="shared" si="74"/>
        <v>27008.12</v>
      </c>
      <c r="I164" s="4">
        <f t="shared" si="74"/>
        <v>22687.78</v>
      </c>
      <c r="J164" s="4">
        <f>SUM(J142:J163)</f>
        <v>93372.74</v>
      </c>
      <c r="K164" s="4">
        <f>SUM(K142:K163)</f>
        <v>798052.26</v>
      </c>
    </row>
    <row r="166" spans="1:126" x14ac:dyDescent="0.25">
      <c r="A166" s="10" t="s">
        <v>222</v>
      </c>
      <c r="B166" s="10"/>
      <c r="C166" s="36"/>
      <c r="D166" s="12"/>
      <c r="E166" s="10"/>
      <c r="F166" s="10"/>
      <c r="G166" s="10"/>
      <c r="H166" s="10"/>
      <c r="I166" s="10"/>
      <c r="J166" s="10"/>
      <c r="K166" s="10"/>
    </row>
    <row r="167" spans="1:126" x14ac:dyDescent="0.25">
      <c r="A167" t="s">
        <v>231</v>
      </c>
      <c r="B167" t="s">
        <v>232</v>
      </c>
      <c r="C167" s="32" t="s">
        <v>491</v>
      </c>
      <c r="D167" t="s">
        <v>324</v>
      </c>
      <c r="E167" s="1">
        <v>81000</v>
      </c>
      <c r="F167" s="1">
        <f>E167*0.0287</f>
        <v>2324.6999999999998</v>
      </c>
      <c r="G167" s="1">
        <v>7636.09</v>
      </c>
      <c r="H167" s="1">
        <f>E167*0.0304</f>
        <v>2462.4</v>
      </c>
      <c r="I167" s="1">
        <v>187</v>
      </c>
      <c r="J167" s="1">
        <f>F167+G167+H167+I167</f>
        <v>12610.19</v>
      </c>
      <c r="K167" s="1">
        <f>E167-J167</f>
        <v>68389.81</v>
      </c>
    </row>
    <row r="168" spans="1:126" x14ac:dyDescent="0.25">
      <c r="A168" t="s">
        <v>223</v>
      </c>
      <c r="B168" t="s">
        <v>15</v>
      </c>
      <c r="C168" s="32" t="s">
        <v>492</v>
      </c>
      <c r="D168" t="s">
        <v>324</v>
      </c>
      <c r="E168" s="1">
        <v>45000</v>
      </c>
      <c r="F168" s="1">
        <f t="shared" ref="F168:F173" si="75">E168*0.0287</f>
        <v>1291.5</v>
      </c>
      <c r="G168" s="1">
        <v>1148.33</v>
      </c>
      <c r="H168" s="1">
        <v>1368</v>
      </c>
      <c r="I168" s="1">
        <v>2476.6</v>
      </c>
      <c r="J168" s="1">
        <v>6284.43</v>
      </c>
      <c r="K168" s="1">
        <f t="shared" ref="K168:K173" si="76">E168-J168</f>
        <v>38715.57</v>
      </c>
    </row>
    <row r="169" spans="1:126" x14ac:dyDescent="0.25">
      <c r="A169" t="s">
        <v>224</v>
      </c>
      <c r="B169" t="s">
        <v>225</v>
      </c>
      <c r="C169" s="32" t="s">
        <v>492</v>
      </c>
      <c r="D169" t="s">
        <v>324</v>
      </c>
      <c r="E169" s="1">
        <v>33000</v>
      </c>
      <c r="F169" s="1">
        <f t="shared" si="75"/>
        <v>947.1</v>
      </c>
      <c r="G169" s="1">
        <v>0</v>
      </c>
      <c r="H169" s="1">
        <f t="shared" ref="H169:H173" si="77">E169*0.0304</f>
        <v>1003.2</v>
      </c>
      <c r="I169" s="1">
        <v>565</v>
      </c>
      <c r="J169" s="1">
        <f t="shared" ref="J169:J173" si="78">F169+G169+H169+I169</f>
        <v>2515.3000000000002</v>
      </c>
      <c r="K169" s="1">
        <f t="shared" si="76"/>
        <v>30484.7</v>
      </c>
    </row>
    <row r="170" spans="1:126" x14ac:dyDescent="0.25">
      <c r="A170" t="s">
        <v>226</v>
      </c>
      <c r="B170" t="s">
        <v>225</v>
      </c>
      <c r="C170" s="32" t="s">
        <v>492</v>
      </c>
      <c r="D170" t="s">
        <v>324</v>
      </c>
      <c r="E170" s="1">
        <v>33000</v>
      </c>
      <c r="F170" s="1">
        <f t="shared" si="75"/>
        <v>947.1</v>
      </c>
      <c r="G170" s="1">
        <v>0</v>
      </c>
      <c r="H170" s="1">
        <f t="shared" si="77"/>
        <v>1003.2</v>
      </c>
      <c r="I170" s="1">
        <v>3740.72</v>
      </c>
      <c r="J170" s="1">
        <f t="shared" si="78"/>
        <v>5691.02</v>
      </c>
      <c r="K170" s="1">
        <f t="shared" si="76"/>
        <v>27308.98</v>
      </c>
    </row>
    <row r="171" spans="1:126" x14ac:dyDescent="0.25">
      <c r="A171" t="s">
        <v>228</v>
      </c>
      <c r="B171" t="s">
        <v>137</v>
      </c>
      <c r="C171" s="32" t="s">
        <v>492</v>
      </c>
      <c r="D171" t="s">
        <v>321</v>
      </c>
      <c r="E171" s="1">
        <v>30450</v>
      </c>
      <c r="F171" s="1">
        <f t="shared" si="75"/>
        <v>873.92</v>
      </c>
      <c r="G171" s="1">
        <v>0</v>
      </c>
      <c r="H171" s="1">
        <v>925.68</v>
      </c>
      <c r="I171" s="1">
        <v>2165.12</v>
      </c>
      <c r="J171" s="1">
        <v>3964.72</v>
      </c>
      <c r="K171" s="1">
        <f t="shared" si="76"/>
        <v>26485.279999999999</v>
      </c>
    </row>
    <row r="172" spans="1:126" x14ac:dyDescent="0.25">
      <c r="A172" t="s">
        <v>229</v>
      </c>
      <c r="B172" t="s">
        <v>230</v>
      </c>
      <c r="C172" s="32" t="s">
        <v>492</v>
      </c>
      <c r="D172" t="s">
        <v>324</v>
      </c>
      <c r="E172" s="1">
        <v>33000</v>
      </c>
      <c r="F172" s="1">
        <f>E172*0.0287</f>
        <v>947.1</v>
      </c>
      <c r="G172" s="1">
        <v>0</v>
      </c>
      <c r="H172" s="1">
        <f>E172*0.0304</f>
        <v>1003.2</v>
      </c>
      <c r="I172" s="1">
        <v>417.5</v>
      </c>
      <c r="J172" s="1">
        <f t="shared" si="78"/>
        <v>2367.8000000000002</v>
      </c>
      <c r="K172" s="1">
        <f t="shared" si="76"/>
        <v>30632.2</v>
      </c>
    </row>
    <row r="173" spans="1:126" x14ac:dyDescent="0.25">
      <c r="A173" t="s">
        <v>270</v>
      </c>
      <c r="B173" t="s">
        <v>227</v>
      </c>
      <c r="C173" s="32" t="s">
        <v>492</v>
      </c>
      <c r="D173" t="s">
        <v>324</v>
      </c>
      <c r="E173" s="1">
        <v>31500</v>
      </c>
      <c r="F173" s="1">
        <f t="shared" si="75"/>
        <v>904.05</v>
      </c>
      <c r="G173" s="1">
        <v>0</v>
      </c>
      <c r="H173" s="1">
        <f t="shared" si="77"/>
        <v>957.6</v>
      </c>
      <c r="I173" s="1">
        <v>655.1</v>
      </c>
      <c r="J173" s="1">
        <f t="shared" si="78"/>
        <v>2516.75</v>
      </c>
      <c r="K173" s="1">
        <f t="shared" si="76"/>
        <v>28983.25</v>
      </c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</row>
    <row r="174" spans="1:126" x14ac:dyDescent="0.25">
      <c r="A174" s="3" t="s">
        <v>13</v>
      </c>
      <c r="B174" s="3">
        <v>7</v>
      </c>
      <c r="C174" s="34"/>
      <c r="D174" s="3"/>
      <c r="E174" s="4">
        <f t="shared" ref="E174:K174" si="79">SUM(E167:E173)</f>
        <v>286950</v>
      </c>
      <c r="F174" s="4">
        <f t="shared" si="79"/>
        <v>8235.4699999999993</v>
      </c>
      <c r="G174" s="4">
        <f t="shared" si="79"/>
        <v>8784.42</v>
      </c>
      <c r="H174" s="4">
        <f t="shared" si="79"/>
        <v>8723.2800000000007</v>
      </c>
      <c r="I174" s="4">
        <f t="shared" si="79"/>
        <v>10207.040000000001</v>
      </c>
      <c r="J174" s="4">
        <f t="shared" si="79"/>
        <v>35950.21</v>
      </c>
      <c r="K174" s="4">
        <f t="shared" si="79"/>
        <v>250999.79</v>
      </c>
    </row>
    <row r="176" spans="1:126" x14ac:dyDescent="0.25">
      <c r="A176" s="77" t="s">
        <v>100</v>
      </c>
      <c r="B176" s="77"/>
      <c r="C176" s="77"/>
      <c r="D176" s="77"/>
      <c r="E176" s="77"/>
      <c r="F176" s="77"/>
      <c r="G176" s="77"/>
      <c r="H176" s="77"/>
      <c r="I176" s="77"/>
      <c r="J176" s="77"/>
      <c r="K176" s="77"/>
    </row>
    <row r="177" spans="1:126" x14ac:dyDescent="0.25">
      <c r="A177" t="s">
        <v>101</v>
      </c>
      <c r="B177" t="s">
        <v>102</v>
      </c>
      <c r="C177" s="32" t="s">
        <v>491</v>
      </c>
      <c r="D177" t="s">
        <v>321</v>
      </c>
      <c r="E177" s="1">
        <v>101000</v>
      </c>
      <c r="F177" s="1">
        <f t="shared" ref="F177:F178" si="80">E177*0.0287</f>
        <v>2898.7</v>
      </c>
      <c r="G177" s="1">
        <v>12340.59</v>
      </c>
      <c r="H177" s="1">
        <f t="shared" ref="H177:H178" si="81">E177*0.0304</f>
        <v>3070.4</v>
      </c>
      <c r="I177" s="1">
        <v>25</v>
      </c>
      <c r="J177" s="1">
        <f t="shared" ref="J177" si="82">F177+G177+H177+I177</f>
        <v>18334.689999999999</v>
      </c>
      <c r="K177" s="1">
        <f t="shared" ref="K177:K178" si="83">E177-J177</f>
        <v>82665.31</v>
      </c>
    </row>
    <row r="178" spans="1:126" x14ac:dyDescent="0.25">
      <c r="A178" t="s">
        <v>103</v>
      </c>
      <c r="B178" t="s">
        <v>104</v>
      </c>
      <c r="C178" s="32" t="s">
        <v>492</v>
      </c>
      <c r="D178" t="s">
        <v>324</v>
      </c>
      <c r="E178" s="1">
        <v>60000</v>
      </c>
      <c r="F178" s="1">
        <f t="shared" si="80"/>
        <v>1722</v>
      </c>
      <c r="G178" s="1">
        <v>3486.68</v>
      </c>
      <c r="H178" s="1">
        <f t="shared" si="81"/>
        <v>1824</v>
      </c>
      <c r="I178" s="1">
        <v>277</v>
      </c>
      <c r="J178" s="1">
        <v>7310.18</v>
      </c>
      <c r="K178" s="1">
        <f t="shared" si="83"/>
        <v>52689.82</v>
      </c>
    </row>
    <row r="179" spans="1:126" x14ac:dyDescent="0.25">
      <c r="A179" t="s">
        <v>416</v>
      </c>
      <c r="B179" s="21" t="s">
        <v>130</v>
      </c>
      <c r="C179" s="32" t="s">
        <v>491</v>
      </c>
      <c r="D179" t="s">
        <v>324</v>
      </c>
      <c r="E179" s="1">
        <v>42000</v>
      </c>
      <c r="F179" s="1">
        <f>E179*0.0287</f>
        <v>1205.4000000000001</v>
      </c>
      <c r="G179" s="1">
        <v>724.92</v>
      </c>
      <c r="H179" s="1">
        <f>E179*0.0304</f>
        <v>1276.8</v>
      </c>
      <c r="I179" s="1">
        <v>25</v>
      </c>
      <c r="J179" s="1">
        <f>F179+G179+H179+I179</f>
        <v>3232.12</v>
      </c>
      <c r="K179" s="1">
        <f>E179-J179</f>
        <v>38767.879999999997</v>
      </c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s="3" t="s">
        <v>13</v>
      </c>
      <c r="B180" s="3">
        <v>3</v>
      </c>
      <c r="C180" s="34"/>
      <c r="D180" s="3"/>
      <c r="E180" s="4">
        <f t="shared" ref="E180:K180" si="84">SUM(E177:E179)</f>
        <v>203000</v>
      </c>
      <c r="F180" s="4">
        <f t="shared" si="84"/>
        <v>5826.1</v>
      </c>
      <c r="G180" s="4">
        <f t="shared" si="84"/>
        <v>16552.189999999999</v>
      </c>
      <c r="H180" s="4">
        <f t="shared" si="84"/>
        <v>6171.2</v>
      </c>
      <c r="I180" s="4">
        <f t="shared" si="84"/>
        <v>327</v>
      </c>
      <c r="J180" s="4">
        <f t="shared" si="84"/>
        <v>28876.99</v>
      </c>
      <c r="K180" s="4">
        <f t="shared" si="84"/>
        <v>174123.01</v>
      </c>
    </row>
    <row r="182" spans="1:126" x14ac:dyDescent="0.25">
      <c r="A182" s="77" t="s">
        <v>464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</row>
    <row r="183" spans="1:126" x14ac:dyDescent="0.25">
      <c r="A183" t="s">
        <v>329</v>
      </c>
      <c r="B183" t="s">
        <v>328</v>
      </c>
      <c r="C183" s="32" t="s">
        <v>491</v>
      </c>
      <c r="D183" t="s">
        <v>324</v>
      </c>
      <c r="E183" s="1">
        <v>19800</v>
      </c>
      <c r="F183" s="1">
        <f>E183*0.0287</f>
        <v>568.26</v>
      </c>
      <c r="G183" s="1">
        <v>0</v>
      </c>
      <c r="H183" s="1">
        <f>E183*0.0304</f>
        <v>601.91999999999996</v>
      </c>
      <c r="I183" s="1">
        <v>187</v>
      </c>
      <c r="J183" s="1">
        <f>F183+G183+H183+I183</f>
        <v>1357.18</v>
      </c>
      <c r="K183" s="1">
        <f>E183-J183</f>
        <v>18442.82</v>
      </c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</row>
    <row r="184" spans="1:126" x14ac:dyDescent="0.25">
      <c r="A184" t="s">
        <v>500</v>
      </c>
      <c r="B184" t="s">
        <v>80</v>
      </c>
      <c r="C184" s="32" t="s">
        <v>491</v>
      </c>
      <c r="D184" t="s">
        <v>324</v>
      </c>
      <c r="E184" s="1">
        <v>25544</v>
      </c>
      <c r="F184" s="1">
        <v>1435</v>
      </c>
      <c r="G184" s="1">
        <v>0</v>
      </c>
      <c r="H184" s="1">
        <v>776.54</v>
      </c>
      <c r="I184" s="1">
        <v>25</v>
      </c>
      <c r="J184" s="1">
        <v>1534.65</v>
      </c>
      <c r="K184" s="1">
        <v>24009.35</v>
      </c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</row>
    <row r="185" spans="1:126" x14ac:dyDescent="0.25">
      <c r="A185" t="s">
        <v>465</v>
      </c>
      <c r="B185" t="s">
        <v>80</v>
      </c>
      <c r="C185" s="32" t="s">
        <v>491</v>
      </c>
      <c r="D185" t="s">
        <v>324</v>
      </c>
      <c r="E185" s="1">
        <v>19800</v>
      </c>
      <c r="F185" s="1">
        <f t="shared" ref="F185" si="85">E185*0.0287</f>
        <v>568.26</v>
      </c>
      <c r="G185" s="1">
        <v>0</v>
      </c>
      <c r="H185" s="1">
        <f t="shared" ref="H185" si="86">E185*0.0304</f>
        <v>601.91999999999996</v>
      </c>
      <c r="I185" s="1">
        <v>25</v>
      </c>
      <c r="J185" s="1">
        <f>F185+G185+H185+I185</f>
        <v>1195.18</v>
      </c>
      <c r="K185" s="1">
        <f>+E185-J185</f>
        <v>18604.82</v>
      </c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</row>
    <row r="186" spans="1:126" x14ac:dyDescent="0.25">
      <c r="A186" s="3" t="s">
        <v>13</v>
      </c>
      <c r="B186" s="3">
        <v>3</v>
      </c>
      <c r="C186" s="34"/>
      <c r="D186" s="3"/>
      <c r="E186" s="4">
        <f t="shared" ref="E186:K186" si="87">SUM(E183:E185)</f>
        <v>65144</v>
      </c>
      <c r="F186" s="4">
        <f t="shared" si="87"/>
        <v>2571.52</v>
      </c>
      <c r="G186" s="4">
        <f t="shared" si="87"/>
        <v>0</v>
      </c>
      <c r="H186" s="4">
        <f t="shared" si="87"/>
        <v>1980.38</v>
      </c>
      <c r="I186" s="4">
        <f t="shared" si="87"/>
        <v>237</v>
      </c>
      <c r="J186" s="4">
        <f t="shared" si="87"/>
        <v>4087.01</v>
      </c>
      <c r="K186" s="4">
        <f t="shared" si="87"/>
        <v>61056.99</v>
      </c>
    </row>
    <row r="188" spans="1:126" x14ac:dyDescent="0.25">
      <c r="A188" s="77" t="s">
        <v>70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</row>
    <row r="189" spans="1:126" x14ac:dyDescent="0.25">
      <c r="A189" t="s">
        <v>71</v>
      </c>
      <c r="B189" t="s">
        <v>72</v>
      </c>
      <c r="C189" s="32" t="s">
        <v>491</v>
      </c>
      <c r="D189" t="s">
        <v>324</v>
      </c>
      <c r="E189" s="1">
        <v>23000</v>
      </c>
      <c r="F189" s="1">
        <f>E189*0.0287</f>
        <v>660.1</v>
      </c>
      <c r="G189" s="1">
        <v>0</v>
      </c>
      <c r="H189" s="1">
        <f>E189*0.0304</f>
        <v>699.2</v>
      </c>
      <c r="I189" s="1">
        <v>377.5</v>
      </c>
      <c r="J189" s="1">
        <f>F189+G189+H189+I189</f>
        <v>1736.8</v>
      </c>
      <c r="K189" s="1">
        <f>E189-J189</f>
        <v>21263.200000000001</v>
      </c>
    </row>
    <row r="190" spans="1:126" s="2" customFormat="1" x14ac:dyDescent="0.25">
      <c r="A190" t="s">
        <v>57</v>
      </c>
      <c r="B190" t="s">
        <v>58</v>
      </c>
      <c r="C190" s="32" t="s">
        <v>492</v>
      </c>
      <c r="D190" t="s">
        <v>322</v>
      </c>
      <c r="E190" s="1">
        <v>24150</v>
      </c>
      <c r="F190" s="1">
        <f>E190*0.0287</f>
        <v>693.11</v>
      </c>
      <c r="G190" s="1">
        <v>0</v>
      </c>
      <c r="H190" s="1">
        <f>E190*0.0304</f>
        <v>734.16</v>
      </c>
      <c r="I190" s="1">
        <v>75</v>
      </c>
      <c r="J190" s="1">
        <f t="shared" ref="J190" si="88">F190+G190+H190+I190</f>
        <v>1502.27</v>
      </c>
      <c r="K190" s="1">
        <f t="shared" ref="K190" si="89">E190-J190</f>
        <v>22647.73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</row>
    <row r="191" spans="1:126" x14ac:dyDescent="0.25">
      <c r="A191" t="s">
        <v>73</v>
      </c>
      <c r="B191" t="s">
        <v>74</v>
      </c>
      <c r="C191" s="32" t="s">
        <v>492</v>
      </c>
      <c r="D191" t="s">
        <v>321</v>
      </c>
      <c r="E191" s="1">
        <v>23100</v>
      </c>
      <c r="F191" s="1">
        <f t="shared" ref="F191:F195" si="90">E191*0.0287</f>
        <v>662.97</v>
      </c>
      <c r="G191" s="1">
        <v>0</v>
      </c>
      <c r="H191" s="1">
        <f t="shared" ref="H191:H194" si="91">E191*0.0304</f>
        <v>702.24</v>
      </c>
      <c r="I191" s="1">
        <v>4125</v>
      </c>
      <c r="J191" s="1">
        <f t="shared" ref="J191:J194" si="92">F191+G191+H191+I191</f>
        <v>5490.21</v>
      </c>
      <c r="K191" s="1">
        <f t="shared" ref="K191:K194" si="93">E191-J191</f>
        <v>17609.79</v>
      </c>
    </row>
    <row r="192" spans="1:126" x14ac:dyDescent="0.25">
      <c r="A192" t="s">
        <v>75</v>
      </c>
      <c r="B192" t="s">
        <v>76</v>
      </c>
      <c r="C192" s="32" t="s">
        <v>491</v>
      </c>
      <c r="D192" t="s">
        <v>324</v>
      </c>
      <c r="E192" s="1">
        <v>22942.5</v>
      </c>
      <c r="F192" s="1">
        <f t="shared" si="90"/>
        <v>658.45</v>
      </c>
      <c r="G192" s="1">
        <v>0</v>
      </c>
      <c r="H192" s="1">
        <f t="shared" si="91"/>
        <v>697.45</v>
      </c>
      <c r="I192" s="1">
        <v>125</v>
      </c>
      <c r="J192" s="1">
        <f t="shared" si="92"/>
        <v>1480.9</v>
      </c>
      <c r="K192" s="1">
        <f t="shared" si="93"/>
        <v>21461.599999999999</v>
      </c>
    </row>
    <row r="193" spans="1:126" x14ac:dyDescent="0.25">
      <c r="A193" t="s">
        <v>77</v>
      </c>
      <c r="B193" t="s">
        <v>78</v>
      </c>
      <c r="C193" s="32" t="s">
        <v>491</v>
      </c>
      <c r="D193" t="s">
        <v>324</v>
      </c>
      <c r="E193" s="1">
        <v>18700</v>
      </c>
      <c r="F193" s="1">
        <f t="shared" ref="F193" si="94">E193*0.0287</f>
        <v>536.69000000000005</v>
      </c>
      <c r="G193" s="1">
        <v>0</v>
      </c>
      <c r="H193" s="1">
        <f t="shared" ref="H193" si="95">E193*0.0304</f>
        <v>568.48</v>
      </c>
      <c r="I193" s="1">
        <v>125</v>
      </c>
      <c r="J193" s="1">
        <f t="shared" ref="J193" si="96">F193+G193+H193+I193</f>
        <v>1230.17</v>
      </c>
      <c r="K193" s="1">
        <v>17469.830000000002</v>
      </c>
    </row>
    <row r="194" spans="1:126" x14ac:dyDescent="0.25">
      <c r="A194" t="s">
        <v>466</v>
      </c>
      <c r="B194" t="s">
        <v>74</v>
      </c>
      <c r="C194" s="32" t="s">
        <v>492</v>
      </c>
      <c r="D194" t="s">
        <v>324</v>
      </c>
      <c r="E194" s="1">
        <v>20000</v>
      </c>
      <c r="F194" s="1">
        <f t="shared" si="90"/>
        <v>574</v>
      </c>
      <c r="G194" s="1">
        <v>0</v>
      </c>
      <c r="H194" s="1">
        <f t="shared" si="91"/>
        <v>608</v>
      </c>
      <c r="I194" s="1">
        <v>25</v>
      </c>
      <c r="J194" s="1">
        <f t="shared" si="92"/>
        <v>1207</v>
      </c>
      <c r="K194" s="1">
        <f t="shared" si="93"/>
        <v>18793</v>
      </c>
    </row>
    <row r="195" spans="1:126" x14ac:dyDescent="0.25">
      <c r="A195" t="s">
        <v>494</v>
      </c>
      <c r="B195" t="s">
        <v>327</v>
      </c>
      <c r="C195" s="32" t="s">
        <v>491</v>
      </c>
      <c r="D195" t="s">
        <v>495</v>
      </c>
      <c r="E195" s="1">
        <v>21945</v>
      </c>
      <c r="F195" s="1">
        <f t="shared" si="90"/>
        <v>629.82000000000005</v>
      </c>
      <c r="G195" s="1">
        <v>0</v>
      </c>
      <c r="H195" s="1">
        <v>667.13</v>
      </c>
      <c r="I195" s="1">
        <v>4060.84</v>
      </c>
      <c r="J195" s="1">
        <v>5357.79</v>
      </c>
      <c r="K195" s="1">
        <v>16587.21</v>
      </c>
    </row>
    <row r="196" spans="1:126" x14ac:dyDescent="0.25">
      <c r="A196" s="3" t="s">
        <v>13</v>
      </c>
      <c r="B196" s="3">
        <v>7</v>
      </c>
      <c r="C196" s="34"/>
      <c r="D196" s="3"/>
      <c r="E196" s="4">
        <f t="shared" ref="E196:K196" si="97">SUM(E189:E195)</f>
        <v>153837.5</v>
      </c>
      <c r="F196" s="4">
        <f t="shared" si="97"/>
        <v>4415.1400000000003</v>
      </c>
      <c r="G196" s="4">
        <f t="shared" si="97"/>
        <v>0</v>
      </c>
      <c r="H196" s="4">
        <f t="shared" si="97"/>
        <v>4676.66</v>
      </c>
      <c r="I196" s="4">
        <f t="shared" si="97"/>
        <v>8913.34</v>
      </c>
      <c r="J196" s="4">
        <f t="shared" si="97"/>
        <v>18005.14</v>
      </c>
      <c r="K196" s="4">
        <f t="shared" si="97"/>
        <v>135832.35999999999</v>
      </c>
    </row>
    <row r="198" spans="1:126" x14ac:dyDescent="0.25">
      <c r="A198" s="79" t="s">
        <v>79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1:126" x14ac:dyDescent="0.25">
      <c r="A199" s="5" t="s">
        <v>382</v>
      </c>
      <c r="B199" s="63" t="s">
        <v>328</v>
      </c>
      <c r="C199" s="64" t="s">
        <v>492</v>
      </c>
      <c r="D199" s="65" t="s">
        <v>324</v>
      </c>
      <c r="E199" s="30">
        <v>26000</v>
      </c>
      <c r="F199" s="30">
        <f>E199*0.0287</f>
        <v>746.2</v>
      </c>
      <c r="G199" s="30">
        <v>0</v>
      </c>
      <c r="H199" s="30">
        <f>E199*0.0304</f>
        <v>790.4</v>
      </c>
      <c r="I199" s="30">
        <v>277.5</v>
      </c>
      <c r="J199" s="30">
        <f>+F199+G199+H199+I199</f>
        <v>1814.1</v>
      </c>
      <c r="K199" s="30">
        <f>+E199-J199</f>
        <v>24185.9</v>
      </c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x14ac:dyDescent="0.25">
      <c r="A200" s="5" t="s">
        <v>512</v>
      </c>
      <c r="B200" s="63" t="s">
        <v>17</v>
      </c>
      <c r="C200" s="64" t="s">
        <v>491</v>
      </c>
      <c r="D200" s="65" t="s">
        <v>324</v>
      </c>
      <c r="E200" s="30">
        <v>50000</v>
      </c>
      <c r="F200" s="30">
        <v>1435</v>
      </c>
      <c r="G200" s="30">
        <v>1675.48</v>
      </c>
      <c r="H200" s="30">
        <v>1520</v>
      </c>
      <c r="I200" s="30">
        <v>1477.12</v>
      </c>
      <c r="J200" s="30">
        <v>6107.6</v>
      </c>
      <c r="K200" s="30">
        <v>43892.4</v>
      </c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s="6" t="s">
        <v>13</v>
      </c>
      <c r="B201" s="6">
        <v>2</v>
      </c>
      <c r="C201" s="40"/>
      <c r="D201" s="6"/>
      <c r="E201" s="50">
        <f t="shared" ref="E201:K201" si="98">SUM(E199)+E200</f>
        <v>76000</v>
      </c>
      <c r="F201" s="50">
        <f t="shared" si="98"/>
        <v>2181.1999999999998</v>
      </c>
      <c r="G201" s="50">
        <f t="shared" si="98"/>
        <v>1675.48</v>
      </c>
      <c r="H201" s="50">
        <f t="shared" si="98"/>
        <v>2310.4</v>
      </c>
      <c r="I201" s="50">
        <f t="shared" si="98"/>
        <v>1754.62</v>
      </c>
      <c r="J201" s="50">
        <f t="shared" si="98"/>
        <v>7921.7</v>
      </c>
      <c r="K201" s="50">
        <f t="shared" si="98"/>
        <v>68078.3</v>
      </c>
    </row>
    <row r="203" spans="1:126" x14ac:dyDescent="0.25">
      <c r="A203" s="77" t="s">
        <v>81</v>
      </c>
      <c r="B203" s="77"/>
      <c r="C203" s="77"/>
      <c r="D203" s="77"/>
      <c r="E203" s="77"/>
      <c r="F203" s="77"/>
      <c r="G203" s="77"/>
      <c r="H203" s="77"/>
      <c r="I203" s="77"/>
      <c r="J203" s="77"/>
      <c r="K203" s="77"/>
    </row>
    <row r="204" spans="1:126" x14ac:dyDescent="0.25">
      <c r="A204" s="5" t="s">
        <v>82</v>
      </c>
      <c r="B204" t="s">
        <v>83</v>
      </c>
      <c r="C204" s="32" t="s">
        <v>492</v>
      </c>
      <c r="D204" t="s">
        <v>324</v>
      </c>
      <c r="E204" s="49">
        <v>24500</v>
      </c>
      <c r="F204" s="1">
        <f>E204*0.0287</f>
        <v>703.15</v>
      </c>
      <c r="G204" s="1">
        <v>0</v>
      </c>
      <c r="H204" s="1">
        <f>E204*0.0304</f>
        <v>744.8</v>
      </c>
      <c r="I204" s="1">
        <v>287</v>
      </c>
      <c r="J204" s="1">
        <f>+F204+G204+H204+I204</f>
        <v>1734.95</v>
      </c>
      <c r="K204" s="1">
        <f>+E204-J204</f>
        <v>22765.05</v>
      </c>
    </row>
    <row r="205" spans="1:126" x14ac:dyDescent="0.25">
      <c r="A205" s="5" t="s">
        <v>84</v>
      </c>
      <c r="B205" t="s">
        <v>83</v>
      </c>
      <c r="C205" s="32" t="s">
        <v>491</v>
      </c>
      <c r="D205" t="s">
        <v>324</v>
      </c>
      <c r="E205" s="30">
        <v>16500</v>
      </c>
      <c r="F205" s="1">
        <f t="shared" ref="F205:F230" si="99">E205*0.0287</f>
        <v>473.55</v>
      </c>
      <c r="G205" s="1">
        <v>0</v>
      </c>
      <c r="H205" s="1">
        <f t="shared" ref="H205:H230" si="100">E205*0.0304</f>
        <v>501.6</v>
      </c>
      <c r="I205" s="1">
        <v>2673.79</v>
      </c>
      <c r="J205" s="1">
        <v>3648.94</v>
      </c>
      <c r="K205" s="1">
        <f t="shared" ref="K205:K229" si="101">+E205-J205</f>
        <v>12851.06</v>
      </c>
    </row>
    <row r="206" spans="1:126" x14ac:dyDescent="0.25">
      <c r="A206" s="5" t="s">
        <v>268</v>
      </c>
      <c r="B206" t="s">
        <v>99</v>
      </c>
      <c r="C206" s="32" t="s">
        <v>491</v>
      </c>
      <c r="D206" t="s">
        <v>324</v>
      </c>
      <c r="E206" s="30">
        <v>23000</v>
      </c>
      <c r="F206" s="1">
        <f t="shared" si="99"/>
        <v>660.1</v>
      </c>
      <c r="G206" s="1">
        <v>0</v>
      </c>
      <c r="H206" s="1">
        <f t="shared" si="100"/>
        <v>699.2</v>
      </c>
      <c r="I206" s="1">
        <v>125</v>
      </c>
      <c r="J206" s="1">
        <f t="shared" ref="J206:J229" si="102">+F206+G206+H206+I206</f>
        <v>1484.3</v>
      </c>
      <c r="K206" s="1">
        <f t="shared" si="101"/>
        <v>21515.7</v>
      </c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:126" x14ac:dyDescent="0.25">
      <c r="A207" s="5" t="s">
        <v>85</v>
      </c>
      <c r="B207" t="s">
        <v>290</v>
      </c>
      <c r="C207" s="32" t="s">
        <v>492</v>
      </c>
      <c r="D207" t="s">
        <v>324</v>
      </c>
      <c r="E207" s="30">
        <v>23000</v>
      </c>
      <c r="F207" s="1">
        <f t="shared" si="99"/>
        <v>660.1</v>
      </c>
      <c r="G207" s="1">
        <v>0</v>
      </c>
      <c r="H207" s="1">
        <f t="shared" si="100"/>
        <v>699.2</v>
      </c>
      <c r="I207" s="1">
        <v>417.5</v>
      </c>
      <c r="J207" s="1">
        <f>+F207+G207+H207+I207</f>
        <v>1776.8</v>
      </c>
      <c r="K207" s="1">
        <f t="shared" si="101"/>
        <v>21223.200000000001</v>
      </c>
    </row>
    <row r="208" spans="1:126" x14ac:dyDescent="0.25">
      <c r="A208" s="5" t="s">
        <v>86</v>
      </c>
      <c r="B208" t="s">
        <v>83</v>
      </c>
      <c r="C208" s="32" t="s">
        <v>491</v>
      </c>
      <c r="D208" t="s">
        <v>321</v>
      </c>
      <c r="E208" s="30">
        <v>20000</v>
      </c>
      <c r="F208" s="1">
        <f>E208*0.0287</f>
        <v>574</v>
      </c>
      <c r="G208" s="1">
        <v>0</v>
      </c>
      <c r="H208" s="1">
        <f>E208*0.0304</f>
        <v>608</v>
      </c>
      <c r="I208" s="1">
        <v>427</v>
      </c>
      <c r="J208" s="1">
        <f>+F208+G208+H208+I208</f>
        <v>1609</v>
      </c>
      <c r="K208" s="1">
        <f>+E208-J208</f>
        <v>18391</v>
      </c>
    </row>
    <row r="209" spans="1:126" x14ac:dyDescent="0.25">
      <c r="A209" s="5" t="s">
        <v>405</v>
      </c>
      <c r="B209" s="21" t="s">
        <v>83</v>
      </c>
      <c r="C209" s="32" t="s">
        <v>491</v>
      </c>
      <c r="D209" s="20" t="s">
        <v>324</v>
      </c>
      <c r="E209" s="30">
        <v>20000</v>
      </c>
      <c r="F209" s="1">
        <f t="shared" si="99"/>
        <v>574</v>
      </c>
      <c r="G209" s="1">
        <v>0</v>
      </c>
      <c r="H209" s="1">
        <f t="shared" si="100"/>
        <v>608</v>
      </c>
      <c r="I209" s="1">
        <v>25</v>
      </c>
      <c r="J209" s="1">
        <f>+F209+G209+H209+I209</f>
        <v>1207</v>
      </c>
      <c r="K209" s="1">
        <f>E209-J209</f>
        <v>18793</v>
      </c>
    </row>
    <row r="210" spans="1:126" x14ac:dyDescent="0.25">
      <c r="A210" s="5" t="s">
        <v>415</v>
      </c>
      <c r="B210" s="21" t="s">
        <v>99</v>
      </c>
      <c r="C210" s="32" t="s">
        <v>492</v>
      </c>
      <c r="D210" s="20" t="s">
        <v>324</v>
      </c>
      <c r="E210" s="30">
        <v>23000</v>
      </c>
      <c r="F210" s="1">
        <f t="shared" si="99"/>
        <v>660.1</v>
      </c>
      <c r="G210" s="1">
        <v>0</v>
      </c>
      <c r="H210" s="1">
        <f t="shared" si="100"/>
        <v>699.2</v>
      </c>
      <c r="I210" s="1">
        <v>25</v>
      </c>
      <c r="J210" s="1">
        <f>+F210+G210+H210+I210</f>
        <v>1384.3</v>
      </c>
      <c r="K210" s="1">
        <f>E210-J210</f>
        <v>21615.7</v>
      </c>
    </row>
    <row r="211" spans="1:126" x14ac:dyDescent="0.25">
      <c r="A211" s="5" t="s">
        <v>445</v>
      </c>
      <c r="B211" s="21" t="s">
        <v>446</v>
      </c>
      <c r="C211" s="32" t="s">
        <v>492</v>
      </c>
      <c r="D211" s="20" t="s">
        <v>324</v>
      </c>
      <c r="E211" s="30">
        <v>32000</v>
      </c>
      <c r="F211" s="1">
        <f>E211*0.0287</f>
        <v>918.4</v>
      </c>
      <c r="G211" s="1">
        <v>0</v>
      </c>
      <c r="H211" s="1">
        <f t="shared" ref="H211" si="103">E211*0.0304</f>
        <v>972.8</v>
      </c>
      <c r="I211" s="1">
        <v>25</v>
      </c>
      <c r="J211" s="1">
        <f>+F211+G211+H211+I211</f>
        <v>1916.2</v>
      </c>
      <c r="K211" s="1">
        <f>E211-J211</f>
        <v>30083.8</v>
      </c>
    </row>
    <row r="212" spans="1:126" x14ac:dyDescent="0.25">
      <c r="A212" s="5" t="s">
        <v>87</v>
      </c>
      <c r="B212" t="s">
        <v>88</v>
      </c>
      <c r="C212" s="32" t="s">
        <v>491</v>
      </c>
      <c r="D212" t="s">
        <v>321</v>
      </c>
      <c r="E212" s="30">
        <v>55000</v>
      </c>
      <c r="F212" s="1">
        <f t="shared" si="99"/>
        <v>1578.5</v>
      </c>
      <c r="G212" s="1">
        <v>1430.6</v>
      </c>
      <c r="H212" s="1">
        <f t="shared" si="100"/>
        <v>1672</v>
      </c>
      <c r="I212" s="1">
        <v>287</v>
      </c>
      <c r="J212" s="1">
        <v>6097.18</v>
      </c>
      <c r="K212" s="1">
        <v>48902.82</v>
      </c>
    </row>
    <row r="213" spans="1:126" x14ac:dyDescent="0.25">
      <c r="A213" s="5" t="s">
        <v>89</v>
      </c>
      <c r="B213" t="s">
        <v>90</v>
      </c>
      <c r="C213" s="32" t="s">
        <v>492</v>
      </c>
      <c r="D213" t="s">
        <v>324</v>
      </c>
      <c r="E213" s="30">
        <v>20000</v>
      </c>
      <c r="F213" s="1">
        <f t="shared" si="99"/>
        <v>574</v>
      </c>
      <c r="G213" s="1">
        <v>0</v>
      </c>
      <c r="H213" s="1">
        <f t="shared" si="100"/>
        <v>608</v>
      </c>
      <c r="I213" s="1">
        <v>287</v>
      </c>
      <c r="J213" s="1">
        <f t="shared" si="102"/>
        <v>1469</v>
      </c>
      <c r="K213" s="1">
        <f t="shared" si="101"/>
        <v>18531</v>
      </c>
    </row>
    <row r="214" spans="1:126" x14ac:dyDescent="0.25">
      <c r="A214" s="5" t="s">
        <v>265</v>
      </c>
      <c r="B214" t="s">
        <v>21</v>
      </c>
      <c r="C214" s="32" t="s">
        <v>491</v>
      </c>
      <c r="D214" t="s">
        <v>324</v>
      </c>
      <c r="E214" s="30">
        <v>23000</v>
      </c>
      <c r="F214" s="1">
        <f>E214*0.0287</f>
        <v>660.1</v>
      </c>
      <c r="G214" s="1">
        <v>0</v>
      </c>
      <c r="H214" s="1">
        <f>E214*0.0304</f>
        <v>699.2</v>
      </c>
      <c r="I214" s="1">
        <v>277.5</v>
      </c>
      <c r="J214" s="1">
        <f t="shared" ref="J214" si="104">F214+G214+H214+I214</f>
        <v>1636.8</v>
      </c>
      <c r="K214" s="1">
        <f t="shared" ref="K214" si="105">E214-J214</f>
        <v>21363.200000000001</v>
      </c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x14ac:dyDescent="0.25">
      <c r="A215" s="5" t="s">
        <v>447</v>
      </c>
      <c r="B215" t="s">
        <v>448</v>
      </c>
      <c r="C215" s="32" t="s">
        <v>492</v>
      </c>
      <c r="D215" t="s">
        <v>324</v>
      </c>
      <c r="E215" s="30">
        <v>20000</v>
      </c>
      <c r="F215" s="1">
        <f>E215*0.0287</f>
        <v>574</v>
      </c>
      <c r="G215" s="1">
        <v>0</v>
      </c>
      <c r="H215" s="1">
        <f>E215*0.0304</f>
        <v>608</v>
      </c>
      <c r="I215" s="1">
        <v>25</v>
      </c>
      <c r="J215" s="1">
        <v>1207</v>
      </c>
      <c r="K215" s="1">
        <v>18793</v>
      </c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:126" x14ac:dyDescent="0.25">
      <c r="A216" s="5" t="s">
        <v>515</v>
      </c>
      <c r="B216" t="s">
        <v>83</v>
      </c>
      <c r="C216" s="32" t="s">
        <v>491</v>
      </c>
      <c r="D216" t="s">
        <v>324</v>
      </c>
      <c r="E216" s="30">
        <v>11209</v>
      </c>
      <c r="F216" s="1">
        <f t="shared" si="99"/>
        <v>321.7</v>
      </c>
      <c r="G216" s="1">
        <v>0</v>
      </c>
      <c r="H216" s="1">
        <f t="shared" si="100"/>
        <v>340.75</v>
      </c>
      <c r="I216" s="1">
        <v>75</v>
      </c>
      <c r="J216" s="1">
        <f t="shared" si="102"/>
        <v>737.45</v>
      </c>
      <c r="K216" s="1">
        <f t="shared" si="101"/>
        <v>10471.549999999999</v>
      </c>
    </row>
    <row r="217" spans="1:126" x14ac:dyDescent="0.25">
      <c r="A217" s="5" t="s">
        <v>91</v>
      </c>
      <c r="B217" t="s">
        <v>21</v>
      </c>
      <c r="C217" s="32" t="s">
        <v>491</v>
      </c>
      <c r="D217" t="s">
        <v>321</v>
      </c>
      <c r="E217" s="30">
        <v>26250</v>
      </c>
      <c r="F217" s="1">
        <f t="shared" si="99"/>
        <v>753.38</v>
      </c>
      <c r="G217" s="1">
        <v>0</v>
      </c>
      <c r="H217" s="1">
        <f t="shared" si="100"/>
        <v>798</v>
      </c>
      <c r="I217" s="1">
        <v>307</v>
      </c>
      <c r="J217" s="1">
        <f t="shared" si="102"/>
        <v>1858.38</v>
      </c>
      <c r="K217" s="1">
        <f t="shared" si="101"/>
        <v>24391.62</v>
      </c>
    </row>
    <row r="218" spans="1:126" x14ac:dyDescent="0.25">
      <c r="A218" s="5" t="s">
        <v>344</v>
      </c>
      <c r="B218" t="s">
        <v>345</v>
      </c>
      <c r="C218" s="32" t="s">
        <v>492</v>
      </c>
      <c r="D218" t="s">
        <v>324</v>
      </c>
      <c r="E218" s="30">
        <v>23100</v>
      </c>
      <c r="F218" s="1">
        <f t="shared" si="99"/>
        <v>662.97</v>
      </c>
      <c r="G218" s="1">
        <v>0</v>
      </c>
      <c r="H218" s="1">
        <f t="shared" si="100"/>
        <v>702.24</v>
      </c>
      <c r="I218" s="1">
        <v>991.67</v>
      </c>
      <c r="J218" s="1">
        <f t="shared" si="102"/>
        <v>2356.88</v>
      </c>
      <c r="K218" s="1">
        <f t="shared" si="101"/>
        <v>20743.12</v>
      </c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:126" x14ac:dyDescent="0.25">
      <c r="A219" s="5" t="s">
        <v>92</v>
      </c>
      <c r="B219" t="s">
        <v>83</v>
      </c>
      <c r="C219" s="32" t="s">
        <v>491</v>
      </c>
      <c r="D219" t="s">
        <v>321</v>
      </c>
      <c r="E219" s="30">
        <v>16500</v>
      </c>
      <c r="F219" s="1">
        <f t="shared" si="99"/>
        <v>473.55</v>
      </c>
      <c r="G219" s="1">
        <v>0</v>
      </c>
      <c r="H219" s="1">
        <f t="shared" si="100"/>
        <v>501.6</v>
      </c>
      <c r="I219" s="1">
        <v>25</v>
      </c>
      <c r="J219" s="1">
        <f t="shared" si="102"/>
        <v>1000.15</v>
      </c>
      <c r="K219" s="1">
        <f t="shared" si="101"/>
        <v>15499.85</v>
      </c>
    </row>
    <row r="220" spans="1:126" x14ac:dyDescent="0.25">
      <c r="A220" s="5" t="s">
        <v>513</v>
      </c>
      <c r="B220" t="s">
        <v>83</v>
      </c>
      <c r="C220" s="32" t="s">
        <v>491</v>
      </c>
      <c r="D220" t="s">
        <v>321</v>
      </c>
      <c r="E220" s="30">
        <v>20000</v>
      </c>
      <c r="F220" s="1">
        <v>574</v>
      </c>
      <c r="G220" s="1">
        <v>0</v>
      </c>
      <c r="H220" s="1">
        <f t="shared" si="100"/>
        <v>608</v>
      </c>
      <c r="I220" s="1">
        <v>377.5</v>
      </c>
      <c r="J220" s="1">
        <f t="shared" si="102"/>
        <v>1559.5</v>
      </c>
      <c r="K220" s="1">
        <f t="shared" si="101"/>
        <v>18440.5</v>
      </c>
    </row>
    <row r="221" spans="1:126" x14ac:dyDescent="0.25">
      <c r="A221" s="5" t="s">
        <v>93</v>
      </c>
      <c r="B221" t="s">
        <v>94</v>
      </c>
      <c r="C221" s="32" t="s">
        <v>492</v>
      </c>
      <c r="D221" t="s">
        <v>321</v>
      </c>
      <c r="E221" s="30">
        <v>23467.5</v>
      </c>
      <c r="F221" s="1">
        <v>673.52</v>
      </c>
      <c r="G221" s="1">
        <v>0</v>
      </c>
      <c r="H221" s="1">
        <f t="shared" si="100"/>
        <v>713.41</v>
      </c>
      <c r="I221" s="1">
        <v>262</v>
      </c>
      <c r="J221" s="1">
        <f t="shared" si="102"/>
        <v>1648.93</v>
      </c>
      <c r="K221" s="1">
        <f t="shared" si="101"/>
        <v>21818.57</v>
      </c>
    </row>
    <row r="222" spans="1:126" x14ac:dyDescent="0.25">
      <c r="A222" s="5" t="s">
        <v>95</v>
      </c>
      <c r="B222" t="s">
        <v>17</v>
      </c>
      <c r="C222" s="32" t="s">
        <v>491</v>
      </c>
      <c r="D222" t="s">
        <v>324</v>
      </c>
      <c r="E222" s="30">
        <v>22312.5</v>
      </c>
      <c r="F222" s="1">
        <v>673.52</v>
      </c>
      <c r="G222" s="1">
        <v>0</v>
      </c>
      <c r="H222" s="1">
        <f t="shared" si="100"/>
        <v>678.3</v>
      </c>
      <c r="I222" s="1">
        <v>287</v>
      </c>
      <c r="J222" s="1">
        <v>1605.67</v>
      </c>
      <c r="K222" s="1">
        <v>20706.830000000002</v>
      </c>
    </row>
    <row r="223" spans="1:126" x14ac:dyDescent="0.25">
      <c r="A223" s="5" t="s">
        <v>96</v>
      </c>
      <c r="B223" t="s">
        <v>83</v>
      </c>
      <c r="C223" s="32" t="s">
        <v>491</v>
      </c>
      <c r="D223" t="s">
        <v>321</v>
      </c>
      <c r="E223" s="30">
        <v>16280</v>
      </c>
      <c r="F223" s="1">
        <v>640.37</v>
      </c>
      <c r="G223" s="1">
        <v>0</v>
      </c>
      <c r="H223" s="1">
        <f t="shared" si="100"/>
        <v>494.91</v>
      </c>
      <c r="I223" s="1">
        <v>187</v>
      </c>
      <c r="J223" s="1">
        <f t="shared" si="102"/>
        <v>1322.28</v>
      </c>
      <c r="K223" s="1">
        <v>15130.85</v>
      </c>
    </row>
    <row r="224" spans="1:126" x14ac:dyDescent="0.25">
      <c r="A224" s="5" t="s">
        <v>97</v>
      </c>
      <c r="B224" t="s">
        <v>83</v>
      </c>
      <c r="C224" s="32" t="s">
        <v>491</v>
      </c>
      <c r="D224" t="s">
        <v>324</v>
      </c>
      <c r="E224" s="30">
        <v>20000</v>
      </c>
      <c r="F224" s="1">
        <f t="shared" si="99"/>
        <v>574</v>
      </c>
      <c r="G224" s="1">
        <v>0</v>
      </c>
      <c r="H224" s="1">
        <f t="shared" si="100"/>
        <v>608</v>
      </c>
      <c r="I224" s="1">
        <v>1070.33</v>
      </c>
      <c r="J224" s="1">
        <v>2252.33</v>
      </c>
      <c r="K224" s="1">
        <v>17747.669999999998</v>
      </c>
    </row>
    <row r="225" spans="1:126" x14ac:dyDescent="0.25">
      <c r="A225" s="5" t="s">
        <v>98</v>
      </c>
      <c r="B225" t="s">
        <v>99</v>
      </c>
      <c r="C225" s="32" t="s">
        <v>492</v>
      </c>
      <c r="D225" t="s">
        <v>324</v>
      </c>
      <c r="E225" s="30">
        <v>23000</v>
      </c>
      <c r="F225" s="1">
        <f t="shared" si="99"/>
        <v>660.1</v>
      </c>
      <c r="G225" s="1">
        <v>0</v>
      </c>
      <c r="H225" s="1">
        <f t="shared" si="100"/>
        <v>699.2</v>
      </c>
      <c r="I225" s="1">
        <v>287</v>
      </c>
      <c r="J225" s="1">
        <f t="shared" si="102"/>
        <v>1646.3</v>
      </c>
      <c r="K225" s="1">
        <f t="shared" si="101"/>
        <v>21353.7</v>
      </c>
    </row>
    <row r="226" spans="1:126" x14ac:dyDescent="0.25">
      <c r="A226" s="5" t="s">
        <v>350</v>
      </c>
      <c r="B226" t="s">
        <v>99</v>
      </c>
      <c r="C226" s="32" t="s">
        <v>492</v>
      </c>
      <c r="D226" t="s">
        <v>324</v>
      </c>
      <c r="E226" s="30">
        <v>23000</v>
      </c>
      <c r="F226" s="1">
        <f t="shared" si="99"/>
        <v>660.1</v>
      </c>
      <c r="G226" s="1">
        <v>0</v>
      </c>
      <c r="H226" s="1">
        <f t="shared" si="100"/>
        <v>699.2</v>
      </c>
      <c r="I226" s="1">
        <v>25</v>
      </c>
      <c r="J226" s="1">
        <f t="shared" si="102"/>
        <v>1384.3</v>
      </c>
      <c r="K226" s="1">
        <f t="shared" si="101"/>
        <v>21615.7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x14ac:dyDescent="0.25">
      <c r="A227" s="5" t="s">
        <v>386</v>
      </c>
      <c r="B227" s="11" t="s">
        <v>385</v>
      </c>
      <c r="C227" s="33" t="s">
        <v>492</v>
      </c>
      <c r="D227" s="16" t="s">
        <v>324</v>
      </c>
      <c r="E227" s="30">
        <v>23000</v>
      </c>
      <c r="F227" s="1">
        <f t="shared" si="99"/>
        <v>660.1</v>
      </c>
      <c r="G227" s="1">
        <v>0</v>
      </c>
      <c r="H227" s="1">
        <f t="shared" si="100"/>
        <v>699.2</v>
      </c>
      <c r="I227" s="1">
        <v>205</v>
      </c>
      <c r="J227" s="1">
        <f t="shared" si="102"/>
        <v>1564.3</v>
      </c>
      <c r="K227" s="1">
        <f t="shared" si="101"/>
        <v>21435.7</v>
      </c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x14ac:dyDescent="0.25">
      <c r="A228" s="5" t="s">
        <v>384</v>
      </c>
      <c r="B228" s="11" t="s">
        <v>383</v>
      </c>
      <c r="C228" s="33" t="s">
        <v>492</v>
      </c>
      <c r="D228" s="16" t="s">
        <v>324</v>
      </c>
      <c r="E228" s="30">
        <v>20000</v>
      </c>
      <c r="F228" s="1">
        <f t="shared" si="99"/>
        <v>574</v>
      </c>
      <c r="G228" s="1">
        <v>0</v>
      </c>
      <c r="H228" s="1">
        <f t="shared" si="100"/>
        <v>608</v>
      </c>
      <c r="I228" s="1">
        <v>187</v>
      </c>
      <c r="J228" s="1">
        <f t="shared" si="102"/>
        <v>1369</v>
      </c>
      <c r="K228" s="1">
        <v>18631</v>
      </c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s="14" customFormat="1" x14ac:dyDescent="0.25">
      <c r="A229" s="66" t="s">
        <v>396</v>
      </c>
      <c r="B229" s="17" t="s">
        <v>83</v>
      </c>
      <c r="C229" s="37" t="s">
        <v>491</v>
      </c>
      <c r="D229" s="19" t="s">
        <v>324</v>
      </c>
      <c r="E229" s="30">
        <v>20000</v>
      </c>
      <c r="F229" s="1">
        <f t="shared" si="99"/>
        <v>574</v>
      </c>
      <c r="G229" s="1">
        <v>0</v>
      </c>
      <c r="H229" s="1">
        <f t="shared" si="100"/>
        <v>608</v>
      </c>
      <c r="I229" s="1">
        <v>1848.45</v>
      </c>
      <c r="J229" s="1">
        <f t="shared" si="102"/>
        <v>3030.45</v>
      </c>
      <c r="K229" s="1">
        <f t="shared" si="101"/>
        <v>16969.55</v>
      </c>
    </row>
    <row r="230" spans="1:126" x14ac:dyDescent="0.25">
      <c r="A230" s="5" t="s">
        <v>349</v>
      </c>
      <c r="B230" t="s">
        <v>90</v>
      </c>
      <c r="C230" s="32" t="s">
        <v>492</v>
      </c>
      <c r="D230" t="s">
        <v>324</v>
      </c>
      <c r="E230" s="30">
        <v>20000</v>
      </c>
      <c r="F230" s="1">
        <f t="shared" si="99"/>
        <v>574</v>
      </c>
      <c r="G230" s="1">
        <v>0</v>
      </c>
      <c r="H230" s="1">
        <f t="shared" si="100"/>
        <v>608</v>
      </c>
      <c r="I230" s="1">
        <v>3337</v>
      </c>
      <c r="J230" s="1">
        <v>4519</v>
      </c>
      <c r="K230" s="1">
        <v>15481</v>
      </c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5" t="s">
        <v>304</v>
      </c>
      <c r="B231" t="s">
        <v>99</v>
      </c>
      <c r="C231" s="32" t="s">
        <v>492</v>
      </c>
      <c r="D231" t="s">
        <v>324</v>
      </c>
      <c r="E231" s="30">
        <v>23000</v>
      </c>
      <c r="F231" s="1">
        <f>E231*0.0287</f>
        <v>660.1</v>
      </c>
      <c r="G231" s="1">
        <v>0</v>
      </c>
      <c r="H231" s="1">
        <f>E231*0.0304</f>
        <v>699.2</v>
      </c>
      <c r="I231" s="1">
        <v>25</v>
      </c>
      <c r="J231" s="1">
        <f>+F231+G231+H231+I231</f>
        <v>1384.3</v>
      </c>
      <c r="K231" s="1">
        <f>+E231-J231</f>
        <v>21615.7</v>
      </c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x14ac:dyDescent="0.25">
      <c r="A232" s="5" t="s">
        <v>514</v>
      </c>
      <c r="B232" t="s">
        <v>345</v>
      </c>
      <c r="C232" s="32" t="s">
        <v>492</v>
      </c>
      <c r="D232" t="s">
        <v>324</v>
      </c>
      <c r="E232" s="30">
        <v>25000</v>
      </c>
      <c r="F232" s="1">
        <f>E232*0.0287</f>
        <v>717.5</v>
      </c>
      <c r="G232" s="1">
        <v>0</v>
      </c>
      <c r="H232" s="1">
        <f>E232*0.0304</f>
        <v>760</v>
      </c>
      <c r="I232" s="1">
        <v>25</v>
      </c>
      <c r="J232" s="1">
        <f>+F232+G232+H232+I232</f>
        <v>1502.5</v>
      </c>
      <c r="K232" s="1">
        <f>+E232-J232</f>
        <v>23497.5</v>
      </c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x14ac:dyDescent="0.25">
      <c r="A233" s="5" t="s">
        <v>348</v>
      </c>
      <c r="B233" t="s">
        <v>99</v>
      </c>
      <c r="C233" s="32" t="s">
        <v>492</v>
      </c>
      <c r="D233" t="s">
        <v>324</v>
      </c>
      <c r="E233" s="30">
        <v>18370</v>
      </c>
      <c r="F233" s="1">
        <v>527</v>
      </c>
      <c r="G233" s="1">
        <v>0</v>
      </c>
      <c r="H233" s="1">
        <v>527.22</v>
      </c>
      <c r="I233" s="1">
        <v>145</v>
      </c>
      <c r="J233" s="1">
        <v>1230</v>
      </c>
      <c r="K233" s="1">
        <v>17139.330000000002</v>
      </c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x14ac:dyDescent="0.25">
      <c r="A234" s="5" t="s">
        <v>496</v>
      </c>
      <c r="B234" t="s">
        <v>83</v>
      </c>
      <c r="C234" s="32" t="s">
        <v>491</v>
      </c>
      <c r="D234" t="s">
        <v>324</v>
      </c>
      <c r="E234" s="30">
        <v>16500</v>
      </c>
      <c r="F234" s="1">
        <v>473.55</v>
      </c>
      <c r="G234" s="1">
        <v>0</v>
      </c>
      <c r="H234" s="1">
        <v>501</v>
      </c>
      <c r="I234" s="1">
        <v>25</v>
      </c>
      <c r="J234" s="1">
        <v>1000.15</v>
      </c>
      <c r="K234" s="1">
        <v>15499.85</v>
      </c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x14ac:dyDescent="0.25">
      <c r="A235" s="3" t="s">
        <v>13</v>
      </c>
      <c r="B235" s="3">
        <v>31</v>
      </c>
      <c r="C235" s="34"/>
      <c r="D235" s="3"/>
      <c r="E235" s="4">
        <f>SUM(E204:E234)</f>
        <v>690989</v>
      </c>
      <c r="F235" s="4">
        <f>F204+F205+F206+F207+F208+F209+F210+F211+F212+F213+F214+F215+F216+F217+F218+F219+F220+F221+F222+F223+F224+F225+F226+F227+F229+F230+F231+F233+F234</f>
        <v>18745.96</v>
      </c>
      <c r="G235" s="4">
        <f>SUM(G204:G234)</f>
        <v>1430.6</v>
      </c>
      <c r="H235" s="4">
        <f>SUM(H204:H233)+H234</f>
        <v>20974.23</v>
      </c>
      <c r="I235" s="4">
        <f>SUM(I204:I234)+I234</f>
        <v>14598.74</v>
      </c>
      <c r="J235" s="4">
        <f>SUM(J204:J233)+J234</f>
        <v>58143.34</v>
      </c>
      <c r="K235" s="4">
        <f>SUM(K204:K233)+K234</f>
        <v>633018.12</v>
      </c>
    </row>
    <row r="237" spans="1:126" x14ac:dyDescent="0.25">
      <c r="A237" s="78" t="s">
        <v>266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x14ac:dyDescent="0.25">
      <c r="A238" s="13" t="s">
        <v>504</v>
      </c>
      <c r="B238" s="13" t="s">
        <v>274</v>
      </c>
      <c r="C238" s="60" t="s">
        <v>492</v>
      </c>
      <c r="D238" s="13" t="s">
        <v>505</v>
      </c>
      <c r="E238" s="61">
        <v>44000</v>
      </c>
      <c r="F238" s="61">
        <v>1262.8</v>
      </c>
      <c r="G238" s="62">
        <v>1007.19</v>
      </c>
      <c r="H238" s="61">
        <v>1337.6</v>
      </c>
      <c r="I238" s="61">
        <v>1241.67</v>
      </c>
      <c r="J238" s="61">
        <v>4849.26</v>
      </c>
      <c r="K238" s="61">
        <v>39150.74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s="14" customFormat="1" x14ac:dyDescent="0.25">
      <c r="A239" s="13" t="s">
        <v>390</v>
      </c>
      <c r="B239" s="17" t="s">
        <v>21</v>
      </c>
      <c r="C239" s="37" t="s">
        <v>491</v>
      </c>
      <c r="D239" t="s">
        <v>324</v>
      </c>
      <c r="E239" s="1">
        <v>33000</v>
      </c>
      <c r="F239" s="1">
        <f t="shared" ref="F239:F242" si="106">E239*0.0287</f>
        <v>947.1</v>
      </c>
      <c r="G239" s="1">
        <v>0</v>
      </c>
      <c r="H239" s="1">
        <f t="shared" ref="H239:H242" si="107">E239*0.0304</f>
        <v>1003.2</v>
      </c>
      <c r="I239" s="1">
        <v>25</v>
      </c>
      <c r="J239" s="1">
        <f>+F239+G239+H239+I239</f>
        <v>1975.3</v>
      </c>
      <c r="K239" s="1">
        <f>+E239-J239</f>
        <v>31024.7</v>
      </c>
    </row>
    <row r="240" spans="1:126" x14ac:dyDescent="0.25">
      <c r="A240" t="s">
        <v>389</v>
      </c>
      <c r="B240" s="18" t="s">
        <v>130</v>
      </c>
      <c r="C240" s="33" t="s">
        <v>491</v>
      </c>
      <c r="D240" t="s">
        <v>324</v>
      </c>
      <c r="E240" s="1">
        <v>56000</v>
      </c>
      <c r="F240" s="1">
        <f t="shared" si="106"/>
        <v>1607.2</v>
      </c>
      <c r="G240" s="1">
        <v>2733.96</v>
      </c>
      <c r="H240" s="1">
        <f t="shared" si="107"/>
        <v>1702.4</v>
      </c>
      <c r="I240" s="1">
        <v>25</v>
      </c>
      <c r="J240" s="1">
        <v>9068.56</v>
      </c>
      <c r="K240" s="1">
        <f>+E240-J240</f>
        <v>46931.44</v>
      </c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x14ac:dyDescent="0.25">
      <c r="A241" t="s">
        <v>528</v>
      </c>
      <c r="B241" s="18" t="s">
        <v>130</v>
      </c>
      <c r="C241" s="33" t="s">
        <v>491</v>
      </c>
      <c r="D241" t="s">
        <v>526</v>
      </c>
      <c r="E241" s="1">
        <v>56000</v>
      </c>
      <c r="F241" s="1">
        <v>1607.2</v>
      </c>
      <c r="G241" s="1">
        <v>2733.96</v>
      </c>
      <c r="H241" s="1">
        <v>1702.4</v>
      </c>
      <c r="I241" s="1">
        <v>25</v>
      </c>
      <c r="J241" s="1">
        <v>6068.56</v>
      </c>
      <c r="K241" s="1">
        <v>49931.44</v>
      </c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x14ac:dyDescent="0.25">
      <c r="A242" t="s">
        <v>267</v>
      </c>
      <c r="B242" t="s">
        <v>274</v>
      </c>
      <c r="C242" s="32" t="s">
        <v>491</v>
      </c>
      <c r="D242" t="s">
        <v>324</v>
      </c>
      <c r="E242" s="1">
        <v>44000</v>
      </c>
      <c r="F242" s="1">
        <f t="shared" si="106"/>
        <v>1262.8</v>
      </c>
      <c r="G242" s="1">
        <v>828.67</v>
      </c>
      <c r="H242" s="1">
        <f t="shared" si="107"/>
        <v>1337.6</v>
      </c>
      <c r="I242" s="1">
        <v>1467.62</v>
      </c>
      <c r="J242" s="1">
        <v>6396.69</v>
      </c>
      <c r="K242" s="1">
        <f>E242-J242</f>
        <v>37603.31</v>
      </c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x14ac:dyDescent="0.25">
      <c r="A243" s="3" t="s">
        <v>13</v>
      </c>
      <c r="B243" s="3">
        <v>4</v>
      </c>
      <c r="C243" s="34"/>
      <c r="D243" s="3"/>
      <c r="E243" s="4">
        <f>SUM(E239:E242)+E238</f>
        <v>233000</v>
      </c>
      <c r="F243" s="4">
        <f>SUM(F239:F242)+F238</f>
        <v>6687.1</v>
      </c>
      <c r="G243" s="4">
        <f t="shared" ref="G243:J243" si="108">SUM(G239:G242)+G238</f>
        <v>7303.78</v>
      </c>
      <c r="H243" s="4">
        <f>SUM(H239:H242)+H238</f>
        <v>7083.2</v>
      </c>
      <c r="I243" s="4">
        <f>SUM(I239:I242)+I238</f>
        <v>2784.29</v>
      </c>
      <c r="J243" s="4">
        <f t="shared" si="108"/>
        <v>28358.37</v>
      </c>
      <c r="K243" s="4">
        <f>SUM(K239:K242)+K238</f>
        <v>204641.63</v>
      </c>
    </row>
    <row r="245" spans="1:126" x14ac:dyDescent="0.25">
      <c r="A245" s="77" t="s">
        <v>467</v>
      </c>
      <c r="B245" s="77"/>
      <c r="C245" s="77"/>
      <c r="D245" s="77"/>
      <c r="E245" s="77"/>
      <c r="F245" s="77"/>
      <c r="G245" s="77"/>
      <c r="H245" s="77"/>
      <c r="I245" s="77"/>
      <c r="J245" s="77"/>
      <c r="K245" s="77"/>
    </row>
    <row r="246" spans="1:126" x14ac:dyDescent="0.25">
      <c r="A246" s="17" t="s">
        <v>400</v>
      </c>
      <c r="B246" s="17" t="s">
        <v>17</v>
      </c>
      <c r="C246" s="37" t="s">
        <v>491</v>
      </c>
      <c r="D246" s="22" t="s">
        <v>324</v>
      </c>
      <c r="E246" s="1">
        <v>120000</v>
      </c>
      <c r="F246" s="1">
        <f>E246*0.0287</f>
        <v>3444</v>
      </c>
      <c r="G246" s="1">
        <v>16809.87</v>
      </c>
      <c r="H246" s="1">
        <f>E246*0.0304</f>
        <v>3648</v>
      </c>
      <c r="I246" s="1">
        <v>25</v>
      </c>
      <c r="J246" s="1">
        <v>24096.87</v>
      </c>
      <c r="K246" s="1">
        <f>E246-J246</f>
        <v>95903.13</v>
      </c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x14ac:dyDescent="0.25">
      <c r="A247" t="s">
        <v>286</v>
      </c>
      <c r="B247" t="s">
        <v>285</v>
      </c>
      <c r="C247" s="32" t="s">
        <v>491</v>
      </c>
      <c r="D247" t="s">
        <v>324</v>
      </c>
      <c r="E247" s="1">
        <v>40000</v>
      </c>
      <c r="F247" s="1">
        <f>E247*0.0287</f>
        <v>1148</v>
      </c>
      <c r="G247" s="1">
        <v>442.65</v>
      </c>
      <c r="H247" s="1">
        <f>E247*0.0304</f>
        <v>1216</v>
      </c>
      <c r="I247" s="1">
        <v>187</v>
      </c>
      <c r="J247" s="1">
        <f>F247+G247+H247+I247</f>
        <v>2993.65</v>
      </c>
      <c r="K247" s="1">
        <f>E247-J247</f>
        <v>37006.35</v>
      </c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x14ac:dyDescent="0.25">
      <c r="A248" s="17" t="s">
        <v>413</v>
      </c>
      <c r="B248" s="17" t="s">
        <v>62</v>
      </c>
      <c r="C248" s="37" t="s">
        <v>492</v>
      </c>
      <c r="D248" s="20" t="s">
        <v>324</v>
      </c>
      <c r="E248" s="1">
        <v>50000</v>
      </c>
      <c r="F248" s="1">
        <f>E248*0.0287</f>
        <v>1435</v>
      </c>
      <c r="G248" s="1">
        <v>1854</v>
      </c>
      <c r="H248" s="1">
        <f>E248*0.0304</f>
        <v>1520</v>
      </c>
      <c r="I248" s="1">
        <v>25</v>
      </c>
      <c r="J248" s="1">
        <f>+F248+G248+H248+I248</f>
        <v>4834</v>
      </c>
      <c r="K248" s="1">
        <f>+E248-J248</f>
        <v>45166</v>
      </c>
    </row>
    <row r="249" spans="1:126" x14ac:dyDescent="0.25">
      <c r="A249" s="3" t="s">
        <v>13</v>
      </c>
      <c r="B249" s="3">
        <v>3</v>
      </c>
      <c r="C249" s="34"/>
      <c r="D249" s="3"/>
      <c r="E249" s="4">
        <f t="shared" ref="E249:K249" si="109">SUM(E246:E248)</f>
        <v>210000</v>
      </c>
      <c r="F249" s="4">
        <f t="shared" si="109"/>
        <v>6027</v>
      </c>
      <c r="G249" s="4">
        <f t="shared" si="109"/>
        <v>19106.52</v>
      </c>
      <c r="H249" s="4">
        <f t="shared" si="109"/>
        <v>6384</v>
      </c>
      <c r="I249" s="4">
        <f t="shared" si="109"/>
        <v>237</v>
      </c>
      <c r="J249" s="4">
        <f t="shared" si="109"/>
        <v>31924.52</v>
      </c>
      <c r="K249" s="4">
        <f t="shared" si="109"/>
        <v>178075.48</v>
      </c>
    </row>
    <row r="251" spans="1:126" x14ac:dyDescent="0.25">
      <c r="A251" s="77" t="s">
        <v>65</v>
      </c>
      <c r="B251" s="77"/>
      <c r="C251" s="77"/>
      <c r="D251" s="77"/>
      <c r="E251" s="77"/>
      <c r="F251" s="77"/>
      <c r="G251" s="77"/>
      <c r="H251" s="77"/>
      <c r="I251" s="77"/>
      <c r="J251" s="77"/>
      <c r="K251" s="77"/>
    </row>
    <row r="252" spans="1:126" x14ac:dyDescent="0.25">
      <c r="A252" t="s">
        <v>61</v>
      </c>
      <c r="B252" t="s">
        <v>62</v>
      </c>
      <c r="C252" s="32" t="s">
        <v>491</v>
      </c>
      <c r="D252" t="s">
        <v>324</v>
      </c>
      <c r="E252" s="1">
        <v>50000</v>
      </c>
      <c r="F252" s="1">
        <f>E252*0.0287</f>
        <v>1435</v>
      </c>
      <c r="G252" s="1">
        <v>1854</v>
      </c>
      <c r="H252" s="1">
        <f>E252*0.0304</f>
        <v>1520</v>
      </c>
      <c r="I252" s="1">
        <v>295</v>
      </c>
      <c r="J252" s="1">
        <f>F252+G252+H252+I252</f>
        <v>5104</v>
      </c>
      <c r="K252" s="1">
        <f>E252-J252</f>
        <v>44896</v>
      </c>
    </row>
    <row r="253" spans="1:126" s="2" customFormat="1" x14ac:dyDescent="0.25">
      <c r="A253" t="s">
        <v>66</v>
      </c>
      <c r="B253" t="s">
        <v>64</v>
      </c>
      <c r="C253" s="32" t="s">
        <v>491</v>
      </c>
      <c r="D253" t="s">
        <v>321</v>
      </c>
      <c r="E253" s="1">
        <v>36500</v>
      </c>
      <c r="F253" s="1">
        <f>E253*0.0287</f>
        <v>1047.55</v>
      </c>
      <c r="G253" s="1">
        <v>0</v>
      </c>
      <c r="H253" s="1">
        <f>E253*0.0304</f>
        <v>1109.5999999999999</v>
      </c>
      <c r="I253" s="1">
        <v>125</v>
      </c>
      <c r="J253" s="1">
        <f>F253+G253+H253+I253</f>
        <v>2282.15</v>
      </c>
      <c r="K253" s="1">
        <f>E253-J253</f>
        <v>34217.85</v>
      </c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</row>
    <row r="254" spans="1:126" x14ac:dyDescent="0.25">
      <c r="A254" s="3" t="s">
        <v>13</v>
      </c>
      <c r="B254" s="3">
        <v>2</v>
      </c>
      <c r="C254" s="34"/>
      <c r="D254" s="3"/>
      <c r="E254" s="4">
        <f>SUM(E252:E253)</f>
        <v>86500</v>
      </c>
      <c r="F254" s="4">
        <f t="shared" ref="F254:K254" si="110">SUM(F252:F253)</f>
        <v>2482.5500000000002</v>
      </c>
      <c r="G254" s="4">
        <f t="shared" si="110"/>
        <v>1854</v>
      </c>
      <c r="H254" s="4">
        <f t="shared" si="110"/>
        <v>2629.6</v>
      </c>
      <c r="I254" s="4">
        <f t="shared" si="110"/>
        <v>420</v>
      </c>
      <c r="J254" s="4">
        <f t="shared" si="110"/>
        <v>7386.15</v>
      </c>
      <c r="K254" s="4">
        <f t="shared" si="110"/>
        <v>79113.850000000006</v>
      </c>
    </row>
    <row r="256" spans="1:126" x14ac:dyDescent="0.25">
      <c r="A256" s="77" t="s">
        <v>468</v>
      </c>
      <c r="B256" s="77"/>
      <c r="C256" s="77"/>
      <c r="D256" s="77"/>
      <c r="E256" s="77"/>
      <c r="F256" s="77"/>
      <c r="G256" s="77"/>
      <c r="H256" s="77"/>
      <c r="I256" s="77"/>
      <c r="J256" s="77"/>
      <c r="K256" s="77"/>
    </row>
    <row r="257" spans="1:126" x14ac:dyDescent="0.25">
      <c r="A257" t="s">
        <v>59</v>
      </c>
      <c r="B257" t="s">
        <v>60</v>
      </c>
      <c r="C257" s="32" t="s">
        <v>491</v>
      </c>
      <c r="D257" t="s">
        <v>321</v>
      </c>
      <c r="E257" s="1">
        <v>57000</v>
      </c>
      <c r="F257" s="1">
        <f>E257*0.0287</f>
        <v>1635.9</v>
      </c>
      <c r="G257" s="1">
        <v>1635.9</v>
      </c>
      <c r="H257" s="1">
        <v>2684.11</v>
      </c>
      <c r="I257" s="1">
        <v>1687.62</v>
      </c>
      <c r="J257" s="1">
        <v>7740.43</v>
      </c>
      <c r="K257" s="1">
        <f>E257-J257</f>
        <v>49259.57</v>
      </c>
    </row>
    <row r="258" spans="1:126" x14ac:dyDescent="0.25">
      <c r="A258" t="s">
        <v>63</v>
      </c>
      <c r="B258" t="s">
        <v>64</v>
      </c>
      <c r="C258" s="32" t="s">
        <v>492</v>
      </c>
      <c r="D258" t="s">
        <v>321</v>
      </c>
      <c r="E258" s="1">
        <v>57000</v>
      </c>
      <c r="F258" s="1">
        <f t="shared" ref="F258:F259" si="111">E258*0.0287</f>
        <v>1635.9</v>
      </c>
      <c r="G258" s="1">
        <v>1635.9</v>
      </c>
      <c r="H258" s="1">
        <v>2922.14</v>
      </c>
      <c r="I258" s="1">
        <v>277.5</v>
      </c>
      <c r="J258" s="1">
        <v>6568.34</v>
      </c>
      <c r="K258" s="1">
        <f>E258-J258</f>
        <v>50431.66</v>
      </c>
    </row>
    <row r="259" spans="1:126" x14ac:dyDescent="0.25">
      <c r="A259" t="s">
        <v>381</v>
      </c>
      <c r="B259" s="11" t="s">
        <v>62</v>
      </c>
      <c r="C259" s="33" t="s">
        <v>492</v>
      </c>
      <c r="D259" s="16" t="s">
        <v>324</v>
      </c>
      <c r="E259" s="1">
        <v>40000</v>
      </c>
      <c r="F259" s="1">
        <f t="shared" si="111"/>
        <v>1148</v>
      </c>
      <c r="G259" s="1">
        <v>1148</v>
      </c>
      <c r="H259" s="1">
        <v>442.65</v>
      </c>
      <c r="I259" s="1">
        <v>25</v>
      </c>
      <c r="J259" s="1">
        <v>2831.65</v>
      </c>
      <c r="K259" s="1">
        <f>+E259-J259</f>
        <v>37168.35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:126" x14ac:dyDescent="0.25">
      <c r="A260" s="17" t="s">
        <v>411</v>
      </c>
      <c r="B260" s="17" t="s">
        <v>412</v>
      </c>
      <c r="C260" s="37" t="s">
        <v>492</v>
      </c>
      <c r="D260" s="20" t="s">
        <v>324</v>
      </c>
      <c r="E260" s="1">
        <v>44000</v>
      </c>
      <c r="F260" s="1">
        <f>E260*0.0287</f>
        <v>1262.8</v>
      </c>
      <c r="G260" s="1">
        <v>1262.8</v>
      </c>
      <c r="H260" s="1">
        <v>1007.19</v>
      </c>
      <c r="I260" s="1">
        <v>187</v>
      </c>
      <c r="J260" s="1">
        <v>3794.59</v>
      </c>
      <c r="K260" s="1">
        <f>+E260-J260</f>
        <v>40205.410000000003</v>
      </c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A261" s="17" t="s">
        <v>534</v>
      </c>
      <c r="B261" s="17" t="s">
        <v>17</v>
      </c>
      <c r="C261" s="37" t="s">
        <v>491</v>
      </c>
      <c r="D261" s="20" t="s">
        <v>324</v>
      </c>
      <c r="E261" s="1">
        <v>89500</v>
      </c>
      <c r="F261" s="1">
        <f>E261*0.0287</f>
        <v>2568.65</v>
      </c>
      <c r="G261" s="1">
        <v>9635.51</v>
      </c>
      <c r="H261" s="1">
        <v>2720.8</v>
      </c>
      <c r="I261" s="1">
        <v>25</v>
      </c>
      <c r="J261" s="1">
        <v>14949.96</v>
      </c>
      <c r="K261" s="1">
        <v>74550.039999999994</v>
      </c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3" t="s">
        <v>13</v>
      </c>
      <c r="B262" s="3">
        <v>5</v>
      </c>
      <c r="C262" s="34"/>
      <c r="D262" s="3"/>
      <c r="E262" s="4">
        <f t="shared" ref="E262:J262" si="112">SUM(E257:E261)</f>
        <v>287500</v>
      </c>
      <c r="F262" s="4">
        <f t="shared" si="112"/>
        <v>8251.25</v>
      </c>
      <c r="G262" s="4">
        <f t="shared" si="112"/>
        <v>15318.11</v>
      </c>
      <c r="H262" s="4">
        <f t="shared" si="112"/>
        <v>9776.89</v>
      </c>
      <c r="I262" s="4">
        <f t="shared" si="112"/>
        <v>2202.12</v>
      </c>
      <c r="J262" s="4">
        <f t="shared" si="112"/>
        <v>35884.97</v>
      </c>
      <c r="K262" s="4">
        <f>SUM(K257:K260)+K261</f>
        <v>251615.03</v>
      </c>
    </row>
    <row r="264" spans="1:126" x14ac:dyDescent="0.25">
      <c r="A264" s="77" t="s">
        <v>469</v>
      </c>
      <c r="B264" s="77"/>
      <c r="C264" s="77"/>
      <c r="D264" s="77"/>
      <c r="E264" s="77"/>
      <c r="F264" s="77"/>
      <c r="G264" s="77"/>
      <c r="H264" s="77"/>
      <c r="I264" s="77"/>
      <c r="J264" s="77"/>
      <c r="K264" s="77"/>
    </row>
    <row r="265" spans="1:126" x14ac:dyDescent="0.25">
      <c r="A265" t="s">
        <v>37</v>
      </c>
      <c r="B265" t="s">
        <v>10</v>
      </c>
      <c r="C265" s="32" t="s">
        <v>492</v>
      </c>
      <c r="D265" t="s">
        <v>321</v>
      </c>
      <c r="E265" s="1">
        <v>34000</v>
      </c>
      <c r="F265" s="1">
        <f t="shared" ref="F265:F266" si="113">E265*0.0287</f>
        <v>975.8</v>
      </c>
      <c r="G265" s="1">
        <v>0</v>
      </c>
      <c r="H265" s="1">
        <f t="shared" ref="H265:H266" si="114">E265*0.0304</f>
        <v>1033.5999999999999</v>
      </c>
      <c r="I265" s="1">
        <v>75</v>
      </c>
      <c r="J265" s="1">
        <f>F265+G265+H265+I265</f>
        <v>2084.4</v>
      </c>
      <c r="K265" s="1">
        <f>E265-J265</f>
        <v>31915.599999999999</v>
      </c>
    </row>
    <row r="266" spans="1:126" x14ac:dyDescent="0.25">
      <c r="A266" t="s">
        <v>347</v>
      </c>
      <c r="B266" t="s">
        <v>23</v>
      </c>
      <c r="C266" s="32" t="s">
        <v>492</v>
      </c>
      <c r="D266" t="s">
        <v>324</v>
      </c>
      <c r="E266" s="1">
        <v>32000</v>
      </c>
      <c r="F266" s="1">
        <f t="shared" si="113"/>
        <v>918.4</v>
      </c>
      <c r="G266" s="1">
        <v>0</v>
      </c>
      <c r="H266" s="1">
        <f t="shared" si="114"/>
        <v>972.8</v>
      </c>
      <c r="I266" s="1">
        <v>2227.84</v>
      </c>
      <c r="J266" s="1">
        <v>4119.04</v>
      </c>
      <c r="K266" s="1">
        <v>27880.959999999999</v>
      </c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</row>
    <row r="267" spans="1:126" x14ac:dyDescent="0.25">
      <c r="A267" s="3" t="s">
        <v>13</v>
      </c>
      <c r="B267" s="3">
        <v>2</v>
      </c>
      <c r="C267" s="34"/>
      <c r="D267" s="3"/>
      <c r="E267" s="4">
        <f>SUM(E265:E266)</f>
        <v>66000</v>
      </c>
      <c r="F267" s="4">
        <f t="shared" ref="F267:K267" si="115">SUM(F265:F266)</f>
        <v>1894.2</v>
      </c>
      <c r="G267" s="4">
        <f t="shared" si="115"/>
        <v>0</v>
      </c>
      <c r="H267" s="4">
        <f t="shared" si="115"/>
        <v>2006.4</v>
      </c>
      <c r="I267" s="4">
        <f t="shared" si="115"/>
        <v>2302.84</v>
      </c>
      <c r="J267" s="4">
        <f t="shared" si="115"/>
        <v>6203.44</v>
      </c>
      <c r="K267" s="4">
        <f t="shared" si="115"/>
        <v>59796.56</v>
      </c>
    </row>
    <row r="269" spans="1:126" s="2" customFormat="1" x14ac:dyDescent="0.25">
      <c r="A269" s="77" t="s">
        <v>470</v>
      </c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</row>
    <row r="270" spans="1:126" s="2" customFormat="1" x14ac:dyDescent="0.25">
      <c r="A270" t="s">
        <v>48</v>
      </c>
      <c r="B270" t="s">
        <v>273</v>
      </c>
      <c r="C270" s="32" t="s">
        <v>492</v>
      </c>
      <c r="D270" t="s">
        <v>321</v>
      </c>
      <c r="E270" s="1">
        <v>51000</v>
      </c>
      <c r="F270" s="1">
        <f t="shared" ref="F270:F276" si="116">E270*0.0287</f>
        <v>1463.7</v>
      </c>
      <c r="G270" s="1">
        <v>1816.62</v>
      </c>
      <c r="H270" s="1">
        <f t="shared" ref="H270:H276" si="117">E270*0.0304</f>
        <v>1550.4</v>
      </c>
      <c r="I270" s="1">
        <v>1315.12</v>
      </c>
      <c r="J270" s="1">
        <f t="shared" ref="J270:J274" si="118">F270+G270+H270+I270</f>
        <v>6145.84</v>
      </c>
      <c r="K270" s="1">
        <f t="shared" ref="K270:K275" si="119">E270-J270</f>
        <v>44854.16</v>
      </c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</row>
    <row r="271" spans="1:126" s="2" customFormat="1" x14ac:dyDescent="0.25">
      <c r="A271" t="s">
        <v>156</v>
      </c>
      <c r="B271" t="s">
        <v>394</v>
      </c>
      <c r="C271" s="32" t="s">
        <v>491</v>
      </c>
      <c r="D271" t="s">
        <v>324</v>
      </c>
      <c r="E271" s="1">
        <v>26250</v>
      </c>
      <c r="F271" s="1">
        <v>753.38</v>
      </c>
      <c r="G271" s="1">
        <v>0</v>
      </c>
      <c r="H271" s="1">
        <v>798</v>
      </c>
      <c r="I271" s="1">
        <v>6024.89</v>
      </c>
      <c r="J271" s="1">
        <v>7576.27</v>
      </c>
      <c r="K271" s="1">
        <v>18673.73</v>
      </c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</row>
    <row r="272" spans="1:126" s="2" customFormat="1" x14ac:dyDescent="0.25">
      <c r="A272" t="s">
        <v>406</v>
      </c>
      <c r="B272" s="23" t="s">
        <v>43</v>
      </c>
      <c r="C272" s="32" t="s">
        <v>492</v>
      </c>
      <c r="D272" s="20" t="s">
        <v>324</v>
      </c>
      <c r="E272" s="1">
        <v>44000</v>
      </c>
      <c r="F272" s="1">
        <f>E272*0.0287</f>
        <v>1262.8</v>
      </c>
      <c r="G272" s="1">
        <v>1007.19</v>
      </c>
      <c r="H272" s="1">
        <f>E272*0.0304</f>
        <v>1337.6</v>
      </c>
      <c r="I272" s="1">
        <v>195</v>
      </c>
      <c r="J272" s="1">
        <v>3802.59</v>
      </c>
      <c r="K272" s="1">
        <v>40197.410000000003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</row>
    <row r="273" spans="1:126" s="2" customFormat="1" x14ac:dyDescent="0.25">
      <c r="A273" t="s">
        <v>407</v>
      </c>
      <c r="B273" s="23" t="s">
        <v>43</v>
      </c>
      <c r="C273" s="32" t="s">
        <v>492</v>
      </c>
      <c r="D273" s="20" t="s">
        <v>324</v>
      </c>
      <c r="E273" s="1">
        <v>44000</v>
      </c>
      <c r="F273" s="1">
        <f>E273*0.0287</f>
        <v>1262.8</v>
      </c>
      <c r="G273" s="1">
        <v>1007.19</v>
      </c>
      <c r="H273" s="1">
        <f>E273*0.0304</f>
        <v>1337.6</v>
      </c>
      <c r="I273" s="1">
        <v>187</v>
      </c>
      <c r="J273" s="1">
        <v>3794.59</v>
      </c>
      <c r="K273" s="1">
        <f>E273-J273</f>
        <v>40205.410000000003</v>
      </c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</row>
    <row r="274" spans="1:126" s="2" customFormat="1" x14ac:dyDescent="0.25">
      <c r="A274" t="s">
        <v>49</v>
      </c>
      <c r="B274" t="s">
        <v>41</v>
      </c>
      <c r="C274" s="32" t="s">
        <v>492</v>
      </c>
      <c r="D274" t="s">
        <v>321</v>
      </c>
      <c r="E274" s="1">
        <v>41000</v>
      </c>
      <c r="F274" s="1">
        <f t="shared" si="116"/>
        <v>1176.7</v>
      </c>
      <c r="G274" s="1">
        <v>583.79</v>
      </c>
      <c r="H274" s="1">
        <f t="shared" si="117"/>
        <v>1246.4000000000001</v>
      </c>
      <c r="I274" s="1">
        <v>25</v>
      </c>
      <c r="J274" s="1">
        <f t="shared" si="118"/>
        <v>3031.89</v>
      </c>
      <c r="K274" s="1">
        <f t="shared" si="119"/>
        <v>37968.11</v>
      </c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</row>
    <row r="275" spans="1:126" s="2" customFormat="1" x14ac:dyDescent="0.25">
      <c r="A275" t="s">
        <v>50</v>
      </c>
      <c r="B275" t="s">
        <v>41</v>
      </c>
      <c r="C275" s="32" t="s">
        <v>492</v>
      </c>
      <c r="D275" t="s">
        <v>324</v>
      </c>
      <c r="E275" s="1">
        <v>44000</v>
      </c>
      <c r="F275" s="1">
        <f t="shared" si="116"/>
        <v>1262.8</v>
      </c>
      <c r="G275" s="1">
        <v>1007.19</v>
      </c>
      <c r="H275" s="1">
        <f t="shared" si="117"/>
        <v>1337.6</v>
      </c>
      <c r="I275" s="1">
        <v>195</v>
      </c>
      <c r="J275" s="1">
        <v>3802.59</v>
      </c>
      <c r="K275" s="1">
        <f t="shared" si="119"/>
        <v>40197.410000000003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</row>
    <row r="276" spans="1:126" x14ac:dyDescent="0.25">
      <c r="A276" t="s">
        <v>302</v>
      </c>
      <c r="B276" t="s">
        <v>43</v>
      </c>
      <c r="C276" s="32" t="s">
        <v>492</v>
      </c>
      <c r="D276" t="s">
        <v>324</v>
      </c>
      <c r="E276" s="1">
        <v>44000</v>
      </c>
      <c r="F276" s="1">
        <f t="shared" si="116"/>
        <v>1262.8</v>
      </c>
      <c r="G276" s="1">
        <v>1007.19</v>
      </c>
      <c r="H276" s="1">
        <f t="shared" si="117"/>
        <v>1337.6</v>
      </c>
      <c r="I276" s="1">
        <v>277.5</v>
      </c>
      <c r="J276" s="1">
        <v>3885.09</v>
      </c>
      <c r="K276" s="1">
        <f>E276-J276</f>
        <v>40114.910000000003</v>
      </c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</row>
    <row r="277" spans="1:126" x14ac:dyDescent="0.25">
      <c r="A277" s="3" t="s">
        <v>13</v>
      </c>
      <c r="B277" s="3">
        <v>7</v>
      </c>
      <c r="C277" s="34"/>
      <c r="D277" s="3"/>
      <c r="E277" s="4">
        <f t="shared" ref="E277:K277" si="120">SUM(E270:E276)</f>
        <v>294250</v>
      </c>
      <c r="F277" s="4">
        <f t="shared" si="120"/>
        <v>8444.98</v>
      </c>
      <c r="G277" s="4">
        <f t="shared" si="120"/>
        <v>6429.17</v>
      </c>
      <c r="H277" s="4">
        <f t="shared" si="120"/>
        <v>8945.2000000000007</v>
      </c>
      <c r="I277" s="4">
        <f t="shared" si="120"/>
        <v>8219.51</v>
      </c>
      <c r="J277" s="4">
        <f t="shared" si="120"/>
        <v>32038.86</v>
      </c>
      <c r="K277" s="4">
        <f t="shared" si="120"/>
        <v>262211.14</v>
      </c>
    </row>
    <row r="279" spans="1:126" s="2" customFormat="1" x14ac:dyDescent="0.25">
      <c r="A279" s="77" t="s">
        <v>471</v>
      </c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</row>
    <row r="280" spans="1:126" s="2" customFormat="1" x14ac:dyDescent="0.25">
      <c r="A280" s="53" t="s">
        <v>506</v>
      </c>
      <c r="B280" s="53" t="s">
        <v>293</v>
      </c>
      <c r="C280" s="57" t="s">
        <v>492</v>
      </c>
      <c r="D280" s="53" t="s">
        <v>505</v>
      </c>
      <c r="E280" s="59">
        <v>115000</v>
      </c>
      <c r="F280" s="59">
        <v>3300.5</v>
      </c>
      <c r="G280" s="59">
        <v>15038.68</v>
      </c>
      <c r="H280" s="59">
        <v>3496</v>
      </c>
      <c r="I280" s="59">
        <v>2657.74</v>
      </c>
      <c r="J280" s="59">
        <v>24492.92</v>
      </c>
      <c r="K280" s="59">
        <v>90507.08</v>
      </c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</row>
    <row r="281" spans="1:126" x14ac:dyDescent="0.25">
      <c r="A281" t="s">
        <v>301</v>
      </c>
      <c r="B281" t="s">
        <v>43</v>
      </c>
      <c r="C281" s="32" t="s">
        <v>492</v>
      </c>
      <c r="D281" t="s">
        <v>324</v>
      </c>
      <c r="E281" s="1">
        <v>20533.330000000002</v>
      </c>
      <c r="F281" s="1">
        <f>E281*0.0287</f>
        <v>589.30999999999995</v>
      </c>
      <c r="H281" s="1">
        <f>E281*0.0304</f>
        <v>624.21</v>
      </c>
      <c r="I281" s="1">
        <v>1215.1199999999999</v>
      </c>
      <c r="J281" s="1">
        <f>F281+G281+H281+I281</f>
        <v>2428.64</v>
      </c>
      <c r="K281" s="1">
        <f>E281-J281</f>
        <v>18104.689999999999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</row>
    <row r="282" spans="1:126" x14ac:dyDescent="0.25">
      <c r="A282" t="s">
        <v>404</v>
      </c>
      <c r="B282" s="18" t="s">
        <v>403</v>
      </c>
      <c r="C282" s="33" t="s">
        <v>492</v>
      </c>
      <c r="D282" s="16" t="s">
        <v>324</v>
      </c>
      <c r="E282" s="1">
        <v>90000</v>
      </c>
      <c r="F282" s="1">
        <f>E282*0.0287</f>
        <v>2583</v>
      </c>
      <c r="G282" s="1">
        <v>9753.1200000000008</v>
      </c>
      <c r="H282" s="1">
        <f>E282*0.0304</f>
        <v>2736</v>
      </c>
      <c r="I282" s="1">
        <v>25</v>
      </c>
      <c r="J282" s="1">
        <v>15097.12</v>
      </c>
      <c r="K282" s="1">
        <f>E282-J282</f>
        <v>74902.880000000005</v>
      </c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</row>
    <row r="283" spans="1:126" s="2" customFormat="1" x14ac:dyDescent="0.25">
      <c r="A283" s="3" t="s">
        <v>13</v>
      </c>
      <c r="B283" s="3">
        <v>3</v>
      </c>
      <c r="C283" s="34"/>
      <c r="D283" s="3"/>
      <c r="E283" s="4">
        <f t="shared" ref="E283:K283" si="121">SUM(E281:E282)+E280</f>
        <v>225533.33</v>
      </c>
      <c r="F283" s="4">
        <f t="shared" si="121"/>
        <v>6472.81</v>
      </c>
      <c r="G283" s="4">
        <f t="shared" si="121"/>
        <v>24791.8</v>
      </c>
      <c r="H283" s="4">
        <f t="shared" si="121"/>
        <v>6856.21</v>
      </c>
      <c r="I283" s="4">
        <f t="shared" si="121"/>
        <v>3897.86</v>
      </c>
      <c r="J283" s="4">
        <f t="shared" si="121"/>
        <v>42018.68</v>
      </c>
      <c r="K283" s="4">
        <f t="shared" si="121"/>
        <v>183514.65</v>
      </c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</row>
    <row r="285" spans="1:126" x14ac:dyDescent="0.25">
      <c r="A285" s="77" t="s">
        <v>472</v>
      </c>
      <c r="B285" s="77"/>
      <c r="C285" s="77"/>
      <c r="D285" s="77"/>
      <c r="E285" s="77"/>
      <c r="F285" s="77"/>
      <c r="G285" s="77"/>
      <c r="H285" s="77"/>
      <c r="I285" s="77"/>
      <c r="J285" s="77"/>
      <c r="K285" s="77"/>
    </row>
    <row r="286" spans="1:126" s="26" customFormat="1" x14ac:dyDescent="0.25">
      <c r="A286" s="44" t="s">
        <v>46</v>
      </c>
      <c r="B286" s="44" t="s">
        <v>47</v>
      </c>
      <c r="C286" s="45" t="s">
        <v>492</v>
      </c>
      <c r="D286" s="44" t="s">
        <v>324</v>
      </c>
      <c r="E286" s="46">
        <v>91000</v>
      </c>
      <c r="F286" s="46">
        <f>E286*0.0287</f>
        <v>2611.6999999999998</v>
      </c>
      <c r="G286" s="46">
        <v>9988.34</v>
      </c>
      <c r="H286" s="46">
        <f>E286*0.0304</f>
        <v>2766.4</v>
      </c>
      <c r="I286" s="46">
        <v>25</v>
      </c>
      <c r="J286" s="46">
        <f>F286+G286+H286+I286</f>
        <v>15391.44</v>
      </c>
      <c r="K286" s="46">
        <f>E286-J286</f>
        <v>75608.56</v>
      </c>
    </row>
    <row r="287" spans="1:126" s="2" customFormat="1" x14ac:dyDescent="0.25">
      <c r="A287" s="3" t="s">
        <v>13</v>
      </c>
      <c r="B287" s="3">
        <v>2</v>
      </c>
      <c r="C287" s="34"/>
      <c r="D287" s="3"/>
      <c r="E287" s="4">
        <f t="shared" ref="E287:K287" si="122">SUM(E286:E286)</f>
        <v>91000</v>
      </c>
      <c r="F287" s="4">
        <f t="shared" si="122"/>
        <v>2611.6999999999998</v>
      </c>
      <c r="G287" s="4">
        <f t="shared" si="122"/>
        <v>9988.34</v>
      </c>
      <c r="H287" s="4">
        <f t="shared" si="122"/>
        <v>2766.4</v>
      </c>
      <c r="I287" s="4">
        <f t="shared" si="122"/>
        <v>25</v>
      </c>
      <c r="J287" s="4">
        <f t="shared" si="122"/>
        <v>15391.44</v>
      </c>
      <c r="K287" s="4">
        <f t="shared" si="122"/>
        <v>75608.56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</row>
    <row r="289" spans="1:126" x14ac:dyDescent="0.25">
      <c r="A289" s="77" t="s">
        <v>473</v>
      </c>
      <c r="B289" s="77"/>
      <c r="C289" s="77"/>
      <c r="D289" s="77"/>
      <c r="E289" s="77"/>
      <c r="F289" s="77"/>
      <c r="G289" s="77"/>
      <c r="H289" s="77"/>
      <c r="I289" s="77"/>
      <c r="J289" s="77"/>
      <c r="K289" s="77"/>
    </row>
    <row r="290" spans="1:126" x14ac:dyDescent="0.25">
      <c r="A290" s="5" t="s">
        <v>38</v>
      </c>
      <c r="B290" t="s">
        <v>39</v>
      </c>
      <c r="C290" s="32" t="s">
        <v>492</v>
      </c>
      <c r="D290" t="s">
        <v>321</v>
      </c>
      <c r="E290" s="1">
        <v>91000</v>
      </c>
      <c r="F290" s="1">
        <f>E290*0.0287</f>
        <v>2611.6999999999998</v>
      </c>
      <c r="G290" s="1">
        <v>2766.4</v>
      </c>
      <c r="H290" s="1">
        <v>2766.4</v>
      </c>
      <c r="I290" s="1">
        <v>2757.74</v>
      </c>
      <c r="J290" s="30">
        <v>17529.12</v>
      </c>
      <c r="K290" s="1">
        <f t="shared" ref="K290" si="123">E290-J290</f>
        <v>73470.880000000005</v>
      </c>
    </row>
    <row r="291" spans="1:126" x14ac:dyDescent="0.25">
      <c r="A291" s="29" t="s">
        <v>40</v>
      </c>
      <c r="B291" t="s">
        <v>45</v>
      </c>
      <c r="C291" s="32" t="s">
        <v>492</v>
      </c>
      <c r="D291" t="s">
        <v>321</v>
      </c>
      <c r="E291" s="1">
        <v>45000</v>
      </c>
      <c r="F291" s="1">
        <f t="shared" ref="F291:F292" si="124">E291*0.0287</f>
        <v>1291.5</v>
      </c>
      <c r="G291" s="1">
        <v>968.81</v>
      </c>
      <c r="H291" s="1">
        <v>1368</v>
      </c>
      <c r="I291" s="1">
        <v>1665.12</v>
      </c>
      <c r="J291" s="30">
        <v>5294.43</v>
      </c>
      <c r="K291" s="1">
        <v>39705.57</v>
      </c>
    </row>
    <row r="292" spans="1:126" x14ac:dyDescent="0.25">
      <c r="A292" s="5" t="s">
        <v>42</v>
      </c>
      <c r="B292" t="s">
        <v>43</v>
      </c>
      <c r="C292" s="32" t="s">
        <v>492</v>
      </c>
      <c r="D292" t="s">
        <v>321</v>
      </c>
      <c r="E292" s="1">
        <v>45000</v>
      </c>
      <c r="F292" s="1">
        <f t="shared" si="124"/>
        <v>1291.5</v>
      </c>
      <c r="G292" s="1">
        <v>1148.33</v>
      </c>
      <c r="H292" s="1">
        <f t="shared" ref="H292:H294" si="125">E292*0.0304</f>
        <v>1368</v>
      </c>
      <c r="I292" s="1">
        <v>265</v>
      </c>
      <c r="J292" s="30">
        <v>4072.83</v>
      </c>
      <c r="K292" s="1">
        <v>40927.17</v>
      </c>
    </row>
    <row r="293" spans="1:126" x14ac:dyDescent="0.25">
      <c r="A293" s="5" t="s">
        <v>380</v>
      </c>
      <c r="B293" s="11" t="s">
        <v>397</v>
      </c>
      <c r="C293" s="33" t="s">
        <v>492</v>
      </c>
      <c r="D293" s="16" t="s">
        <v>324</v>
      </c>
      <c r="E293" s="1">
        <v>7333.33</v>
      </c>
      <c r="F293" s="1">
        <f>E293*0.0287</f>
        <v>210.47</v>
      </c>
      <c r="G293" s="1">
        <v>0</v>
      </c>
      <c r="H293" s="1">
        <f>E293*0.0304</f>
        <v>222.93</v>
      </c>
      <c r="I293" s="1">
        <v>3019</v>
      </c>
      <c r="J293" s="30">
        <v>3452.4</v>
      </c>
      <c r="K293" s="1">
        <v>3880.93</v>
      </c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</row>
    <row r="294" spans="1:126" s="2" customFormat="1" x14ac:dyDescent="0.25">
      <c r="A294" t="s">
        <v>44</v>
      </c>
      <c r="B294" t="s">
        <v>45</v>
      </c>
      <c r="C294" s="32" t="s">
        <v>492</v>
      </c>
      <c r="D294" t="s">
        <v>324</v>
      </c>
      <c r="E294" s="1">
        <v>45000</v>
      </c>
      <c r="F294" s="1">
        <v>1291.5</v>
      </c>
      <c r="G294" s="1">
        <v>1148.33</v>
      </c>
      <c r="H294" s="1">
        <f t="shared" si="125"/>
        <v>1368</v>
      </c>
      <c r="I294" s="1">
        <v>25</v>
      </c>
      <c r="J294" s="30">
        <f t="shared" ref="J294" si="126">F294+G294+H294+I294</f>
        <v>3832.83</v>
      </c>
      <c r="K294" s="1">
        <f>E294-J294</f>
        <v>41167.17</v>
      </c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</row>
    <row r="295" spans="1:126" s="2" customFormat="1" x14ac:dyDescent="0.25">
      <c r="A295" s="3" t="s">
        <v>13</v>
      </c>
      <c r="B295" s="3">
        <v>5</v>
      </c>
      <c r="C295" s="34"/>
      <c r="D295" s="3"/>
      <c r="E295" s="4">
        <f>SUM(E290:E294)</f>
        <v>233333.33</v>
      </c>
      <c r="F295" s="4">
        <f t="shared" ref="F295:H295" si="127">SUM(F290:F294)</f>
        <v>6696.67</v>
      </c>
      <c r="G295" s="4">
        <f t="shared" si="127"/>
        <v>6031.87</v>
      </c>
      <c r="H295" s="4">
        <f t="shared" si="127"/>
        <v>7093.33</v>
      </c>
      <c r="I295" s="4">
        <f>SUM(I290:I294)</f>
        <v>7731.86</v>
      </c>
      <c r="J295" s="4">
        <f>SUM(J290:J294)</f>
        <v>34181.61</v>
      </c>
      <c r="K295" s="4">
        <f>SUM(K290:K294)</f>
        <v>199151.72</v>
      </c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</row>
    <row r="296" spans="1:126" s="2" customFormat="1" x14ac:dyDescent="0.25">
      <c r="A296"/>
      <c r="B296"/>
      <c r="C296" s="32"/>
      <c r="D296"/>
      <c r="E296" s="1"/>
      <c r="F296" s="1"/>
      <c r="G296" s="1"/>
      <c r="H296" s="1"/>
      <c r="I296" s="1"/>
      <c r="J296" s="1"/>
      <c r="K296" s="1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</row>
    <row r="297" spans="1:126" s="2" customFormat="1" x14ac:dyDescent="0.25">
      <c r="A297" s="77" t="s">
        <v>474</v>
      </c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6" s="14" customFormat="1" x14ac:dyDescent="0.25">
      <c r="A298" s="17" t="s">
        <v>51</v>
      </c>
      <c r="B298" s="17" t="s">
        <v>392</v>
      </c>
      <c r="C298" s="37" t="s">
        <v>492</v>
      </c>
      <c r="D298" s="19" t="s">
        <v>324</v>
      </c>
      <c r="E298" s="1">
        <v>81000</v>
      </c>
      <c r="F298" s="1">
        <f>E298*0.0287</f>
        <v>2324.6999999999998</v>
      </c>
      <c r="G298" s="1">
        <v>7041.03</v>
      </c>
      <c r="H298" s="30">
        <f>E298*0.0304</f>
        <v>2462.4</v>
      </c>
      <c r="I298" s="30">
        <v>1385.12</v>
      </c>
      <c r="J298" s="30">
        <v>13510.78</v>
      </c>
      <c r="K298" s="30">
        <f>E298-J298</f>
        <v>67489.22</v>
      </c>
    </row>
    <row r="299" spans="1:126" x14ac:dyDescent="0.25">
      <c r="A299" t="s">
        <v>408</v>
      </c>
      <c r="B299" s="23" t="s">
        <v>15</v>
      </c>
      <c r="C299" s="32" t="s">
        <v>492</v>
      </c>
      <c r="D299" s="20" t="s">
        <v>324</v>
      </c>
      <c r="E299" s="1">
        <v>44000</v>
      </c>
      <c r="F299" s="1">
        <f>E299*0.0287</f>
        <v>1262.8</v>
      </c>
      <c r="G299" s="1">
        <v>1007.19</v>
      </c>
      <c r="H299" s="30">
        <f>E299*0.0304</f>
        <v>1337.6</v>
      </c>
      <c r="I299" s="30">
        <v>3305.2</v>
      </c>
      <c r="J299" s="30">
        <v>6912.79</v>
      </c>
      <c r="K299" s="30">
        <v>35759.81</v>
      </c>
    </row>
    <row r="300" spans="1:126" s="2" customFormat="1" x14ac:dyDescent="0.25">
      <c r="A300" t="s">
        <v>52</v>
      </c>
      <c r="B300" t="s">
        <v>15</v>
      </c>
      <c r="C300" s="32" t="s">
        <v>491</v>
      </c>
      <c r="D300" t="s">
        <v>321</v>
      </c>
      <c r="E300" s="1">
        <v>46000</v>
      </c>
      <c r="F300" s="1">
        <f t="shared" ref="F300:F304" si="128">E300*0.0287</f>
        <v>1320.2</v>
      </c>
      <c r="G300" s="1">
        <v>1110.94</v>
      </c>
      <c r="H300" s="30">
        <f t="shared" ref="H300:H304" si="129">E300*0.0304</f>
        <v>1398.4</v>
      </c>
      <c r="I300" s="30">
        <v>1607.62</v>
      </c>
      <c r="J300" s="30">
        <f t="shared" ref="J300:J303" si="130">F300+G300+H300+I300</f>
        <v>5437.16</v>
      </c>
      <c r="K300" s="30">
        <v>40562.839999999997</v>
      </c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</row>
    <row r="301" spans="1:126" s="2" customFormat="1" x14ac:dyDescent="0.25">
      <c r="A301" t="s">
        <v>53</v>
      </c>
      <c r="B301" t="s">
        <v>23</v>
      </c>
      <c r="C301" s="32" t="s">
        <v>491</v>
      </c>
      <c r="D301" t="s">
        <v>321</v>
      </c>
      <c r="E301" s="1">
        <v>31500</v>
      </c>
      <c r="F301" s="1">
        <f t="shared" si="128"/>
        <v>904.05</v>
      </c>
      <c r="G301" s="1">
        <v>0</v>
      </c>
      <c r="H301" s="30">
        <f t="shared" si="129"/>
        <v>957.6</v>
      </c>
      <c r="I301" s="30">
        <v>572.6</v>
      </c>
      <c r="J301" s="30">
        <v>2434.25</v>
      </c>
      <c r="K301" s="30">
        <v>29065.75</v>
      </c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</row>
    <row r="302" spans="1:126" s="2" customFormat="1" x14ac:dyDescent="0.25">
      <c r="A302" t="s">
        <v>55</v>
      </c>
      <c r="B302" t="s">
        <v>23</v>
      </c>
      <c r="C302" s="32" t="s">
        <v>491</v>
      </c>
      <c r="D302" t="s">
        <v>321</v>
      </c>
      <c r="E302" s="1">
        <v>32000</v>
      </c>
      <c r="F302" s="1">
        <f t="shared" si="128"/>
        <v>918.4</v>
      </c>
      <c r="G302" s="1">
        <v>0</v>
      </c>
      <c r="H302" s="30">
        <f t="shared" si="129"/>
        <v>972.8</v>
      </c>
      <c r="I302" s="30">
        <v>3294.17</v>
      </c>
      <c r="J302" s="30">
        <f t="shared" si="130"/>
        <v>5185.37</v>
      </c>
      <c r="K302" s="30">
        <f t="shared" ref="K302:K303" si="131">E302-J302</f>
        <v>26814.63</v>
      </c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</row>
    <row r="303" spans="1:126" s="2" customFormat="1" x14ac:dyDescent="0.25">
      <c r="A303" t="s">
        <v>56</v>
      </c>
      <c r="B303" t="s">
        <v>23</v>
      </c>
      <c r="C303" s="32" t="s">
        <v>491</v>
      </c>
      <c r="D303" t="s">
        <v>321</v>
      </c>
      <c r="E303" s="1">
        <v>32000</v>
      </c>
      <c r="F303" s="1">
        <f t="shared" si="128"/>
        <v>918.4</v>
      </c>
      <c r="G303" s="1">
        <v>0</v>
      </c>
      <c r="H303" s="30">
        <f t="shared" si="129"/>
        <v>972.8</v>
      </c>
      <c r="I303" s="30">
        <v>1315.12</v>
      </c>
      <c r="J303" s="30">
        <f t="shared" si="130"/>
        <v>3206.32</v>
      </c>
      <c r="K303" s="30">
        <f t="shared" si="131"/>
        <v>28793.68</v>
      </c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</row>
    <row r="304" spans="1:126" s="2" customFormat="1" x14ac:dyDescent="0.25">
      <c r="A304" t="s">
        <v>529</v>
      </c>
      <c r="B304" t="s">
        <v>17</v>
      </c>
      <c r="C304" s="32" t="s">
        <v>492</v>
      </c>
      <c r="D304" t="s">
        <v>505</v>
      </c>
      <c r="E304" s="1">
        <v>115000</v>
      </c>
      <c r="F304" s="1">
        <f t="shared" si="128"/>
        <v>3300.5</v>
      </c>
      <c r="G304" s="1">
        <v>15038.68</v>
      </c>
      <c r="H304" s="30">
        <f t="shared" si="129"/>
        <v>3496</v>
      </c>
      <c r="I304" s="30">
        <v>2657.74</v>
      </c>
      <c r="J304" s="30">
        <v>24492.92</v>
      </c>
      <c r="K304" s="30">
        <v>90507.08</v>
      </c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</row>
    <row r="305" spans="1:126" s="2" customFormat="1" x14ac:dyDescent="0.25">
      <c r="A305" s="3" t="s">
        <v>13</v>
      </c>
      <c r="B305" s="3">
        <v>7</v>
      </c>
      <c r="C305" s="34"/>
      <c r="D305" s="3"/>
      <c r="E305" s="4">
        <f>SUM(E298:E304)</f>
        <v>381500</v>
      </c>
      <c r="F305" s="4">
        <f>SUM(F298:F304)</f>
        <v>10949.05</v>
      </c>
      <c r="G305" s="4">
        <f>SUM(G298:G304)</f>
        <v>24197.84</v>
      </c>
      <c r="H305" s="4">
        <f>SUM(H298:H304)</f>
        <v>11597.6</v>
      </c>
      <c r="I305" s="4">
        <f>SUM(I298:I304)</f>
        <v>14137.57</v>
      </c>
      <c r="J305" s="4">
        <f>SUM(J298:J303)+J304</f>
        <v>61179.59</v>
      </c>
      <c r="K305" s="4">
        <f>SUM(K298:K304)</f>
        <v>318993.01</v>
      </c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7" spans="1:126" x14ac:dyDescent="0.25">
      <c r="A307" s="77" t="s">
        <v>107</v>
      </c>
      <c r="B307" s="77"/>
      <c r="C307" s="77"/>
      <c r="D307" s="77"/>
      <c r="E307" s="77"/>
      <c r="F307" s="77"/>
      <c r="G307" s="77"/>
      <c r="H307" s="77"/>
      <c r="I307" s="77"/>
      <c r="J307" s="77"/>
      <c r="K307" s="77"/>
    </row>
    <row r="308" spans="1:126" x14ac:dyDescent="0.25">
      <c r="A308" t="s">
        <v>105</v>
      </c>
      <c r="B308" t="s">
        <v>106</v>
      </c>
      <c r="C308" s="32" t="s">
        <v>492</v>
      </c>
      <c r="D308" t="s">
        <v>321</v>
      </c>
      <c r="E308" s="1">
        <v>165000</v>
      </c>
      <c r="F308" s="1">
        <v>4735.5</v>
      </c>
      <c r="G308" s="1">
        <v>27624.36</v>
      </c>
      <c r="H308" s="1">
        <v>4098.53</v>
      </c>
      <c r="I308" s="1">
        <v>25</v>
      </c>
      <c r="J308" s="1">
        <v>36966.29</v>
      </c>
      <c r="K308" s="1">
        <v>128033.71</v>
      </c>
    </row>
    <row r="309" spans="1:126" x14ac:dyDescent="0.25">
      <c r="A309" t="s">
        <v>108</v>
      </c>
      <c r="B309" t="s">
        <v>109</v>
      </c>
      <c r="C309" s="32" t="s">
        <v>492</v>
      </c>
      <c r="D309" t="s">
        <v>324</v>
      </c>
      <c r="E309" s="1">
        <v>41000</v>
      </c>
      <c r="F309" s="1">
        <f t="shared" ref="F309:F310" si="132">E309*0.0287</f>
        <v>1176.7</v>
      </c>
      <c r="G309" s="1">
        <v>583.79</v>
      </c>
      <c r="H309" s="1">
        <f t="shared" ref="H309:H310" si="133">E309*0.0304</f>
        <v>1246.4000000000001</v>
      </c>
      <c r="I309" s="1">
        <v>727</v>
      </c>
      <c r="J309" s="1">
        <f>F309+G309+H309+I309</f>
        <v>3733.89</v>
      </c>
      <c r="K309" s="1">
        <f>E309-J309</f>
        <v>37266.11</v>
      </c>
    </row>
    <row r="310" spans="1:126" x14ac:dyDescent="0.25">
      <c r="A310" t="s">
        <v>351</v>
      </c>
      <c r="B310" t="s">
        <v>327</v>
      </c>
      <c r="C310" s="32" t="s">
        <v>491</v>
      </c>
      <c r="D310" t="s">
        <v>324</v>
      </c>
      <c r="E310" s="1">
        <v>33000</v>
      </c>
      <c r="F310" s="1">
        <f t="shared" si="132"/>
        <v>947.1</v>
      </c>
      <c r="G310" s="1">
        <v>0</v>
      </c>
      <c r="H310" s="1">
        <f t="shared" si="133"/>
        <v>1003.2</v>
      </c>
      <c r="I310" s="1">
        <v>1377.12</v>
      </c>
      <c r="J310" s="1">
        <f>F310+G310+H310+I310</f>
        <v>3327.42</v>
      </c>
      <c r="K310" s="1">
        <f>E310-J310</f>
        <v>29672.58</v>
      </c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</row>
    <row r="311" spans="1:126" x14ac:dyDescent="0.25">
      <c r="A311" s="3" t="s">
        <v>13</v>
      </c>
      <c r="B311" s="3">
        <v>3</v>
      </c>
      <c r="C311" s="34"/>
      <c r="D311" s="3"/>
      <c r="E311" s="4">
        <f>SUM(E308:E310)</f>
        <v>239000</v>
      </c>
      <c r="F311" s="4">
        <f t="shared" ref="F311:K311" si="134">SUM(F308:F310)</f>
        <v>6859.3</v>
      </c>
      <c r="G311" s="4">
        <f t="shared" si="134"/>
        <v>28208.15</v>
      </c>
      <c r="H311" s="4">
        <f t="shared" si="134"/>
        <v>6348.13</v>
      </c>
      <c r="I311" s="4">
        <f t="shared" si="134"/>
        <v>2129.12</v>
      </c>
      <c r="J311" s="4">
        <f t="shared" si="134"/>
        <v>44027.6</v>
      </c>
      <c r="K311" s="4">
        <f t="shared" si="134"/>
        <v>194972.4</v>
      </c>
    </row>
    <row r="313" spans="1:126" x14ac:dyDescent="0.25">
      <c r="A313" s="77" t="s">
        <v>110</v>
      </c>
      <c r="B313" s="77"/>
      <c r="C313" s="77"/>
      <c r="D313" s="77"/>
      <c r="E313" s="77"/>
      <c r="F313" s="77"/>
      <c r="G313" s="77"/>
      <c r="H313" s="77"/>
      <c r="I313" s="77"/>
      <c r="J313" s="77"/>
      <c r="K313" s="77"/>
    </row>
    <row r="314" spans="1:126" x14ac:dyDescent="0.25">
      <c r="A314" t="s">
        <v>111</v>
      </c>
      <c r="B314" t="s">
        <v>112</v>
      </c>
      <c r="C314" s="32" t="s">
        <v>492</v>
      </c>
      <c r="D314" t="s">
        <v>324</v>
      </c>
      <c r="E314" s="1">
        <v>32272.44</v>
      </c>
      <c r="F314" s="1">
        <f>E314*0.0287</f>
        <v>926.22</v>
      </c>
      <c r="G314" s="1">
        <v>0</v>
      </c>
      <c r="H314" s="1">
        <f t="shared" ref="H314:H324" si="135">E314*0.0304</f>
        <v>981.08</v>
      </c>
      <c r="I314" s="1">
        <v>25</v>
      </c>
      <c r="J314" s="1">
        <f t="shared" ref="J314:J315" si="136">F314+G314+H314+I314</f>
        <v>1932.3</v>
      </c>
      <c r="K314" s="1">
        <f t="shared" ref="K314:K316" si="137">E314-J314</f>
        <v>30340.14</v>
      </c>
    </row>
    <row r="315" spans="1:126" x14ac:dyDescent="0.25">
      <c r="A315" t="s">
        <v>113</v>
      </c>
      <c r="B315" t="s">
        <v>15</v>
      </c>
      <c r="C315" s="32" t="s">
        <v>492</v>
      </c>
      <c r="D315" t="s">
        <v>324</v>
      </c>
      <c r="E315" s="1">
        <v>21338.85</v>
      </c>
      <c r="F315" s="1">
        <f t="shared" ref="F315:F324" si="138">E315*0.0287</f>
        <v>612.41999999999996</v>
      </c>
      <c r="G315" s="1">
        <v>0</v>
      </c>
      <c r="H315" s="1">
        <f t="shared" si="135"/>
        <v>648.70000000000005</v>
      </c>
      <c r="I315" s="1">
        <v>25</v>
      </c>
      <c r="J315" s="1">
        <f t="shared" si="136"/>
        <v>1286.1199999999999</v>
      </c>
      <c r="K315" s="1">
        <f t="shared" si="137"/>
        <v>20052.73</v>
      </c>
    </row>
    <row r="316" spans="1:126" x14ac:dyDescent="0.25">
      <c r="A316" t="s">
        <v>114</v>
      </c>
      <c r="B316" t="s">
        <v>19</v>
      </c>
      <c r="C316" s="32" t="s">
        <v>491</v>
      </c>
      <c r="D316" t="s">
        <v>324</v>
      </c>
      <c r="E316" s="1">
        <v>41000</v>
      </c>
      <c r="F316" s="1">
        <f t="shared" si="138"/>
        <v>1176.7</v>
      </c>
      <c r="G316" s="1">
        <v>583.79</v>
      </c>
      <c r="H316" s="1">
        <f t="shared" si="135"/>
        <v>1246.4000000000001</v>
      </c>
      <c r="I316" s="1">
        <v>25</v>
      </c>
      <c r="J316" s="1">
        <f>F316+G316+H316+I316</f>
        <v>3031.89</v>
      </c>
      <c r="K316" s="1">
        <f t="shared" si="137"/>
        <v>37968.11</v>
      </c>
    </row>
    <row r="317" spans="1:126" x14ac:dyDescent="0.25">
      <c r="A317" t="s">
        <v>115</v>
      </c>
      <c r="B317" t="s">
        <v>116</v>
      </c>
      <c r="C317" s="32" t="s">
        <v>491</v>
      </c>
      <c r="D317" t="s">
        <v>321</v>
      </c>
      <c r="E317" s="1">
        <v>86000</v>
      </c>
      <c r="F317" s="1">
        <f t="shared" si="138"/>
        <v>2468.1999999999998</v>
      </c>
      <c r="G317" s="1">
        <v>8812.2199999999993</v>
      </c>
      <c r="H317" s="1">
        <f t="shared" si="135"/>
        <v>2614.4</v>
      </c>
      <c r="I317" s="1">
        <v>195</v>
      </c>
      <c r="J317" s="1">
        <f t="shared" ref="J317:J323" si="139">F317+G317+H317+I317</f>
        <v>14089.82</v>
      </c>
      <c r="K317" s="1">
        <f t="shared" ref="K317:K324" si="140">E317-J317</f>
        <v>71910.179999999993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</row>
    <row r="318" spans="1:126" x14ac:dyDescent="0.25">
      <c r="A318" t="s">
        <v>353</v>
      </c>
      <c r="B318" t="s">
        <v>352</v>
      </c>
      <c r="C318" s="32" t="s">
        <v>492</v>
      </c>
      <c r="D318" t="s">
        <v>324</v>
      </c>
      <c r="E318" s="1">
        <v>41000</v>
      </c>
      <c r="F318" s="1">
        <f t="shared" si="138"/>
        <v>1176.7</v>
      </c>
      <c r="G318" s="1">
        <v>583.79</v>
      </c>
      <c r="H318" s="1">
        <f t="shared" si="135"/>
        <v>1246.4000000000001</v>
      </c>
      <c r="I318" s="1">
        <v>3278.33</v>
      </c>
      <c r="J318" s="1">
        <v>6285.22</v>
      </c>
      <c r="K318" s="1">
        <v>34714.78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</row>
    <row r="319" spans="1:126" x14ac:dyDescent="0.25">
      <c r="A319" t="s">
        <v>306</v>
      </c>
      <c r="B319" t="s">
        <v>305</v>
      </c>
      <c r="C319" s="32" t="s">
        <v>491</v>
      </c>
      <c r="D319" t="s">
        <v>324</v>
      </c>
      <c r="E319" s="1">
        <v>41000</v>
      </c>
      <c r="F319" s="1">
        <f t="shared" si="138"/>
        <v>1176.7</v>
      </c>
      <c r="G319" s="1">
        <v>583.79</v>
      </c>
      <c r="H319" s="1">
        <f t="shared" si="135"/>
        <v>1246.4000000000001</v>
      </c>
      <c r="I319" s="1">
        <v>25</v>
      </c>
      <c r="J319" s="1">
        <f t="shared" si="139"/>
        <v>3031.89</v>
      </c>
      <c r="K319" s="1">
        <f t="shared" si="140"/>
        <v>37968.11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t="s">
        <v>330</v>
      </c>
      <c r="B320" t="s">
        <v>118</v>
      </c>
      <c r="C320" s="32" t="s">
        <v>491</v>
      </c>
      <c r="D320" t="s">
        <v>324</v>
      </c>
      <c r="E320" s="1">
        <v>41000</v>
      </c>
      <c r="F320" s="1">
        <f t="shared" si="138"/>
        <v>1176.7</v>
      </c>
      <c r="G320" s="1">
        <v>583.79</v>
      </c>
      <c r="H320" s="1">
        <f t="shared" si="135"/>
        <v>1246.4000000000001</v>
      </c>
      <c r="I320" s="1">
        <v>277.5</v>
      </c>
      <c r="J320" s="1">
        <f t="shared" si="139"/>
        <v>3284.39</v>
      </c>
      <c r="K320" s="1">
        <f t="shared" si="140"/>
        <v>37715.61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</row>
    <row r="321" spans="1:126" x14ac:dyDescent="0.25">
      <c r="A321" t="s">
        <v>355</v>
      </c>
      <c r="B321" t="s">
        <v>64</v>
      </c>
      <c r="C321" s="32" t="s">
        <v>491</v>
      </c>
      <c r="D321" t="s">
        <v>324</v>
      </c>
      <c r="E321" s="1">
        <v>41000</v>
      </c>
      <c r="F321" s="1">
        <f t="shared" si="138"/>
        <v>1176.7</v>
      </c>
      <c r="G321" s="1">
        <v>583.79</v>
      </c>
      <c r="H321" s="1">
        <f t="shared" si="135"/>
        <v>1246.4000000000001</v>
      </c>
      <c r="I321" s="1">
        <v>125</v>
      </c>
      <c r="J321" s="1">
        <f t="shared" si="139"/>
        <v>3131.89</v>
      </c>
      <c r="K321" s="1">
        <f t="shared" si="140"/>
        <v>37868.11</v>
      </c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t="s">
        <v>354</v>
      </c>
      <c r="B322" t="s">
        <v>64</v>
      </c>
      <c r="C322" s="32" t="s">
        <v>491</v>
      </c>
      <c r="D322" t="s">
        <v>324</v>
      </c>
      <c r="E322" s="15">
        <v>36000</v>
      </c>
      <c r="F322" s="1">
        <f t="shared" si="138"/>
        <v>1033.2</v>
      </c>
      <c r="G322" s="1">
        <v>0</v>
      </c>
      <c r="H322" s="1">
        <f t="shared" si="135"/>
        <v>1094.4000000000001</v>
      </c>
      <c r="I322" s="1">
        <v>25</v>
      </c>
      <c r="J322" s="1">
        <f t="shared" si="139"/>
        <v>2152.6</v>
      </c>
      <c r="K322" s="1">
        <f t="shared" si="140"/>
        <v>33847.4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</row>
    <row r="323" spans="1:126" x14ac:dyDescent="0.25">
      <c r="A323" t="s">
        <v>282</v>
      </c>
      <c r="B323" t="s">
        <v>291</v>
      </c>
      <c r="C323" s="32" t="s">
        <v>491</v>
      </c>
      <c r="D323" t="s">
        <v>324</v>
      </c>
      <c r="E323" s="1">
        <v>39000</v>
      </c>
      <c r="F323" s="1">
        <f t="shared" si="138"/>
        <v>1119.3</v>
      </c>
      <c r="G323" s="1">
        <v>301.52</v>
      </c>
      <c r="H323" s="1">
        <f t="shared" si="135"/>
        <v>1185.5999999999999</v>
      </c>
      <c r="I323" s="1">
        <v>187</v>
      </c>
      <c r="J323" s="1">
        <f t="shared" si="139"/>
        <v>2793.42</v>
      </c>
      <c r="K323" s="1">
        <f t="shared" si="140"/>
        <v>36206.58</v>
      </c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</row>
    <row r="324" spans="1:126" x14ac:dyDescent="0.25">
      <c r="A324" t="s">
        <v>281</v>
      </c>
      <c r="B324" t="s">
        <v>147</v>
      </c>
      <c r="C324" s="32" t="s">
        <v>491</v>
      </c>
      <c r="D324" t="s">
        <v>324</v>
      </c>
      <c r="E324" s="1">
        <v>41000</v>
      </c>
      <c r="F324" s="1">
        <f t="shared" si="138"/>
        <v>1176.7</v>
      </c>
      <c r="G324" s="1">
        <v>405.27</v>
      </c>
      <c r="H324" s="1">
        <f t="shared" si="135"/>
        <v>1246.4000000000001</v>
      </c>
      <c r="I324" s="1">
        <v>1215.1199999999999</v>
      </c>
      <c r="J324" s="1">
        <f>+F324+G324+H324+I324</f>
        <v>4043.49</v>
      </c>
      <c r="K324" s="1">
        <f t="shared" si="140"/>
        <v>36956.51</v>
      </c>
    </row>
    <row r="325" spans="1:126" x14ac:dyDescent="0.25">
      <c r="A325" s="3" t="s">
        <v>13</v>
      </c>
      <c r="B325" s="3">
        <v>11</v>
      </c>
      <c r="C325" s="34"/>
      <c r="D325" s="3"/>
      <c r="E325" s="4">
        <f t="shared" ref="E325:K325" si="141">SUM(E314:E324)</f>
        <v>460611.29</v>
      </c>
      <c r="F325" s="4">
        <f t="shared" si="141"/>
        <v>13219.54</v>
      </c>
      <c r="G325" s="4">
        <f t="shared" si="141"/>
        <v>12437.96</v>
      </c>
      <c r="H325" s="4">
        <f t="shared" si="141"/>
        <v>14002.58</v>
      </c>
      <c r="I325" s="4">
        <f t="shared" si="141"/>
        <v>5402.95</v>
      </c>
      <c r="J325" s="4">
        <f t="shared" si="141"/>
        <v>45063.03</v>
      </c>
      <c r="K325" s="4">
        <f t="shared" si="141"/>
        <v>415548.26</v>
      </c>
    </row>
    <row r="327" spans="1:126" x14ac:dyDescent="0.25">
      <c r="A327" s="31" t="s">
        <v>119</v>
      </c>
      <c r="B327" s="31"/>
      <c r="C327" s="40"/>
      <c r="D327" s="31"/>
      <c r="E327" s="31"/>
      <c r="F327" s="31"/>
      <c r="G327" s="31"/>
      <c r="H327" s="31"/>
      <c r="I327" s="31"/>
      <c r="J327" s="31"/>
      <c r="K327" s="31"/>
    </row>
    <row r="328" spans="1:126" x14ac:dyDescent="0.25">
      <c r="A328" s="5" t="s">
        <v>120</v>
      </c>
      <c r="B328" s="5" t="s">
        <v>109</v>
      </c>
      <c r="C328" s="39" t="s">
        <v>491</v>
      </c>
      <c r="D328" s="5" t="s">
        <v>321</v>
      </c>
      <c r="E328" s="30">
        <v>66000</v>
      </c>
      <c r="F328" s="30">
        <f>E328*0.0287</f>
        <v>1894.2</v>
      </c>
      <c r="G328" s="30">
        <v>0</v>
      </c>
      <c r="H328" s="30">
        <f>E328*0.0304</f>
        <v>2006.4</v>
      </c>
      <c r="I328" s="30">
        <v>2405.2399999999998</v>
      </c>
      <c r="J328" s="30">
        <v>10445.549999999999</v>
      </c>
      <c r="K328" s="30">
        <f>E328-J328</f>
        <v>55554.45</v>
      </c>
    </row>
    <row r="329" spans="1:126" x14ac:dyDescent="0.25">
      <c r="A329" s="6" t="s">
        <v>13</v>
      </c>
      <c r="B329" s="6">
        <v>1</v>
      </c>
      <c r="C329" s="40"/>
      <c r="D329" s="6"/>
      <c r="E329" s="50">
        <f t="shared" ref="E329:K329" si="142">SUM(E328)</f>
        <v>66000</v>
      </c>
      <c r="F329" s="50">
        <f t="shared" si="142"/>
        <v>1894.2</v>
      </c>
      <c r="G329" s="50">
        <f t="shared" si="142"/>
        <v>0</v>
      </c>
      <c r="H329" s="50">
        <f t="shared" si="142"/>
        <v>2006.4</v>
      </c>
      <c r="I329" s="50">
        <f t="shared" si="142"/>
        <v>2405.2399999999998</v>
      </c>
      <c r="J329" s="50">
        <f t="shared" si="142"/>
        <v>10445.549999999999</v>
      </c>
      <c r="K329" s="50">
        <f t="shared" si="142"/>
        <v>55554.45</v>
      </c>
    </row>
    <row r="331" spans="1:126" x14ac:dyDescent="0.25">
      <c r="A331" s="10" t="s">
        <v>121</v>
      </c>
      <c r="B331" s="10"/>
      <c r="C331" s="36"/>
      <c r="D331" s="12"/>
      <c r="E331" s="10"/>
      <c r="F331" s="10"/>
      <c r="G331" s="10"/>
      <c r="H331" s="10"/>
      <c r="I331" s="10"/>
      <c r="J331" s="10"/>
      <c r="K331" s="10"/>
    </row>
    <row r="332" spans="1:126" x14ac:dyDescent="0.25">
      <c r="A332" t="s">
        <v>283</v>
      </c>
      <c r="B332" t="s">
        <v>133</v>
      </c>
      <c r="C332" s="32" t="s">
        <v>492</v>
      </c>
      <c r="D332" t="s">
        <v>324</v>
      </c>
      <c r="E332" s="1">
        <v>76000</v>
      </c>
      <c r="F332" s="1">
        <f>E332*0.0287</f>
        <v>2181.1999999999998</v>
      </c>
      <c r="G332" s="1">
        <v>6497.56</v>
      </c>
      <c r="H332" s="1">
        <f>E332*0.0304</f>
        <v>2310.4</v>
      </c>
      <c r="I332" s="1">
        <v>195</v>
      </c>
      <c r="J332" s="1">
        <f>F332+G332+H332+I332</f>
        <v>11184.16</v>
      </c>
      <c r="K332" s="1">
        <f>E332-J332</f>
        <v>64815.839999999997</v>
      </c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</row>
    <row r="333" spans="1:126" x14ac:dyDescent="0.25">
      <c r="A333" t="s">
        <v>122</v>
      </c>
      <c r="B333" t="s">
        <v>123</v>
      </c>
      <c r="C333" s="32" t="s">
        <v>491</v>
      </c>
      <c r="D333" t="s">
        <v>321</v>
      </c>
      <c r="E333" s="1">
        <v>81000</v>
      </c>
      <c r="F333" s="1">
        <f t="shared" ref="F333:F340" si="143">E333*0.0287</f>
        <v>2324.6999999999998</v>
      </c>
      <c r="G333" s="1">
        <v>7636.09</v>
      </c>
      <c r="H333" s="1">
        <f t="shared" ref="H333:H338" si="144">E333*0.0304</f>
        <v>2462.4</v>
      </c>
      <c r="I333" s="1">
        <v>187</v>
      </c>
      <c r="J333" s="1">
        <v>12610.19</v>
      </c>
      <c r="K333" s="1">
        <v>68389.81</v>
      </c>
    </row>
    <row r="334" spans="1:126" x14ac:dyDescent="0.25">
      <c r="A334" t="s">
        <v>124</v>
      </c>
      <c r="B334" t="s">
        <v>58</v>
      </c>
      <c r="C334" s="32" t="s">
        <v>492</v>
      </c>
      <c r="D334" t="s">
        <v>324</v>
      </c>
      <c r="E334" s="1">
        <v>24150</v>
      </c>
      <c r="F334" s="1">
        <f t="shared" si="143"/>
        <v>693.11</v>
      </c>
      <c r="G334" s="1">
        <v>0</v>
      </c>
      <c r="H334" s="1">
        <f t="shared" si="144"/>
        <v>734.16</v>
      </c>
      <c r="I334" s="1">
        <v>271</v>
      </c>
      <c r="J334" s="1">
        <f t="shared" ref="J334:J336" si="145">F334+G334+H334+I334</f>
        <v>1698.27</v>
      </c>
      <c r="K334" s="1">
        <f t="shared" ref="K334:K336" si="146">E334-J334</f>
        <v>22451.73</v>
      </c>
    </row>
    <row r="335" spans="1:126" x14ac:dyDescent="0.25">
      <c r="A335" t="s">
        <v>125</v>
      </c>
      <c r="B335" t="s">
        <v>126</v>
      </c>
      <c r="C335" s="32" t="s">
        <v>491</v>
      </c>
      <c r="D335" t="s">
        <v>324</v>
      </c>
      <c r="E335" s="1">
        <v>81000</v>
      </c>
      <c r="F335" s="1">
        <f t="shared" si="143"/>
        <v>2324.6999999999998</v>
      </c>
      <c r="G335" s="1">
        <v>7338.56</v>
      </c>
      <c r="H335" s="1">
        <f t="shared" si="144"/>
        <v>2462.4</v>
      </c>
      <c r="I335" s="1">
        <v>1755.12</v>
      </c>
      <c r="J335" s="1">
        <f t="shared" si="145"/>
        <v>13880.78</v>
      </c>
      <c r="K335" s="1">
        <f t="shared" si="146"/>
        <v>67119.22</v>
      </c>
    </row>
    <row r="336" spans="1:126" x14ac:dyDescent="0.25">
      <c r="A336" t="s">
        <v>127</v>
      </c>
      <c r="B336" t="s">
        <v>275</v>
      </c>
      <c r="C336" s="32" t="s">
        <v>491</v>
      </c>
      <c r="D336" t="s">
        <v>321</v>
      </c>
      <c r="E336" s="1">
        <v>41000</v>
      </c>
      <c r="F336" s="1">
        <f t="shared" si="143"/>
        <v>1176.7</v>
      </c>
      <c r="G336" s="1">
        <v>583.79</v>
      </c>
      <c r="H336" s="1">
        <f t="shared" si="144"/>
        <v>1246.4000000000001</v>
      </c>
      <c r="I336" s="1">
        <v>665</v>
      </c>
      <c r="J336" s="1">
        <f t="shared" si="145"/>
        <v>3671.89</v>
      </c>
      <c r="K336" s="1">
        <f t="shared" si="146"/>
        <v>37328.11</v>
      </c>
    </row>
    <row r="337" spans="1:126" x14ac:dyDescent="0.25">
      <c r="A337" t="s">
        <v>309</v>
      </c>
      <c r="B337" t="s">
        <v>130</v>
      </c>
      <c r="C337" s="32" t="s">
        <v>491</v>
      </c>
      <c r="D337" t="s">
        <v>324</v>
      </c>
      <c r="E337" s="1">
        <v>41000</v>
      </c>
      <c r="F337" s="1">
        <f t="shared" si="143"/>
        <v>1176.7</v>
      </c>
      <c r="G337" s="1">
        <v>583.79</v>
      </c>
      <c r="H337" s="1">
        <f t="shared" si="144"/>
        <v>1246.4000000000001</v>
      </c>
      <c r="I337" s="1">
        <v>925</v>
      </c>
      <c r="J337" s="1">
        <f t="shared" ref="J337:J340" si="147">F337+G337+H337+I337</f>
        <v>3931.89</v>
      </c>
      <c r="K337" s="1">
        <f t="shared" ref="K337:K340" si="148">E337-J337</f>
        <v>37068.11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</row>
    <row r="338" spans="1:126" x14ac:dyDescent="0.25">
      <c r="A338" t="s">
        <v>308</v>
      </c>
      <c r="B338" t="s">
        <v>307</v>
      </c>
      <c r="C338" s="32" t="s">
        <v>492</v>
      </c>
      <c r="D338" t="s">
        <v>324</v>
      </c>
      <c r="E338" s="1">
        <v>59000</v>
      </c>
      <c r="F338" s="1">
        <f t="shared" si="143"/>
        <v>1693.3</v>
      </c>
      <c r="G338" s="1">
        <v>3298.5</v>
      </c>
      <c r="H338" s="1">
        <f t="shared" si="144"/>
        <v>1793.6</v>
      </c>
      <c r="I338" s="1">
        <v>187</v>
      </c>
      <c r="J338" s="1">
        <f t="shared" si="147"/>
        <v>6972.4</v>
      </c>
      <c r="K338" s="1">
        <f t="shared" si="148"/>
        <v>52027.6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39" spans="1:126" x14ac:dyDescent="0.25">
      <c r="A339" t="s">
        <v>449</v>
      </c>
      <c r="B339" t="s">
        <v>394</v>
      </c>
      <c r="C339" s="32" t="s">
        <v>491</v>
      </c>
      <c r="D339" t="s">
        <v>324</v>
      </c>
      <c r="E339" s="1">
        <v>32000</v>
      </c>
      <c r="F339" s="1">
        <f t="shared" ref="F339" si="149">E339*0.0287</f>
        <v>918.4</v>
      </c>
      <c r="G339" s="1">
        <v>0</v>
      </c>
      <c r="H339" s="1">
        <f t="shared" ref="H339" si="150">E339*0.0304</f>
        <v>972.8</v>
      </c>
      <c r="I339" s="1">
        <v>25</v>
      </c>
      <c r="J339" s="1">
        <f t="shared" ref="J339" si="151">F339+G339+H339+I339</f>
        <v>1916.2</v>
      </c>
      <c r="K339" s="1">
        <f t="shared" ref="K339" si="152">E339-J339</f>
        <v>30083.8</v>
      </c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</row>
    <row r="340" spans="1:126" x14ac:dyDescent="0.25">
      <c r="A340" t="s">
        <v>128</v>
      </c>
      <c r="B340" t="s">
        <v>17</v>
      </c>
      <c r="C340" s="32" t="s">
        <v>492</v>
      </c>
      <c r="D340" t="s">
        <v>324</v>
      </c>
      <c r="E340" s="1">
        <v>125000</v>
      </c>
      <c r="F340" s="1">
        <f t="shared" si="143"/>
        <v>3587.5</v>
      </c>
      <c r="G340" s="1">
        <v>17985.990000000002</v>
      </c>
      <c r="H340" s="1">
        <v>3800</v>
      </c>
      <c r="I340" s="1">
        <v>277.5</v>
      </c>
      <c r="J340" s="1">
        <f t="shared" si="147"/>
        <v>25650.99</v>
      </c>
      <c r="K340" s="1">
        <f t="shared" si="148"/>
        <v>99349.01</v>
      </c>
    </row>
    <row r="341" spans="1:126" x14ac:dyDescent="0.25">
      <c r="A341" s="3" t="s">
        <v>13</v>
      </c>
      <c r="B341" s="3">
        <v>9</v>
      </c>
      <c r="C341" s="34"/>
      <c r="D341" s="3"/>
      <c r="E341" s="4">
        <f t="shared" ref="E341:K341" si="153">SUM(E332:E340)</f>
        <v>560150</v>
      </c>
      <c r="F341" s="4">
        <f t="shared" si="153"/>
        <v>16076.31</v>
      </c>
      <c r="G341" s="4">
        <f t="shared" si="153"/>
        <v>43924.28</v>
      </c>
      <c r="H341" s="4">
        <f t="shared" si="153"/>
        <v>17028.560000000001</v>
      </c>
      <c r="I341" s="4">
        <f t="shared" si="153"/>
        <v>4487.62</v>
      </c>
      <c r="J341" s="4">
        <f t="shared" si="153"/>
        <v>81516.77</v>
      </c>
      <c r="K341" s="4">
        <f t="shared" si="153"/>
        <v>478633.23</v>
      </c>
    </row>
    <row r="343" spans="1:126" x14ac:dyDescent="0.25">
      <c r="A343" s="10" t="s">
        <v>417</v>
      </c>
      <c r="B343" s="10"/>
      <c r="C343" s="36"/>
      <c r="D343" s="12"/>
      <c r="E343" s="10"/>
      <c r="F343" s="10"/>
      <c r="G343" s="10"/>
      <c r="H343" s="10"/>
      <c r="I343" s="10"/>
      <c r="J343" s="10"/>
      <c r="K343" s="10"/>
    </row>
    <row r="344" spans="1:126" x14ac:dyDescent="0.25">
      <c r="A344" t="s">
        <v>129</v>
      </c>
      <c r="B344" t="s">
        <v>130</v>
      </c>
      <c r="C344" s="32" t="s">
        <v>491</v>
      </c>
      <c r="D344" t="s">
        <v>321</v>
      </c>
      <c r="E344" s="1">
        <v>66000</v>
      </c>
      <c r="F344" s="1">
        <f>E344*0.0287</f>
        <v>1894.2</v>
      </c>
      <c r="G344" s="1">
        <v>4615.76</v>
      </c>
      <c r="H344" s="1">
        <f>E344*0.0304</f>
        <v>2006.4</v>
      </c>
      <c r="I344" s="1">
        <v>377.5</v>
      </c>
      <c r="J344" s="1">
        <f t="shared" ref="J344:J350" si="154">F344+G344+H344+I344</f>
        <v>8893.86</v>
      </c>
      <c r="K344" s="1">
        <f t="shared" ref="K344:K347" si="155">E344-J344</f>
        <v>57106.14</v>
      </c>
    </row>
    <row r="345" spans="1:126" x14ac:dyDescent="0.25">
      <c r="A345" t="s">
        <v>131</v>
      </c>
      <c r="B345" t="s">
        <v>284</v>
      </c>
      <c r="C345" s="32" t="s">
        <v>491</v>
      </c>
      <c r="D345" t="s">
        <v>321</v>
      </c>
      <c r="E345" s="1">
        <v>66000</v>
      </c>
      <c r="F345" s="1">
        <f t="shared" ref="F345:F347" si="156">E345*0.0287</f>
        <v>1894.2</v>
      </c>
      <c r="G345" s="1">
        <v>4377.7299999999996</v>
      </c>
      <c r="H345" s="1">
        <f t="shared" ref="H345:H347" si="157">E345*0.0304</f>
        <v>2006.4</v>
      </c>
      <c r="I345" s="1">
        <v>1467.62</v>
      </c>
      <c r="J345" s="1">
        <f t="shared" si="154"/>
        <v>9745.9500000000007</v>
      </c>
      <c r="K345" s="1">
        <f t="shared" si="155"/>
        <v>56254.05</v>
      </c>
    </row>
    <row r="346" spans="1:126" x14ac:dyDescent="0.25">
      <c r="A346" t="s">
        <v>132</v>
      </c>
      <c r="B346" t="s">
        <v>133</v>
      </c>
      <c r="C346" s="32" t="s">
        <v>492</v>
      </c>
      <c r="D346" t="s">
        <v>321</v>
      </c>
      <c r="E346" s="1">
        <v>60000</v>
      </c>
      <c r="F346" s="1">
        <v>1722</v>
      </c>
      <c r="G346" s="1">
        <v>3486.68</v>
      </c>
      <c r="H346" s="1">
        <f t="shared" si="157"/>
        <v>1824</v>
      </c>
      <c r="I346" s="1">
        <v>195</v>
      </c>
      <c r="J346" s="1">
        <v>7227.68</v>
      </c>
      <c r="K346" s="1">
        <v>52772.32</v>
      </c>
    </row>
    <row r="347" spans="1:126" x14ac:dyDescent="0.25">
      <c r="A347" t="s">
        <v>134</v>
      </c>
      <c r="B347" t="s">
        <v>17</v>
      </c>
      <c r="C347" s="32" t="s">
        <v>491</v>
      </c>
      <c r="D347" t="s">
        <v>321</v>
      </c>
      <c r="E347" s="1">
        <v>81000</v>
      </c>
      <c r="F347" s="1">
        <f t="shared" si="156"/>
        <v>2324.6999999999998</v>
      </c>
      <c r="G347" s="1">
        <v>7636.09</v>
      </c>
      <c r="H347" s="1">
        <f t="shared" si="157"/>
        <v>2462.4</v>
      </c>
      <c r="I347" s="1">
        <v>417.5</v>
      </c>
      <c r="J347" s="1">
        <f t="shared" si="154"/>
        <v>12840.69</v>
      </c>
      <c r="K347" s="1">
        <f t="shared" si="155"/>
        <v>68159.31</v>
      </c>
    </row>
    <row r="348" spans="1:126" x14ac:dyDescent="0.25">
      <c r="A348" t="s">
        <v>421</v>
      </c>
      <c r="B348" s="23" t="s">
        <v>130</v>
      </c>
      <c r="C348" s="32" t="s">
        <v>491</v>
      </c>
      <c r="D348" t="s">
        <v>324</v>
      </c>
      <c r="E348" s="1">
        <v>60000</v>
      </c>
      <c r="F348" s="1">
        <f>E348*0.0287</f>
        <v>1722</v>
      </c>
      <c r="G348" s="1">
        <v>3486.68</v>
      </c>
      <c r="H348" s="1">
        <f>E348*0.0304</f>
        <v>1824</v>
      </c>
      <c r="I348" s="1">
        <v>25</v>
      </c>
      <c r="J348" s="1">
        <f>F348+G348+H348+I348</f>
        <v>7057.68</v>
      </c>
      <c r="K348" s="1">
        <f>E348-J348</f>
        <v>52942.32</v>
      </c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</row>
    <row r="349" spans="1:126" x14ac:dyDescent="0.25">
      <c r="A349" t="s">
        <v>418</v>
      </c>
      <c r="B349" t="s">
        <v>17</v>
      </c>
      <c r="C349" s="32" t="s">
        <v>491</v>
      </c>
      <c r="D349" t="s">
        <v>324</v>
      </c>
      <c r="E349" s="1">
        <v>90000</v>
      </c>
      <c r="F349" s="1">
        <f t="shared" ref="F349" si="158">E349*0.0287</f>
        <v>2583</v>
      </c>
      <c r="G349" s="1">
        <v>9753.1200000000008</v>
      </c>
      <c r="H349" s="1">
        <f t="shared" ref="H349" si="159">E349*0.0304</f>
        <v>2736</v>
      </c>
      <c r="I349" s="1">
        <v>277.5</v>
      </c>
      <c r="J349" s="1">
        <f t="shared" ref="J349" si="160">F349+G349+H349+I349</f>
        <v>15349.62</v>
      </c>
      <c r="K349" s="1">
        <f t="shared" ref="K349" si="161">E349-J349</f>
        <v>74650.38</v>
      </c>
    </row>
    <row r="350" spans="1:126" x14ac:dyDescent="0.25">
      <c r="A350" t="s">
        <v>426</v>
      </c>
      <c r="B350" t="s">
        <v>130</v>
      </c>
      <c r="C350" s="32" t="s">
        <v>491</v>
      </c>
      <c r="D350" t="s">
        <v>324</v>
      </c>
      <c r="E350" s="1">
        <v>60000</v>
      </c>
      <c r="F350" s="1">
        <v>1291.5</v>
      </c>
      <c r="G350" s="1">
        <v>1148.33</v>
      </c>
      <c r="H350" s="1">
        <v>1368</v>
      </c>
      <c r="I350" s="1">
        <v>25</v>
      </c>
      <c r="J350" s="1">
        <f t="shared" si="154"/>
        <v>3832.83</v>
      </c>
      <c r="K350" s="1">
        <v>52942.32</v>
      </c>
    </row>
    <row r="351" spans="1:126" x14ac:dyDescent="0.25">
      <c r="A351" s="3" t="s">
        <v>13</v>
      </c>
      <c r="B351" s="3">
        <v>7</v>
      </c>
      <c r="C351" s="34"/>
      <c r="D351" s="3"/>
      <c r="E351" s="4">
        <f>SUM(E344:E350)</f>
        <v>483000</v>
      </c>
      <c r="F351" s="4">
        <f t="shared" ref="F351:K351" si="162">SUM(F344:F350)</f>
        <v>13431.6</v>
      </c>
      <c r="G351" s="4">
        <f t="shared" si="162"/>
        <v>34504.39</v>
      </c>
      <c r="H351" s="4">
        <f t="shared" si="162"/>
        <v>14227.2</v>
      </c>
      <c r="I351" s="4">
        <f t="shared" si="162"/>
        <v>2785.12</v>
      </c>
      <c r="J351" s="4">
        <f t="shared" si="162"/>
        <v>64948.31</v>
      </c>
      <c r="K351" s="4">
        <f t="shared" si="162"/>
        <v>414826.84</v>
      </c>
    </row>
    <row r="353" spans="1:126" x14ac:dyDescent="0.25">
      <c r="A353" s="10" t="s">
        <v>135</v>
      </c>
      <c r="B353" s="10"/>
      <c r="C353" s="36"/>
      <c r="D353" s="12"/>
      <c r="E353" s="10"/>
      <c r="F353" s="10"/>
      <c r="G353" s="10"/>
      <c r="H353" s="10"/>
      <c r="I353" s="10"/>
      <c r="J353" s="10"/>
      <c r="K353" s="10"/>
    </row>
    <row r="354" spans="1:126" x14ac:dyDescent="0.25">
      <c r="A354" t="s">
        <v>136</v>
      </c>
      <c r="B354" t="s">
        <v>276</v>
      </c>
      <c r="C354" s="32" t="s">
        <v>491</v>
      </c>
      <c r="D354" t="s">
        <v>321</v>
      </c>
      <c r="E354" s="1">
        <v>41000</v>
      </c>
      <c r="F354" s="1">
        <f>E354*0.0287</f>
        <v>1176.7</v>
      </c>
      <c r="G354" s="1">
        <v>583.79</v>
      </c>
      <c r="H354" s="1">
        <f>E354*0.0304</f>
        <v>1246.4000000000001</v>
      </c>
      <c r="I354" s="1">
        <v>377.5</v>
      </c>
      <c r="J354" s="1">
        <f t="shared" ref="J354:J356" si="163">F354+G354+H354+I354</f>
        <v>3384.39</v>
      </c>
      <c r="K354" s="1">
        <f t="shared" ref="K354:K356" si="164">E354-J354</f>
        <v>37615.61</v>
      </c>
    </row>
    <row r="355" spans="1:126" x14ac:dyDescent="0.25">
      <c r="A355" t="s">
        <v>138</v>
      </c>
      <c r="B355" t="s">
        <v>277</v>
      </c>
      <c r="C355" s="32" t="s">
        <v>492</v>
      </c>
      <c r="D355" t="s">
        <v>321</v>
      </c>
      <c r="E355" s="1">
        <v>41000</v>
      </c>
      <c r="F355" s="1">
        <f t="shared" ref="F355:F356" si="165">E355*0.0287</f>
        <v>1176.7</v>
      </c>
      <c r="G355" s="1">
        <v>583.79</v>
      </c>
      <c r="H355" s="1">
        <f t="shared" ref="H355:H356" si="166">E355*0.0304</f>
        <v>1246.4000000000001</v>
      </c>
      <c r="I355" s="1">
        <v>307</v>
      </c>
      <c r="J355" s="1">
        <f t="shared" si="163"/>
        <v>3313.89</v>
      </c>
      <c r="K355" s="1">
        <f t="shared" si="164"/>
        <v>37686.11</v>
      </c>
    </row>
    <row r="356" spans="1:126" x14ac:dyDescent="0.25">
      <c r="A356" t="s">
        <v>139</v>
      </c>
      <c r="B356" t="s">
        <v>277</v>
      </c>
      <c r="C356" s="32" t="s">
        <v>492</v>
      </c>
      <c r="D356" t="s">
        <v>321</v>
      </c>
      <c r="E356" s="1">
        <v>41000</v>
      </c>
      <c r="F356" s="1">
        <f t="shared" si="165"/>
        <v>1176.7</v>
      </c>
      <c r="G356" s="1">
        <v>583.79</v>
      </c>
      <c r="H356" s="1">
        <f t="shared" si="166"/>
        <v>1246.4000000000001</v>
      </c>
      <c r="I356" s="1">
        <v>25</v>
      </c>
      <c r="J356" s="1">
        <f t="shared" si="163"/>
        <v>3031.89</v>
      </c>
      <c r="K356" s="1">
        <f t="shared" si="164"/>
        <v>37968.11</v>
      </c>
    </row>
    <row r="357" spans="1:126" x14ac:dyDescent="0.25">
      <c r="A357" s="3" t="s">
        <v>13</v>
      </c>
      <c r="B357" s="3">
        <v>3</v>
      </c>
      <c r="C357" s="34"/>
      <c r="D357" s="3"/>
      <c r="E357" s="4">
        <f t="shared" ref="E357:K357" si="167">SUM(E354:E356)</f>
        <v>123000</v>
      </c>
      <c r="F357" s="4">
        <f t="shared" si="167"/>
        <v>3530.1</v>
      </c>
      <c r="G357" s="4">
        <f t="shared" si="167"/>
        <v>1751.37</v>
      </c>
      <c r="H357" s="4">
        <f t="shared" si="167"/>
        <v>3739.2</v>
      </c>
      <c r="I357" s="4">
        <f t="shared" si="167"/>
        <v>709.5</v>
      </c>
      <c r="J357" s="4">
        <f t="shared" si="167"/>
        <v>9730.17</v>
      </c>
      <c r="K357" s="4">
        <f t="shared" si="167"/>
        <v>113269.83</v>
      </c>
    </row>
    <row r="359" spans="1:126" x14ac:dyDescent="0.25">
      <c r="A359" s="2" t="s">
        <v>475</v>
      </c>
    </row>
    <row r="360" spans="1:126" s="3" customFormat="1" x14ac:dyDescent="0.25">
      <c r="A360" t="s">
        <v>180</v>
      </c>
      <c r="B360" t="s">
        <v>450</v>
      </c>
      <c r="C360" s="32" t="s">
        <v>492</v>
      </c>
      <c r="D360" t="s">
        <v>321</v>
      </c>
      <c r="E360" s="1">
        <v>44000</v>
      </c>
      <c r="F360" s="1">
        <f t="shared" ref="F360" si="168">E360*0.0287</f>
        <v>1262.8</v>
      </c>
      <c r="G360" s="1">
        <v>1007.19</v>
      </c>
      <c r="H360" s="1">
        <f t="shared" ref="H360" si="169">E360*0.0304</f>
        <v>1337.6</v>
      </c>
      <c r="I360" s="1">
        <v>377.5</v>
      </c>
      <c r="J360" s="1">
        <f t="shared" ref="J360" si="170">F360+G360+H360+I360</f>
        <v>3985.09</v>
      </c>
      <c r="K360" s="1">
        <f t="shared" ref="K360" si="171">E360-J360</f>
        <v>40014.910000000003</v>
      </c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</row>
    <row r="361" spans="1:126" x14ac:dyDescent="0.25">
      <c r="A361" t="s">
        <v>190</v>
      </c>
      <c r="B361" t="s">
        <v>21</v>
      </c>
      <c r="C361" s="32" t="s">
        <v>491</v>
      </c>
      <c r="D361" t="s">
        <v>321</v>
      </c>
      <c r="E361" s="1">
        <v>32000</v>
      </c>
      <c r="F361" s="1">
        <f>E361*0.0287</f>
        <v>918.4</v>
      </c>
      <c r="G361" s="1">
        <v>0</v>
      </c>
      <c r="H361" s="1">
        <f>E361*0.0304</f>
        <v>972.8</v>
      </c>
      <c r="I361" s="1">
        <v>125</v>
      </c>
      <c r="J361" s="1">
        <f>F361+G361+H361+I361</f>
        <v>2016.2</v>
      </c>
      <c r="K361" s="1">
        <f>E361-J361</f>
        <v>29983.8</v>
      </c>
    </row>
    <row r="362" spans="1:126" x14ac:dyDescent="0.25">
      <c r="A362" t="s">
        <v>117</v>
      </c>
      <c r="B362" t="s">
        <v>516</v>
      </c>
      <c r="C362" s="32" t="s">
        <v>491</v>
      </c>
      <c r="D362" t="s">
        <v>321</v>
      </c>
      <c r="E362" s="1">
        <v>61000</v>
      </c>
      <c r="F362" s="1">
        <v>1750</v>
      </c>
      <c r="G362" s="1">
        <v>3674.86</v>
      </c>
      <c r="H362" s="1">
        <v>1854.4</v>
      </c>
      <c r="I362" s="1">
        <v>1161.67</v>
      </c>
      <c r="J362" s="1">
        <v>8441.6299999999992</v>
      </c>
      <c r="K362" s="1">
        <v>52558.37</v>
      </c>
    </row>
    <row r="363" spans="1:126" x14ac:dyDescent="0.25">
      <c r="A363" s="3" t="s">
        <v>13</v>
      </c>
      <c r="B363" s="3">
        <v>3</v>
      </c>
      <c r="C363" s="34"/>
      <c r="D363" s="3"/>
      <c r="E363" s="4">
        <f>SUM(E360:E361)+E362</f>
        <v>137000</v>
      </c>
      <c r="F363" s="4">
        <f t="shared" ref="F363:K363" si="172">SUM(F360:F361)+F362</f>
        <v>3931.2</v>
      </c>
      <c r="G363" s="4">
        <f t="shared" si="172"/>
        <v>4682.05</v>
      </c>
      <c r="H363" s="4">
        <f t="shared" si="172"/>
        <v>4164.8</v>
      </c>
      <c r="I363" s="4">
        <f t="shared" si="172"/>
        <v>1664.17</v>
      </c>
      <c r="J363" s="4">
        <f t="shared" si="172"/>
        <v>14442.92</v>
      </c>
      <c r="K363" s="4">
        <f t="shared" si="172"/>
        <v>122557.08</v>
      </c>
    </row>
    <row r="365" spans="1:126" x14ac:dyDescent="0.25">
      <c r="A365" s="2" t="s">
        <v>476</v>
      </c>
    </row>
    <row r="366" spans="1:126" x14ac:dyDescent="0.25">
      <c r="A366" t="s">
        <v>477</v>
      </c>
      <c r="B366" t="s">
        <v>15</v>
      </c>
      <c r="C366" s="32" t="s">
        <v>491</v>
      </c>
      <c r="D366" t="s">
        <v>324</v>
      </c>
      <c r="E366" s="1">
        <v>44000</v>
      </c>
      <c r="F366" s="1">
        <f>E366*0.0287</f>
        <v>1262.8</v>
      </c>
      <c r="G366" s="1">
        <v>0</v>
      </c>
      <c r="H366" s="1">
        <f>E366*0.0304</f>
        <v>1337.6</v>
      </c>
      <c r="I366" s="1">
        <v>187</v>
      </c>
      <c r="J366" s="1">
        <v>3794.59</v>
      </c>
      <c r="K366" s="1">
        <f>E366-J366</f>
        <v>40205.410000000003</v>
      </c>
    </row>
    <row r="367" spans="1:126" x14ac:dyDescent="0.25">
      <c r="A367" s="3" t="s">
        <v>13</v>
      </c>
      <c r="B367" s="3">
        <v>1</v>
      </c>
      <c r="C367" s="34"/>
      <c r="D367" s="3"/>
      <c r="E367" s="4">
        <f t="shared" ref="E367:K367" si="173">SUM(E366:E366)</f>
        <v>44000</v>
      </c>
      <c r="F367" s="4">
        <f t="shared" si="173"/>
        <v>1262.8</v>
      </c>
      <c r="G367" s="4">
        <f t="shared" si="173"/>
        <v>0</v>
      </c>
      <c r="H367" s="4">
        <f t="shared" si="173"/>
        <v>1337.6</v>
      </c>
      <c r="I367" s="4">
        <f t="shared" si="173"/>
        <v>187</v>
      </c>
      <c r="J367" s="4">
        <f t="shared" si="173"/>
        <v>3794.59</v>
      </c>
      <c r="K367" s="4">
        <f t="shared" si="173"/>
        <v>40205.410000000003</v>
      </c>
    </row>
    <row r="369" spans="1:126" x14ac:dyDescent="0.25">
      <c r="A369" s="2" t="s">
        <v>478</v>
      </c>
    </row>
    <row r="370" spans="1:126" x14ac:dyDescent="0.25">
      <c r="A370" t="s">
        <v>169</v>
      </c>
      <c r="B370" t="s">
        <v>17</v>
      </c>
      <c r="C370" s="32" t="s">
        <v>492</v>
      </c>
      <c r="D370" t="s">
        <v>321</v>
      </c>
      <c r="E370" s="1">
        <v>96000</v>
      </c>
      <c r="F370" s="1">
        <f>E370*0.0287</f>
        <v>2755.2</v>
      </c>
      <c r="G370" s="1">
        <v>11164.47</v>
      </c>
      <c r="H370" s="1">
        <f>E370*0.0304</f>
        <v>2918.4</v>
      </c>
      <c r="I370" s="1">
        <v>25</v>
      </c>
      <c r="J370" s="1">
        <f>F370+G370+H370+I370</f>
        <v>16863.07</v>
      </c>
      <c r="K370" s="1">
        <f>E370-J370</f>
        <v>79136.929999999993</v>
      </c>
    </row>
    <row r="371" spans="1:126" x14ac:dyDescent="0.25">
      <c r="A371" t="s">
        <v>517</v>
      </c>
      <c r="B371" t="s">
        <v>518</v>
      </c>
      <c r="C371" s="32" t="s">
        <v>492</v>
      </c>
      <c r="D371" t="s">
        <v>324</v>
      </c>
      <c r="E371" s="1">
        <v>44000</v>
      </c>
      <c r="F371" s="1">
        <v>1262.8</v>
      </c>
      <c r="G371" s="1">
        <v>1007.19</v>
      </c>
      <c r="H371" s="1">
        <v>1337.6</v>
      </c>
      <c r="I371" s="1">
        <v>187</v>
      </c>
      <c r="J371" s="1">
        <v>3794.59</v>
      </c>
      <c r="K371" s="1">
        <v>40205.410000000003</v>
      </c>
    </row>
    <row r="372" spans="1:126" x14ac:dyDescent="0.25">
      <c r="A372" t="s">
        <v>519</v>
      </c>
      <c r="B372" t="s">
        <v>518</v>
      </c>
      <c r="C372" s="32" t="s">
        <v>491</v>
      </c>
      <c r="D372" t="s">
        <v>324</v>
      </c>
      <c r="E372" s="1">
        <v>44000</v>
      </c>
      <c r="F372" s="1">
        <v>1262.8</v>
      </c>
      <c r="G372" s="1">
        <v>1007.19</v>
      </c>
      <c r="H372" s="1">
        <v>1337.6</v>
      </c>
      <c r="I372" s="1">
        <v>25</v>
      </c>
      <c r="J372" s="1">
        <v>3632.59</v>
      </c>
      <c r="K372" s="1">
        <v>40367.410000000003</v>
      </c>
    </row>
    <row r="373" spans="1:126" x14ac:dyDescent="0.25">
      <c r="A373" t="s">
        <v>520</v>
      </c>
      <c r="B373" t="s">
        <v>275</v>
      </c>
      <c r="C373" s="32" t="s">
        <v>491</v>
      </c>
      <c r="D373" t="s">
        <v>324</v>
      </c>
      <c r="E373" s="1">
        <v>56000</v>
      </c>
      <c r="F373" s="1">
        <v>1607.2</v>
      </c>
      <c r="G373" s="1">
        <v>2733.96</v>
      </c>
      <c r="H373" s="1">
        <v>1702.4</v>
      </c>
      <c r="I373" s="1">
        <v>195</v>
      </c>
      <c r="J373" s="1">
        <v>6238.56</v>
      </c>
      <c r="K373" s="1">
        <v>49761.440000000002</v>
      </c>
    </row>
    <row r="374" spans="1:126" x14ac:dyDescent="0.25">
      <c r="A374" s="3" t="s">
        <v>13</v>
      </c>
      <c r="B374" s="3">
        <v>4</v>
      </c>
      <c r="C374" s="34"/>
      <c r="D374" s="3"/>
      <c r="E374" s="4">
        <f t="shared" ref="E374:K374" si="174">SUM(E370)+E371+E372+E373</f>
        <v>240000</v>
      </c>
      <c r="F374" s="4">
        <f t="shared" si="174"/>
        <v>6888</v>
      </c>
      <c r="G374" s="4">
        <f t="shared" si="174"/>
        <v>15912.81</v>
      </c>
      <c r="H374" s="4">
        <f t="shared" si="174"/>
        <v>7296</v>
      </c>
      <c r="I374" s="4">
        <f t="shared" si="174"/>
        <v>432</v>
      </c>
      <c r="J374" s="4">
        <f t="shared" si="174"/>
        <v>30528.81</v>
      </c>
      <c r="K374" s="4">
        <f t="shared" si="174"/>
        <v>209471.19</v>
      </c>
    </row>
    <row r="376" spans="1:126" s="2" customFormat="1" x14ac:dyDescent="0.25">
      <c r="A376" s="25" t="s">
        <v>479</v>
      </c>
      <c r="B376" s="25"/>
      <c r="C376" s="36"/>
      <c r="D376" s="25"/>
      <c r="E376" s="25"/>
      <c r="F376" s="25"/>
      <c r="G376" s="25"/>
      <c r="H376" s="25"/>
      <c r="I376" s="25"/>
      <c r="J376" s="25"/>
      <c r="K376" s="25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</row>
    <row r="377" spans="1:126" s="2" customFormat="1" x14ac:dyDescent="0.25">
      <c r="A377" t="s">
        <v>167</v>
      </c>
      <c r="B377" t="s">
        <v>168</v>
      </c>
      <c r="C377" s="32" t="s">
        <v>491</v>
      </c>
      <c r="D377" t="s">
        <v>324</v>
      </c>
      <c r="E377" s="1">
        <v>11000</v>
      </c>
      <c r="F377" s="1">
        <f>E377*0.0287</f>
        <v>315.7</v>
      </c>
      <c r="G377" s="1">
        <v>0</v>
      </c>
      <c r="H377" s="1">
        <f>E377*0.0304</f>
        <v>334.4</v>
      </c>
      <c r="I377" s="1">
        <v>75</v>
      </c>
      <c r="J377" s="1">
        <f t="shared" ref="J377" si="175">F377+G377+H377+I377</f>
        <v>725.1</v>
      </c>
      <c r="K377" s="1">
        <f t="shared" ref="K377" si="176">E377-J377</f>
        <v>10274.9</v>
      </c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</row>
    <row r="378" spans="1:126" s="3" customFormat="1" x14ac:dyDescent="0.25">
      <c r="A378" t="s">
        <v>172</v>
      </c>
      <c r="B378" t="s">
        <v>173</v>
      </c>
      <c r="C378" s="32" t="s">
        <v>492</v>
      </c>
      <c r="D378" t="s">
        <v>321</v>
      </c>
      <c r="E378" s="1">
        <v>32000</v>
      </c>
      <c r="F378" s="1">
        <f t="shared" ref="F378:F382" si="177">E378*0.0287</f>
        <v>918.4</v>
      </c>
      <c r="G378" s="1">
        <v>0</v>
      </c>
      <c r="H378" s="1">
        <f t="shared" ref="H378:H382" si="178">E378*0.0304</f>
        <v>972.8</v>
      </c>
      <c r="I378" s="1">
        <v>125</v>
      </c>
      <c r="J378" s="1">
        <f t="shared" ref="J378:J381" si="179">F378+G378+H378+I378</f>
        <v>2016.2</v>
      </c>
      <c r="K378" s="1">
        <f t="shared" ref="K378:K381" si="180">E378-J378</f>
        <v>29983.8</v>
      </c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</row>
    <row r="379" spans="1:126" s="3" customFormat="1" x14ac:dyDescent="0.25">
      <c r="A379" t="s">
        <v>261</v>
      </c>
      <c r="B379" t="s">
        <v>278</v>
      </c>
      <c r="C379" s="32" t="s">
        <v>491</v>
      </c>
      <c r="D379" t="s">
        <v>321</v>
      </c>
      <c r="E379" s="1">
        <v>89500</v>
      </c>
      <c r="F379" s="1">
        <f t="shared" si="177"/>
        <v>2568.65</v>
      </c>
      <c r="G379" s="1">
        <v>9040.4500000000007</v>
      </c>
      <c r="H379" s="1">
        <f t="shared" si="178"/>
        <v>2720.8</v>
      </c>
      <c r="I379" s="1">
        <v>2757.74</v>
      </c>
      <c r="J379" s="1">
        <f t="shared" si="179"/>
        <v>17087.64</v>
      </c>
      <c r="K379" s="1">
        <f t="shared" si="180"/>
        <v>72412.36</v>
      </c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</row>
    <row r="380" spans="1:126" s="3" customFormat="1" x14ac:dyDescent="0.25">
      <c r="A380" t="s">
        <v>174</v>
      </c>
      <c r="B380" t="s">
        <v>173</v>
      </c>
      <c r="C380" s="32" t="s">
        <v>491</v>
      </c>
      <c r="D380" t="s">
        <v>324</v>
      </c>
      <c r="E380" s="1">
        <v>32000</v>
      </c>
      <c r="F380" s="1">
        <f t="shared" si="177"/>
        <v>918.4</v>
      </c>
      <c r="G380" s="1">
        <v>0</v>
      </c>
      <c r="H380" s="1">
        <f t="shared" si="178"/>
        <v>972.8</v>
      </c>
      <c r="I380" s="1">
        <v>165</v>
      </c>
      <c r="J380" s="1">
        <f t="shared" si="179"/>
        <v>2056.1999999999998</v>
      </c>
      <c r="K380" s="1">
        <f t="shared" si="180"/>
        <v>29943.8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</row>
    <row r="381" spans="1:126" s="3" customFormat="1" x14ac:dyDescent="0.25">
      <c r="A381" t="s">
        <v>175</v>
      </c>
      <c r="B381" t="s">
        <v>168</v>
      </c>
      <c r="C381" s="32" t="s">
        <v>491</v>
      </c>
      <c r="D381" t="s">
        <v>324</v>
      </c>
      <c r="E381" s="1">
        <v>32000</v>
      </c>
      <c r="F381" s="1">
        <f t="shared" si="177"/>
        <v>918.4</v>
      </c>
      <c r="G381" s="1">
        <v>0</v>
      </c>
      <c r="H381" s="1">
        <f t="shared" si="178"/>
        <v>972.8</v>
      </c>
      <c r="I381" s="1">
        <v>165</v>
      </c>
      <c r="J381" s="1">
        <f t="shared" si="179"/>
        <v>2056.1999999999998</v>
      </c>
      <c r="K381" s="1">
        <f t="shared" si="180"/>
        <v>29943.8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</row>
    <row r="382" spans="1:126" s="3" customFormat="1" x14ac:dyDescent="0.25">
      <c r="A382" t="s">
        <v>176</v>
      </c>
      <c r="B382" t="s">
        <v>168</v>
      </c>
      <c r="C382" s="32" t="s">
        <v>491</v>
      </c>
      <c r="D382" t="s">
        <v>324</v>
      </c>
      <c r="E382" s="1">
        <v>13420</v>
      </c>
      <c r="F382" s="1">
        <f t="shared" si="177"/>
        <v>385.15</v>
      </c>
      <c r="G382" s="1">
        <v>0</v>
      </c>
      <c r="H382" s="1">
        <f t="shared" si="178"/>
        <v>407.97</v>
      </c>
      <c r="I382" s="1">
        <v>125</v>
      </c>
      <c r="J382" s="1">
        <f>F382+G382+H382+I382</f>
        <v>918.12</v>
      </c>
      <c r="K382" s="1">
        <f>E382-J382</f>
        <v>12501.88</v>
      </c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</row>
    <row r="383" spans="1:126" s="3" customFormat="1" x14ac:dyDescent="0.25">
      <c r="A383" s="3" t="s">
        <v>13</v>
      </c>
      <c r="B383" s="3">
        <v>6</v>
      </c>
      <c r="C383" s="34"/>
      <c r="E383" s="4">
        <f>SUM(E377:E382)</f>
        <v>209920</v>
      </c>
      <c r="F383" s="4">
        <f t="shared" ref="F383:K383" si="181">SUM(F377:F382)</f>
        <v>6024.7</v>
      </c>
      <c r="G383" s="4">
        <f t="shared" si="181"/>
        <v>9040.4500000000007</v>
      </c>
      <c r="H383" s="4">
        <f t="shared" si="181"/>
        <v>6381.57</v>
      </c>
      <c r="I383" s="4">
        <f t="shared" si="181"/>
        <v>3412.74</v>
      </c>
      <c r="J383" s="4">
        <f t="shared" si="181"/>
        <v>24859.46</v>
      </c>
      <c r="K383" s="4">
        <f t="shared" si="181"/>
        <v>185060.54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</row>
    <row r="384" spans="1:126" s="3" customFormat="1" x14ac:dyDescent="0.25">
      <c r="A384"/>
      <c r="B384"/>
      <c r="C384" s="32"/>
      <c r="D384"/>
      <c r="E384" s="1"/>
      <c r="F384" s="1"/>
      <c r="G384" s="1"/>
      <c r="H384" s="1"/>
      <c r="I384" s="1"/>
      <c r="J384" s="1"/>
      <c r="K384" s="1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</row>
    <row r="385" spans="1:126" s="3" customFormat="1" x14ac:dyDescent="0.25">
      <c r="A385" s="10" t="s">
        <v>177</v>
      </c>
      <c r="B385" s="10"/>
      <c r="C385" s="36"/>
      <c r="D385" s="12"/>
      <c r="E385" s="10"/>
      <c r="F385" s="10"/>
      <c r="G385" s="10"/>
      <c r="H385" s="10"/>
      <c r="I385" s="10"/>
      <c r="J385" s="10"/>
      <c r="K385" s="10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</row>
    <row r="386" spans="1:126" s="3" customFormat="1" x14ac:dyDescent="0.25">
      <c r="A386" t="s">
        <v>181</v>
      </c>
      <c r="B386" t="s">
        <v>17</v>
      </c>
      <c r="C386" s="32" t="s">
        <v>492</v>
      </c>
      <c r="D386" t="s">
        <v>321</v>
      </c>
      <c r="E386" s="1">
        <v>89500</v>
      </c>
      <c r="F386" s="1">
        <f t="shared" ref="F386" si="182">E386*0.0287</f>
        <v>2568.65</v>
      </c>
      <c r="G386" s="1">
        <v>9337.98</v>
      </c>
      <c r="H386" s="1">
        <f t="shared" ref="H386" si="183">E386*0.0304</f>
        <v>2720.8</v>
      </c>
      <c r="I386" s="1">
        <v>1315.12</v>
      </c>
      <c r="J386" s="1">
        <v>15942.55</v>
      </c>
      <c r="K386" s="1">
        <f>E386-J386</f>
        <v>73557.45</v>
      </c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</row>
    <row r="387" spans="1:126" s="3" customFormat="1" x14ac:dyDescent="0.25">
      <c r="A387" t="s">
        <v>178</v>
      </c>
      <c r="B387" t="s">
        <v>182</v>
      </c>
      <c r="C387" s="32" t="s">
        <v>491</v>
      </c>
      <c r="D387" t="s">
        <v>321</v>
      </c>
      <c r="E387" s="1">
        <v>44000</v>
      </c>
      <c r="F387" s="1">
        <f>E387*0.0287</f>
        <v>1262.8</v>
      </c>
      <c r="G387" s="1">
        <v>1007.19</v>
      </c>
      <c r="H387" s="1">
        <f>E387*0.0304</f>
        <v>1337.6</v>
      </c>
      <c r="I387" s="1">
        <v>165</v>
      </c>
      <c r="J387" s="1">
        <f>F387+G387+H387+I387</f>
        <v>3772.59</v>
      </c>
      <c r="K387" s="1">
        <f>E387-J387</f>
        <v>40227.410000000003</v>
      </c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</row>
    <row r="388" spans="1:126" x14ac:dyDescent="0.25">
      <c r="A388" t="s">
        <v>170</v>
      </c>
      <c r="B388" t="s">
        <v>118</v>
      </c>
      <c r="C388" s="32" t="s">
        <v>491</v>
      </c>
      <c r="D388" t="s">
        <v>321</v>
      </c>
      <c r="E388" s="1">
        <v>31682.5</v>
      </c>
      <c r="F388" s="1">
        <f>E388*0.0287</f>
        <v>909.29</v>
      </c>
      <c r="G388" s="1">
        <v>0</v>
      </c>
      <c r="H388" s="1">
        <f>E388*0.0304</f>
        <v>963.15</v>
      </c>
      <c r="I388" s="1">
        <v>2797.74</v>
      </c>
      <c r="J388" s="1">
        <f>F388+G388+H388+I388</f>
        <v>4670.18</v>
      </c>
      <c r="K388" s="1">
        <f>E388-J388</f>
        <v>27012.32</v>
      </c>
    </row>
    <row r="389" spans="1:126" x14ac:dyDescent="0.25">
      <c r="A389" t="s">
        <v>171</v>
      </c>
      <c r="B389" t="s">
        <v>278</v>
      </c>
      <c r="C389" s="32" t="s">
        <v>491</v>
      </c>
      <c r="D389" t="s">
        <v>321</v>
      </c>
      <c r="E389" s="1">
        <v>47000</v>
      </c>
      <c r="F389" s="1">
        <f>E389*0.0287</f>
        <v>1348.9</v>
      </c>
      <c r="G389" s="1">
        <v>1430.6</v>
      </c>
      <c r="H389" s="1">
        <f>E389*0.0304</f>
        <v>1428.8</v>
      </c>
      <c r="I389" s="1">
        <v>125</v>
      </c>
      <c r="J389" s="1">
        <f>F389+G389+H389+I389</f>
        <v>4333.3</v>
      </c>
      <c r="K389" s="1">
        <f>E389-J389</f>
        <v>42666.7</v>
      </c>
    </row>
    <row r="390" spans="1:126" s="3" customFormat="1" x14ac:dyDescent="0.25">
      <c r="A390" s="3" t="s">
        <v>13</v>
      </c>
      <c r="B390" s="3">
        <v>4</v>
      </c>
      <c r="C390" s="34"/>
      <c r="E390" s="4">
        <f>SUM(E386:E389)</f>
        <v>212182.5</v>
      </c>
      <c r="F390" s="4">
        <f t="shared" ref="F390:K390" si="184">SUM(F386:F389)</f>
        <v>6089.64</v>
      </c>
      <c r="G390" s="4">
        <f t="shared" si="184"/>
        <v>11775.77</v>
      </c>
      <c r="H390" s="4">
        <f t="shared" si="184"/>
        <v>6450.35</v>
      </c>
      <c r="I390" s="4">
        <f t="shared" si="184"/>
        <v>4402.8599999999997</v>
      </c>
      <c r="J390" s="4">
        <f t="shared" si="184"/>
        <v>28718.62</v>
      </c>
      <c r="K390" s="4">
        <f t="shared" si="184"/>
        <v>183463.88</v>
      </c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</row>
    <row r="392" spans="1:126" x14ac:dyDescent="0.25">
      <c r="A392" s="2" t="s">
        <v>292</v>
      </c>
    </row>
    <row r="393" spans="1:126" s="5" customFormat="1" x14ac:dyDescent="0.25">
      <c r="A393" s="67" t="s">
        <v>521</v>
      </c>
      <c r="B393" s="5" t="s">
        <v>522</v>
      </c>
      <c r="C393" s="39" t="s">
        <v>491</v>
      </c>
      <c r="D393" s="5" t="s">
        <v>324</v>
      </c>
      <c r="E393" s="30">
        <v>32000</v>
      </c>
      <c r="F393" s="30">
        <v>918.4</v>
      </c>
      <c r="G393" s="30">
        <v>0</v>
      </c>
      <c r="H393" s="30">
        <v>972.8</v>
      </c>
      <c r="I393" s="30">
        <v>377.5</v>
      </c>
      <c r="J393" s="30">
        <v>2268.6999999999998</v>
      </c>
      <c r="K393" s="30">
        <v>29731.3</v>
      </c>
    </row>
    <row r="394" spans="1:126" s="5" customFormat="1" x14ac:dyDescent="0.25">
      <c r="A394" s="66" t="s">
        <v>432</v>
      </c>
      <c r="B394" s="66" t="s">
        <v>433</v>
      </c>
      <c r="C394" s="68" t="s">
        <v>491</v>
      </c>
      <c r="D394" s="69" t="s">
        <v>324</v>
      </c>
      <c r="E394" s="30">
        <v>23000</v>
      </c>
      <c r="F394" s="30">
        <v>660.1</v>
      </c>
      <c r="G394" s="30">
        <v>0</v>
      </c>
      <c r="H394" s="30">
        <f>E394*0.0304</f>
        <v>699.2</v>
      </c>
      <c r="I394" s="30">
        <v>995</v>
      </c>
      <c r="J394" s="30">
        <v>2354.3000000000002</v>
      </c>
      <c r="K394" s="30">
        <f t="shared" ref="K394" si="185">E394-J394</f>
        <v>20645.7</v>
      </c>
    </row>
    <row r="395" spans="1:126" s="5" customFormat="1" x14ac:dyDescent="0.25">
      <c r="A395" s="66" t="s">
        <v>409</v>
      </c>
      <c r="B395" s="66" t="s">
        <v>410</v>
      </c>
      <c r="C395" s="68" t="s">
        <v>492</v>
      </c>
      <c r="D395" s="70" t="s">
        <v>324</v>
      </c>
      <c r="E395" s="30">
        <v>50000</v>
      </c>
      <c r="F395" s="30">
        <v>1435</v>
      </c>
      <c r="G395" s="30">
        <v>1854</v>
      </c>
      <c r="H395" s="30">
        <f>E395*0.0304</f>
        <v>1520</v>
      </c>
      <c r="I395" s="30">
        <v>399.4</v>
      </c>
      <c r="J395" s="30">
        <v>5208.3999999999996</v>
      </c>
      <c r="K395" s="30">
        <f>+E395-J395</f>
        <v>44791.6</v>
      </c>
    </row>
    <row r="396" spans="1:126" s="74" customFormat="1" x14ac:dyDescent="0.25">
      <c r="A396" s="71" t="s">
        <v>13</v>
      </c>
      <c r="B396" s="71">
        <v>3</v>
      </c>
      <c r="C396" s="72"/>
      <c r="D396" s="71"/>
      <c r="E396" s="73">
        <f>SUM(E394:E395)+E393</f>
        <v>105000</v>
      </c>
      <c r="F396" s="73">
        <f>SUM(F394:F395)+F393</f>
        <v>3013.5</v>
      </c>
      <c r="G396" s="73">
        <f t="shared" ref="G396" si="186">SUM(G394:G395)</f>
        <v>1854</v>
      </c>
      <c r="H396" s="73">
        <f>SUM(H394:H395)+H393</f>
        <v>3192</v>
      </c>
      <c r="I396" s="73">
        <f>SUM(I394:I395)+I393</f>
        <v>1771.9</v>
      </c>
      <c r="J396" s="73">
        <f>SUM(J394:J395)+J393</f>
        <v>9831.4</v>
      </c>
      <c r="K396" s="73">
        <f>SUM(K394:K395)+K393</f>
        <v>95168.6</v>
      </c>
    </row>
    <row r="397" spans="1:126" s="5" customFormat="1" x14ac:dyDescent="0.25">
      <c r="A397" s="6" t="s">
        <v>533</v>
      </c>
      <c r="B397" s="6"/>
      <c r="C397" s="75"/>
      <c r="D397" s="67"/>
      <c r="E397" s="50"/>
      <c r="F397" s="50"/>
      <c r="G397" s="50"/>
      <c r="H397" s="50"/>
      <c r="I397" s="50"/>
      <c r="J397" s="50"/>
      <c r="K397" s="50"/>
    </row>
    <row r="398" spans="1:126" s="67" customFormat="1" x14ac:dyDescent="0.25">
      <c r="A398" s="67" t="s">
        <v>54</v>
      </c>
      <c r="B398" s="67" t="s">
        <v>433</v>
      </c>
      <c r="C398" s="75" t="s">
        <v>491</v>
      </c>
      <c r="D398" s="67" t="s">
        <v>324</v>
      </c>
      <c r="E398" s="76">
        <v>32000</v>
      </c>
      <c r="F398" s="76">
        <v>918.4</v>
      </c>
      <c r="G398" s="76">
        <v>0</v>
      </c>
      <c r="H398" s="76">
        <v>972.8</v>
      </c>
      <c r="I398" s="76">
        <v>2401.04</v>
      </c>
      <c r="J398" s="76">
        <v>4292.24</v>
      </c>
      <c r="K398" s="76">
        <v>27707.759999999998</v>
      </c>
    </row>
    <row r="399" spans="1:126" s="5" customFormat="1" x14ac:dyDescent="0.25">
      <c r="A399" s="6" t="s">
        <v>13</v>
      </c>
      <c r="B399" s="6"/>
      <c r="C399" s="40"/>
      <c r="D399" s="6"/>
      <c r="E399" s="50">
        <f>E398</f>
        <v>32000</v>
      </c>
      <c r="F399" s="50"/>
      <c r="G399" s="50">
        <f>G398</f>
        <v>0</v>
      </c>
      <c r="H399" s="50">
        <f>H398</f>
        <v>972.8</v>
      </c>
      <c r="I399" s="50">
        <f>I398</f>
        <v>2401.04</v>
      </c>
      <c r="J399" s="50">
        <f>J398</f>
        <v>4292.24</v>
      </c>
      <c r="K399" s="50">
        <f>K398</f>
        <v>27707.759999999998</v>
      </c>
    </row>
    <row r="400" spans="1:126" x14ac:dyDescent="0.25">
      <c r="A400" s="10" t="s">
        <v>480</v>
      </c>
      <c r="B400" s="10"/>
      <c r="C400" s="36"/>
      <c r="D400" s="12"/>
      <c r="E400" s="10"/>
      <c r="F400" s="10"/>
      <c r="G400" s="10"/>
      <c r="H400" s="10"/>
      <c r="I400" s="10"/>
      <c r="J400" s="10"/>
      <c r="K400" s="10"/>
    </row>
    <row r="401" spans="1:126" x14ac:dyDescent="0.25">
      <c r="A401" s="5" t="s">
        <v>332</v>
      </c>
      <c r="B401" t="s">
        <v>15</v>
      </c>
      <c r="C401" s="32" t="s">
        <v>492</v>
      </c>
      <c r="D401" s="11" t="s">
        <v>324</v>
      </c>
      <c r="E401" s="1">
        <v>44000</v>
      </c>
      <c r="F401" s="1">
        <f t="shared" ref="F401:F407" si="187">E401*0.0287</f>
        <v>1262.8</v>
      </c>
      <c r="G401" s="1">
        <v>1007.19</v>
      </c>
      <c r="H401" s="1">
        <f t="shared" ref="H401:H407" si="188">E401*0.0304</f>
        <v>1337.6</v>
      </c>
      <c r="I401" s="1">
        <v>195</v>
      </c>
      <c r="J401" s="1">
        <v>3802.59</v>
      </c>
      <c r="K401" s="1">
        <v>40197.410000000003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</row>
    <row r="402" spans="1:126" x14ac:dyDescent="0.25">
      <c r="A402" s="5" t="s">
        <v>142</v>
      </c>
      <c r="B402" t="s">
        <v>143</v>
      </c>
      <c r="C402" s="32" t="s">
        <v>491</v>
      </c>
      <c r="D402" t="s">
        <v>324</v>
      </c>
      <c r="E402" s="1">
        <v>45000</v>
      </c>
      <c r="F402" s="1">
        <f t="shared" si="187"/>
        <v>1291.5</v>
      </c>
      <c r="G402" s="1">
        <v>1148.33</v>
      </c>
      <c r="H402" s="1">
        <f t="shared" si="188"/>
        <v>1368</v>
      </c>
      <c r="I402" s="1">
        <v>277.5</v>
      </c>
      <c r="J402" s="1">
        <v>4085.33</v>
      </c>
      <c r="K402" s="1">
        <v>40914.67</v>
      </c>
    </row>
    <row r="403" spans="1:126" x14ac:dyDescent="0.25">
      <c r="A403" s="5" t="s">
        <v>158</v>
      </c>
      <c r="B403" t="s">
        <v>17</v>
      </c>
      <c r="C403" s="32" t="s">
        <v>492</v>
      </c>
      <c r="D403" t="s">
        <v>324</v>
      </c>
      <c r="E403" s="1">
        <v>41000</v>
      </c>
      <c r="F403" s="1">
        <f t="shared" si="187"/>
        <v>1176.7</v>
      </c>
      <c r="G403" s="1">
        <v>583.79</v>
      </c>
      <c r="H403" s="1">
        <f t="shared" si="188"/>
        <v>1246.4000000000001</v>
      </c>
      <c r="I403" s="1">
        <v>377.5</v>
      </c>
      <c r="J403" s="1">
        <v>3384.39</v>
      </c>
      <c r="K403" s="1">
        <v>37615.61</v>
      </c>
    </row>
    <row r="404" spans="1:126" x14ac:dyDescent="0.25">
      <c r="A404" s="5" t="s">
        <v>359</v>
      </c>
      <c r="B404" t="s">
        <v>358</v>
      </c>
      <c r="C404" s="32" t="s">
        <v>492</v>
      </c>
      <c r="D404" t="s">
        <v>324</v>
      </c>
      <c r="E404" s="1">
        <v>26000</v>
      </c>
      <c r="F404" s="1">
        <f t="shared" si="187"/>
        <v>746.2</v>
      </c>
      <c r="G404" s="1">
        <v>0</v>
      </c>
      <c r="H404" s="1">
        <f t="shared" si="188"/>
        <v>790.4</v>
      </c>
      <c r="I404" s="1">
        <v>25</v>
      </c>
      <c r="J404" s="1">
        <v>1561.6</v>
      </c>
      <c r="K404" s="1">
        <v>24438.400000000001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</row>
    <row r="405" spans="1:126" x14ac:dyDescent="0.25">
      <c r="A405" s="5" t="s">
        <v>334</v>
      </c>
      <c r="B405" t="s">
        <v>15</v>
      </c>
      <c r="C405" s="32" t="s">
        <v>492</v>
      </c>
      <c r="D405" t="s">
        <v>324</v>
      </c>
      <c r="E405" s="1">
        <v>28000</v>
      </c>
      <c r="F405" s="1">
        <f t="shared" si="187"/>
        <v>803.6</v>
      </c>
      <c r="G405" s="1">
        <v>0</v>
      </c>
      <c r="H405" s="1">
        <f t="shared" si="188"/>
        <v>851.2</v>
      </c>
      <c r="I405" s="1">
        <v>1215.1199999999999</v>
      </c>
      <c r="J405" s="1">
        <f t="shared" ref="J405:J408" si="189">F405+G405+H405+I405</f>
        <v>2869.92</v>
      </c>
      <c r="K405" s="1">
        <f>E405-J405</f>
        <v>25130.080000000002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</row>
    <row r="406" spans="1:126" x14ac:dyDescent="0.25">
      <c r="A406" s="5" t="s">
        <v>364</v>
      </c>
      <c r="B406" t="s">
        <v>166</v>
      </c>
      <c r="C406" s="32" t="s">
        <v>491</v>
      </c>
      <c r="D406" s="11" t="s">
        <v>324</v>
      </c>
      <c r="E406" s="1">
        <v>26000</v>
      </c>
      <c r="F406" s="1">
        <f t="shared" si="187"/>
        <v>746.2</v>
      </c>
      <c r="G406" s="1">
        <v>0</v>
      </c>
      <c r="H406" s="1">
        <f t="shared" si="188"/>
        <v>790.4</v>
      </c>
      <c r="I406" s="1">
        <v>187</v>
      </c>
      <c r="J406" s="1">
        <v>1723.6</v>
      </c>
      <c r="K406" s="1">
        <v>24276.400000000001</v>
      </c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</row>
    <row r="407" spans="1:126" x14ac:dyDescent="0.25">
      <c r="A407" s="5" t="s">
        <v>393</v>
      </c>
      <c r="B407" s="21" t="s">
        <v>137</v>
      </c>
      <c r="C407" s="32" t="s">
        <v>492</v>
      </c>
      <c r="D407" s="16" t="s">
        <v>324</v>
      </c>
      <c r="E407" s="1">
        <v>26000</v>
      </c>
      <c r="F407" s="1">
        <f t="shared" si="187"/>
        <v>746.2</v>
      </c>
      <c r="G407" s="1">
        <v>0</v>
      </c>
      <c r="H407" s="1">
        <f t="shared" si="188"/>
        <v>790.4</v>
      </c>
      <c r="I407" s="1">
        <v>25</v>
      </c>
      <c r="J407" s="1">
        <v>1561.6</v>
      </c>
      <c r="K407" s="1">
        <f>E407-J407</f>
        <v>24438.400000000001</v>
      </c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</row>
    <row r="408" spans="1:126" x14ac:dyDescent="0.25">
      <c r="A408" s="47" t="s">
        <v>363</v>
      </c>
      <c r="B408" s="13" t="s">
        <v>130</v>
      </c>
      <c r="C408" s="38" t="s">
        <v>491</v>
      </c>
      <c r="D408" t="s">
        <v>324</v>
      </c>
      <c r="E408" s="1">
        <v>76000</v>
      </c>
      <c r="F408" s="1">
        <f t="shared" ref="F408:F411" si="190">E408*0.0287</f>
        <v>2181.1999999999998</v>
      </c>
      <c r="G408" s="1">
        <v>6497.56</v>
      </c>
      <c r="H408" s="1">
        <f t="shared" ref="H408:H411" si="191">E408*0.0304</f>
        <v>2310.4</v>
      </c>
      <c r="I408" s="1">
        <v>195</v>
      </c>
      <c r="J408" s="1">
        <f t="shared" si="189"/>
        <v>11184.16</v>
      </c>
      <c r="K408" s="1">
        <f t="shared" ref="K408" si="192">E408-J408</f>
        <v>64815.839999999997</v>
      </c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</row>
    <row r="409" spans="1:126" x14ac:dyDescent="0.25">
      <c r="A409" s="47" t="s">
        <v>362</v>
      </c>
      <c r="B409" s="13" t="s">
        <v>130</v>
      </c>
      <c r="C409" s="38" t="s">
        <v>491</v>
      </c>
      <c r="D409" t="s">
        <v>324</v>
      </c>
      <c r="E409" s="1">
        <v>39500</v>
      </c>
      <c r="F409" s="1">
        <f t="shared" si="190"/>
        <v>1133.6500000000001</v>
      </c>
      <c r="G409" s="1">
        <v>372.08</v>
      </c>
      <c r="H409" s="1">
        <f t="shared" si="191"/>
        <v>1200.8</v>
      </c>
      <c r="I409" s="1">
        <v>25</v>
      </c>
      <c r="J409" s="1">
        <v>2731.53</v>
      </c>
      <c r="K409" s="1">
        <v>36768.47</v>
      </c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</row>
    <row r="410" spans="1:126" x14ac:dyDescent="0.25">
      <c r="A410" s="5" t="s">
        <v>312</v>
      </c>
      <c r="B410" s="11" t="s">
        <v>15</v>
      </c>
      <c r="C410" s="33" t="s">
        <v>491</v>
      </c>
      <c r="D410" s="11" t="s">
        <v>324</v>
      </c>
      <c r="E410" s="1">
        <v>42000</v>
      </c>
      <c r="F410" s="1">
        <f t="shared" si="190"/>
        <v>1205.4000000000001</v>
      </c>
      <c r="G410" s="1">
        <v>724</v>
      </c>
      <c r="H410" s="1">
        <f t="shared" si="191"/>
        <v>1276.8</v>
      </c>
      <c r="I410" s="1">
        <v>25</v>
      </c>
      <c r="J410" s="1">
        <v>3232.12</v>
      </c>
      <c r="K410" s="1">
        <v>38767.879999999997</v>
      </c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</row>
    <row r="411" spans="1:126" x14ac:dyDescent="0.25">
      <c r="A411" s="5" t="s">
        <v>367</v>
      </c>
      <c r="B411" t="s">
        <v>173</v>
      </c>
      <c r="C411" s="32" t="s">
        <v>491</v>
      </c>
      <c r="D411" s="11" t="s">
        <v>324</v>
      </c>
      <c r="E411" s="1">
        <v>44000</v>
      </c>
      <c r="F411" s="1">
        <f t="shared" si="190"/>
        <v>1262.8</v>
      </c>
      <c r="G411" s="1">
        <v>0</v>
      </c>
      <c r="H411" s="1">
        <f t="shared" si="191"/>
        <v>1337.6</v>
      </c>
      <c r="I411" s="1">
        <v>25</v>
      </c>
      <c r="J411" s="1">
        <v>3632.59</v>
      </c>
      <c r="K411" s="1">
        <f t="shared" ref="K411" si="193">E411-J411</f>
        <v>40367.410000000003</v>
      </c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</row>
    <row r="412" spans="1:126" x14ac:dyDescent="0.25">
      <c r="A412" s="3" t="s">
        <v>13</v>
      </c>
      <c r="B412" s="3">
        <v>11</v>
      </c>
      <c r="C412" s="34"/>
      <c r="D412" s="3"/>
      <c r="E412" s="4">
        <f t="shared" ref="E412:K412" si="194">SUM(E401:E411)</f>
        <v>437500</v>
      </c>
      <c r="F412" s="4">
        <f t="shared" si="194"/>
        <v>12556.25</v>
      </c>
      <c r="G412" s="4">
        <f t="shared" si="194"/>
        <v>10332.950000000001</v>
      </c>
      <c r="H412" s="4">
        <f t="shared" si="194"/>
        <v>13300</v>
      </c>
      <c r="I412" s="4">
        <f t="shared" si="194"/>
        <v>2572.12</v>
      </c>
      <c r="J412" s="4">
        <f t="shared" si="194"/>
        <v>39769.43</v>
      </c>
      <c r="K412" s="4">
        <f t="shared" si="194"/>
        <v>397730.57</v>
      </c>
    </row>
    <row r="414" spans="1:126" x14ac:dyDescent="0.25">
      <c r="A414" s="25" t="s">
        <v>481</v>
      </c>
      <c r="B414" s="25"/>
      <c r="C414" s="36"/>
      <c r="D414" s="25"/>
      <c r="E414" s="25"/>
      <c r="F414" s="25"/>
      <c r="G414" s="25"/>
      <c r="H414" s="25"/>
      <c r="I414" s="25"/>
      <c r="J414" s="25"/>
      <c r="K414" s="25"/>
    </row>
    <row r="415" spans="1:126" x14ac:dyDescent="0.25">
      <c r="A415" t="s">
        <v>333</v>
      </c>
      <c r="B415" t="s">
        <v>147</v>
      </c>
      <c r="C415" s="32" t="s">
        <v>491</v>
      </c>
      <c r="D415" t="s">
        <v>324</v>
      </c>
      <c r="E415" s="1">
        <v>40000</v>
      </c>
      <c r="F415" s="1">
        <f>E415*0.0287</f>
        <v>1148</v>
      </c>
      <c r="G415" s="1">
        <v>0</v>
      </c>
      <c r="H415" s="1">
        <f>E415*0.0304</f>
        <v>1216</v>
      </c>
      <c r="I415" s="1">
        <v>25</v>
      </c>
      <c r="J415" s="1">
        <v>2831.65</v>
      </c>
      <c r="K415" s="1">
        <f>E415-J415</f>
        <v>37168.35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</row>
    <row r="416" spans="1:126" s="2" customFormat="1" x14ac:dyDescent="0.25">
      <c r="A416" t="s">
        <v>144</v>
      </c>
      <c r="B416" t="s">
        <v>143</v>
      </c>
      <c r="C416" s="32" t="s">
        <v>491</v>
      </c>
      <c r="D416" t="s">
        <v>324</v>
      </c>
      <c r="E416" s="1">
        <v>40000</v>
      </c>
      <c r="F416" s="1">
        <f>E416*0.0287</f>
        <v>1148</v>
      </c>
      <c r="G416" s="1">
        <v>0</v>
      </c>
      <c r="H416" s="1">
        <f>E416*0.0304</f>
        <v>1216</v>
      </c>
      <c r="I416" s="1">
        <v>1445</v>
      </c>
      <c r="J416" s="1">
        <v>4251.6499999999996</v>
      </c>
      <c r="K416" s="1">
        <v>35748.35</v>
      </c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</row>
    <row r="417" spans="1:126" x14ac:dyDescent="0.25">
      <c r="A417" t="s">
        <v>428</v>
      </c>
      <c r="B417" s="17" t="s">
        <v>410</v>
      </c>
      <c r="C417" s="37" t="s">
        <v>491</v>
      </c>
      <c r="D417" t="s">
        <v>324</v>
      </c>
      <c r="E417" s="1">
        <v>64000</v>
      </c>
      <c r="F417" s="1">
        <v>1291.5</v>
      </c>
      <c r="G417" s="1">
        <v>1148.33</v>
      </c>
      <c r="H417" s="1">
        <v>1368</v>
      </c>
      <c r="I417" s="1">
        <v>25</v>
      </c>
      <c r="J417" s="1">
        <v>8046.8</v>
      </c>
      <c r="K417" s="1">
        <v>55953.2</v>
      </c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</row>
    <row r="418" spans="1:126" x14ac:dyDescent="0.25">
      <c r="A418" s="3" t="s">
        <v>13</v>
      </c>
      <c r="B418" s="3">
        <v>3</v>
      </c>
      <c r="C418" s="34"/>
      <c r="D418" s="3"/>
      <c r="E418" s="4">
        <f>SUM(E415:E417)</f>
        <v>144000</v>
      </c>
      <c r="F418" s="4">
        <f t="shared" ref="F418:K418" si="195">SUM(F415:F417)</f>
        <v>3587.5</v>
      </c>
      <c r="G418" s="4">
        <f t="shared" si="195"/>
        <v>1148.33</v>
      </c>
      <c r="H418" s="4">
        <f t="shared" si="195"/>
        <v>3800</v>
      </c>
      <c r="I418" s="4">
        <f t="shared" si="195"/>
        <v>1495</v>
      </c>
      <c r="J418" s="4">
        <f t="shared" si="195"/>
        <v>15130.1</v>
      </c>
      <c r="K418" s="4">
        <f t="shared" si="195"/>
        <v>128869.9</v>
      </c>
    </row>
    <row r="420" spans="1:126" x14ac:dyDescent="0.25">
      <c r="A420" s="25" t="s">
        <v>482</v>
      </c>
      <c r="B420" s="25"/>
      <c r="C420" s="36"/>
      <c r="D420" s="25"/>
      <c r="E420" s="25"/>
      <c r="F420" s="25"/>
      <c r="G420" s="25"/>
      <c r="H420" s="25"/>
      <c r="I420" s="25"/>
      <c r="J420" s="25"/>
      <c r="K420" s="25"/>
    </row>
    <row r="421" spans="1:126" x14ac:dyDescent="0.25">
      <c r="A421" t="s">
        <v>425</v>
      </c>
      <c r="B421" t="s">
        <v>123</v>
      </c>
      <c r="C421" s="32" t="s">
        <v>492</v>
      </c>
      <c r="D421" t="s">
        <v>324</v>
      </c>
      <c r="E421" s="1">
        <v>85000</v>
      </c>
      <c r="F421" s="1">
        <f>E421*0.0287</f>
        <v>2439.5</v>
      </c>
      <c r="G421" s="1">
        <v>5368.48</v>
      </c>
      <c r="H421" s="1">
        <f>E421*0.0304</f>
        <v>2584</v>
      </c>
      <c r="I421" s="1">
        <v>195</v>
      </c>
      <c r="J421" s="1">
        <v>13795.49</v>
      </c>
      <c r="K421" s="1">
        <v>71204.509999999995</v>
      </c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</row>
    <row r="422" spans="1:126" x14ac:dyDescent="0.25">
      <c r="A422" t="s">
        <v>357</v>
      </c>
      <c r="B422" t="s">
        <v>147</v>
      </c>
      <c r="C422" s="32" t="s">
        <v>491</v>
      </c>
      <c r="D422" t="s">
        <v>324</v>
      </c>
      <c r="E422" s="1">
        <v>26000</v>
      </c>
      <c r="F422" s="1">
        <f>E422*0.0287</f>
        <v>746.2</v>
      </c>
      <c r="G422" s="1">
        <v>0</v>
      </c>
      <c r="H422" s="1">
        <f>E422*0.0304</f>
        <v>790.4</v>
      </c>
      <c r="I422" s="1">
        <v>25</v>
      </c>
      <c r="J422" s="1">
        <v>1561.6</v>
      </c>
      <c r="K422" s="1">
        <v>24438.400000000001</v>
      </c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</row>
    <row r="423" spans="1:126" x14ac:dyDescent="0.25">
      <c r="A423" t="s">
        <v>331</v>
      </c>
      <c r="B423" t="s">
        <v>173</v>
      </c>
      <c r="C423" s="32" t="s">
        <v>491</v>
      </c>
      <c r="D423" t="s">
        <v>324</v>
      </c>
      <c r="E423" s="1">
        <v>27000</v>
      </c>
      <c r="F423" s="1">
        <f>E423*0.0287</f>
        <v>774.9</v>
      </c>
      <c r="G423" s="1">
        <v>0</v>
      </c>
      <c r="H423" s="1">
        <f>E423*0.0304</f>
        <v>820.8</v>
      </c>
      <c r="I423" s="1">
        <v>287</v>
      </c>
      <c r="J423" s="1">
        <v>1882.7</v>
      </c>
      <c r="K423" s="1">
        <v>25117.3</v>
      </c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</row>
    <row r="424" spans="1:126" x14ac:dyDescent="0.25">
      <c r="A424" t="s">
        <v>288</v>
      </c>
      <c r="B424" t="s">
        <v>15</v>
      </c>
      <c r="C424" s="32" t="s">
        <v>491</v>
      </c>
      <c r="D424" t="s">
        <v>324</v>
      </c>
      <c r="E424" s="1">
        <v>33000</v>
      </c>
      <c r="F424" s="1">
        <f t="shared" ref="F424" si="196">E424*0.0287</f>
        <v>947.1</v>
      </c>
      <c r="G424" s="1">
        <v>0</v>
      </c>
      <c r="H424" s="1">
        <f t="shared" ref="H424" si="197">E424*0.0304</f>
        <v>1003.2</v>
      </c>
      <c r="I424" s="1">
        <v>187</v>
      </c>
      <c r="J424" s="1">
        <v>2137.3000000000002</v>
      </c>
      <c r="K424" s="1">
        <v>30862.7</v>
      </c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</row>
    <row r="425" spans="1:126" x14ac:dyDescent="0.25">
      <c r="A425" t="s">
        <v>368</v>
      </c>
      <c r="B425" t="s">
        <v>147</v>
      </c>
      <c r="C425" s="32" t="s">
        <v>491</v>
      </c>
      <c r="D425" s="11" t="s">
        <v>324</v>
      </c>
      <c r="E425" s="1">
        <v>26000</v>
      </c>
      <c r="F425" s="1">
        <f t="shared" ref="F425" si="198">E425*0.0287</f>
        <v>746.2</v>
      </c>
      <c r="G425" s="1">
        <v>0</v>
      </c>
      <c r="H425" s="1">
        <f t="shared" ref="H425" si="199">E425*0.0304</f>
        <v>790.4</v>
      </c>
      <c r="I425" s="1">
        <v>25</v>
      </c>
      <c r="J425" s="1">
        <v>1561.6</v>
      </c>
      <c r="K425" s="1">
        <v>24438.400000000001</v>
      </c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</row>
    <row r="426" spans="1:126" x14ac:dyDescent="0.25">
      <c r="A426" t="s">
        <v>378</v>
      </c>
      <c r="B426" t="s">
        <v>15</v>
      </c>
      <c r="C426" s="32" t="s">
        <v>491</v>
      </c>
      <c r="D426" t="s">
        <v>324</v>
      </c>
      <c r="E426" s="1">
        <v>38500</v>
      </c>
      <c r="F426" s="1">
        <f t="shared" ref="F426:F431" si="200">E426*0.0287</f>
        <v>1104.95</v>
      </c>
      <c r="G426" s="1">
        <v>0</v>
      </c>
      <c r="H426" s="1">
        <f t="shared" ref="H426:H431" si="201">E426*0.0304</f>
        <v>1170.4000000000001</v>
      </c>
      <c r="I426" s="1">
        <v>277.5</v>
      </c>
      <c r="J426" s="1">
        <v>2783.8</v>
      </c>
      <c r="K426" s="1">
        <v>35716.199999999997</v>
      </c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</row>
    <row r="427" spans="1:126" x14ac:dyDescent="0.25">
      <c r="A427" t="s">
        <v>152</v>
      </c>
      <c r="B427" t="s">
        <v>140</v>
      </c>
      <c r="C427" s="32" t="s">
        <v>491</v>
      </c>
      <c r="D427" t="s">
        <v>324</v>
      </c>
      <c r="E427" s="1">
        <v>25000</v>
      </c>
      <c r="F427" s="1">
        <f t="shared" si="200"/>
        <v>717.5</v>
      </c>
      <c r="G427" s="1">
        <v>0</v>
      </c>
      <c r="H427" s="1">
        <v>760</v>
      </c>
      <c r="I427" s="1">
        <v>1517.12</v>
      </c>
      <c r="J427" s="1">
        <v>2994.62</v>
      </c>
      <c r="K427" s="1">
        <v>22118.33</v>
      </c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</row>
    <row r="428" spans="1:126" x14ac:dyDescent="0.25">
      <c r="A428" t="s">
        <v>165</v>
      </c>
      <c r="B428" t="s">
        <v>140</v>
      </c>
      <c r="C428" s="32" t="s">
        <v>492</v>
      </c>
      <c r="D428" t="s">
        <v>321</v>
      </c>
      <c r="E428" s="1">
        <v>25000</v>
      </c>
      <c r="F428" s="1">
        <f t="shared" si="200"/>
        <v>717.5</v>
      </c>
      <c r="G428" s="1">
        <v>0</v>
      </c>
      <c r="H428" s="1">
        <f t="shared" si="201"/>
        <v>760</v>
      </c>
      <c r="I428" s="1">
        <v>1404.17</v>
      </c>
      <c r="J428" s="1">
        <v>2881.67</v>
      </c>
      <c r="K428" s="1">
        <v>23337.5</v>
      </c>
    </row>
    <row r="429" spans="1:126" x14ac:dyDescent="0.25">
      <c r="A429" t="s">
        <v>151</v>
      </c>
      <c r="B429" t="s">
        <v>140</v>
      </c>
      <c r="C429" s="32" t="s">
        <v>491</v>
      </c>
      <c r="D429" t="s">
        <v>321</v>
      </c>
      <c r="E429" s="1">
        <v>25000</v>
      </c>
      <c r="F429" s="1">
        <f t="shared" si="200"/>
        <v>717.5</v>
      </c>
      <c r="G429" s="1">
        <v>0</v>
      </c>
      <c r="H429" s="1">
        <f t="shared" si="201"/>
        <v>760</v>
      </c>
      <c r="I429" s="1">
        <v>185</v>
      </c>
      <c r="J429" s="1">
        <v>1662.5</v>
      </c>
      <c r="K429" s="1">
        <v>18277.82</v>
      </c>
    </row>
    <row r="430" spans="1:126" x14ac:dyDescent="0.25">
      <c r="A430" t="s">
        <v>162</v>
      </c>
      <c r="B430" t="s">
        <v>163</v>
      </c>
      <c r="C430" s="32" t="s">
        <v>492</v>
      </c>
      <c r="D430" t="s">
        <v>324</v>
      </c>
      <c r="E430" s="1">
        <v>19580</v>
      </c>
      <c r="F430" s="1">
        <f t="shared" si="200"/>
        <v>561.95000000000005</v>
      </c>
      <c r="G430" s="1">
        <v>0</v>
      </c>
      <c r="H430" s="1">
        <f t="shared" si="201"/>
        <v>595.23</v>
      </c>
      <c r="I430" s="1">
        <v>145</v>
      </c>
      <c r="J430" s="1">
        <f>F430+G430+H430+I430</f>
        <v>1302.18</v>
      </c>
      <c r="K430" s="1">
        <v>18604.82</v>
      </c>
    </row>
    <row r="431" spans="1:126" x14ac:dyDescent="0.25">
      <c r="A431" t="s">
        <v>164</v>
      </c>
      <c r="B431" t="s">
        <v>64</v>
      </c>
      <c r="C431" s="32" t="s">
        <v>491</v>
      </c>
      <c r="D431" t="s">
        <v>324</v>
      </c>
      <c r="E431" s="1">
        <v>19800</v>
      </c>
      <c r="F431" s="1">
        <f t="shared" si="200"/>
        <v>568.26</v>
      </c>
      <c r="G431" s="1">
        <v>0</v>
      </c>
      <c r="H431" s="1">
        <f t="shared" si="201"/>
        <v>601.91999999999996</v>
      </c>
      <c r="I431" s="1">
        <v>25</v>
      </c>
      <c r="J431" s="1">
        <v>1195.18</v>
      </c>
      <c r="K431" s="1">
        <v>22005.360000000001</v>
      </c>
    </row>
    <row r="432" spans="1:126" x14ac:dyDescent="0.25">
      <c r="A432" s="3" t="s">
        <v>13</v>
      </c>
      <c r="B432" s="3">
        <v>11</v>
      </c>
      <c r="C432" s="34"/>
      <c r="D432" s="3"/>
      <c r="E432" s="4">
        <f t="shared" ref="E432:J432" si="202">SUM(E421:E431)</f>
        <v>349880</v>
      </c>
      <c r="F432" s="4">
        <f t="shared" si="202"/>
        <v>10041.56</v>
      </c>
      <c r="G432" s="4">
        <f t="shared" si="202"/>
        <v>5368.48</v>
      </c>
      <c r="H432" s="4">
        <f t="shared" si="202"/>
        <v>10636.35</v>
      </c>
      <c r="I432" s="4">
        <f t="shared" si="202"/>
        <v>4272.79</v>
      </c>
      <c r="J432" s="4">
        <f t="shared" si="202"/>
        <v>33758.639999999999</v>
      </c>
      <c r="K432" s="4">
        <f>SUM(K421:K431)</f>
        <v>316121.34000000003</v>
      </c>
    </row>
    <row r="433" spans="1:126" x14ac:dyDescent="0.25">
      <c r="A433" s="5"/>
      <c r="B433" s="5"/>
      <c r="C433" s="39"/>
      <c r="D433" s="5"/>
      <c r="E433" s="30"/>
      <c r="F433" s="30"/>
      <c r="G433" s="30"/>
      <c r="H433" s="30"/>
      <c r="I433" s="30"/>
      <c r="J433" s="30"/>
      <c r="K433" s="30"/>
    </row>
    <row r="434" spans="1:126" x14ac:dyDescent="0.25">
      <c r="A434" s="31" t="s">
        <v>483</v>
      </c>
      <c r="B434" s="31"/>
      <c r="C434" s="40"/>
      <c r="D434" s="31"/>
      <c r="E434" s="31"/>
      <c r="F434" s="31"/>
      <c r="G434" s="31"/>
      <c r="H434" s="31"/>
      <c r="I434" s="31"/>
      <c r="J434" s="31"/>
      <c r="K434" s="31"/>
    </row>
    <row r="435" spans="1:126" x14ac:dyDescent="0.25">
      <c r="A435" t="s">
        <v>149</v>
      </c>
      <c r="B435" t="s">
        <v>123</v>
      </c>
      <c r="C435" s="32" t="s">
        <v>492</v>
      </c>
      <c r="D435" t="s">
        <v>324</v>
      </c>
      <c r="E435" s="1">
        <v>76000</v>
      </c>
      <c r="F435" s="1">
        <f t="shared" ref="F435:F441" si="203">E435*0.0287</f>
        <v>2181.1999999999998</v>
      </c>
      <c r="G435" s="1">
        <v>6497.56</v>
      </c>
      <c r="H435" s="1">
        <f t="shared" ref="H435:H441" si="204">E435*0.0304</f>
        <v>2310.4</v>
      </c>
      <c r="I435" s="1">
        <v>277.5</v>
      </c>
      <c r="J435" s="1">
        <f t="shared" ref="J435:J436" si="205">F435+G435+H435+I435</f>
        <v>11266.66</v>
      </c>
      <c r="K435" s="1">
        <f t="shared" ref="K435:K436" si="206">E435-J435</f>
        <v>64733.34</v>
      </c>
    </row>
    <row r="436" spans="1:126" x14ac:dyDescent="0.25">
      <c r="A436" t="s">
        <v>150</v>
      </c>
      <c r="B436" t="s">
        <v>143</v>
      </c>
      <c r="C436" s="32" t="s">
        <v>491</v>
      </c>
      <c r="D436" t="s">
        <v>324</v>
      </c>
      <c r="E436" s="1">
        <v>41000</v>
      </c>
      <c r="F436" s="1">
        <f t="shared" si="203"/>
        <v>1176.7</v>
      </c>
      <c r="G436" s="1">
        <v>583.79</v>
      </c>
      <c r="H436" s="1">
        <f t="shared" si="204"/>
        <v>1246.4000000000001</v>
      </c>
      <c r="I436" s="1">
        <v>25</v>
      </c>
      <c r="J436" s="1">
        <f t="shared" si="205"/>
        <v>3031.89</v>
      </c>
      <c r="K436" s="1">
        <f t="shared" si="206"/>
        <v>37968.11</v>
      </c>
    </row>
    <row r="437" spans="1:126" x14ac:dyDescent="0.25">
      <c r="A437" t="s">
        <v>148</v>
      </c>
      <c r="B437" t="s">
        <v>15</v>
      </c>
      <c r="C437" s="32" t="s">
        <v>492</v>
      </c>
      <c r="D437" t="s">
        <v>321</v>
      </c>
      <c r="E437" s="1">
        <v>38500</v>
      </c>
      <c r="F437" s="1">
        <f t="shared" si="203"/>
        <v>1104.95</v>
      </c>
      <c r="G437" s="1">
        <v>230.95</v>
      </c>
      <c r="H437" s="1">
        <f t="shared" si="204"/>
        <v>1170.4000000000001</v>
      </c>
      <c r="I437" s="1">
        <v>377.5</v>
      </c>
      <c r="J437" s="1">
        <v>2883.8</v>
      </c>
      <c r="K437" s="1">
        <v>35616.199999999997</v>
      </c>
    </row>
    <row r="438" spans="1:126" x14ac:dyDescent="0.25">
      <c r="A438" t="s">
        <v>310</v>
      </c>
      <c r="B438" t="s">
        <v>130</v>
      </c>
      <c r="C438" s="32" t="s">
        <v>492</v>
      </c>
      <c r="D438" t="s">
        <v>324</v>
      </c>
      <c r="E438" s="1">
        <v>38000</v>
      </c>
      <c r="F438" s="1">
        <f t="shared" si="203"/>
        <v>1090.5999999999999</v>
      </c>
      <c r="G438" s="1">
        <v>160.38</v>
      </c>
      <c r="H438" s="1">
        <f t="shared" si="204"/>
        <v>1155.2</v>
      </c>
      <c r="I438" s="1">
        <v>2075</v>
      </c>
      <c r="J438" s="1">
        <v>4481.18</v>
      </c>
      <c r="K438" s="1">
        <v>33518.22</v>
      </c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</row>
    <row r="439" spans="1:126" x14ac:dyDescent="0.25">
      <c r="A439" t="s">
        <v>289</v>
      </c>
      <c r="B439" t="s">
        <v>143</v>
      </c>
      <c r="C439" s="32" t="s">
        <v>491</v>
      </c>
      <c r="D439" t="s">
        <v>324</v>
      </c>
      <c r="E439" s="1">
        <v>38000</v>
      </c>
      <c r="F439" s="1">
        <f t="shared" si="203"/>
        <v>1090.5999999999999</v>
      </c>
      <c r="G439" s="1">
        <v>160.38</v>
      </c>
      <c r="H439" s="1">
        <f t="shared" si="204"/>
        <v>1155.2</v>
      </c>
      <c r="I439" s="1">
        <v>25</v>
      </c>
      <c r="J439" s="1">
        <v>2431.1799999999998</v>
      </c>
      <c r="K439" s="1">
        <v>35568.82</v>
      </c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</row>
    <row r="440" spans="1:126" x14ac:dyDescent="0.25">
      <c r="A440" t="s">
        <v>146</v>
      </c>
      <c r="B440" t="s">
        <v>140</v>
      </c>
      <c r="C440" s="32" t="s">
        <v>492</v>
      </c>
      <c r="D440" t="s">
        <v>324</v>
      </c>
      <c r="E440" s="1">
        <v>38000</v>
      </c>
      <c r="F440" s="1">
        <f t="shared" si="203"/>
        <v>1090.5999999999999</v>
      </c>
      <c r="G440" s="1">
        <v>0</v>
      </c>
      <c r="H440" s="1">
        <f t="shared" si="204"/>
        <v>1155.2</v>
      </c>
      <c r="I440" s="1">
        <v>1385.12</v>
      </c>
      <c r="J440" s="1">
        <v>3630.92</v>
      </c>
      <c r="K440" s="1">
        <v>34369.08</v>
      </c>
    </row>
    <row r="441" spans="1:126" x14ac:dyDescent="0.25">
      <c r="A441" t="s">
        <v>153</v>
      </c>
      <c r="B441" t="s">
        <v>140</v>
      </c>
      <c r="C441" s="32" t="s">
        <v>491</v>
      </c>
      <c r="D441" t="s">
        <v>321</v>
      </c>
      <c r="E441" s="1">
        <v>25000</v>
      </c>
      <c r="F441" s="1">
        <f t="shared" si="203"/>
        <v>717.5</v>
      </c>
      <c r="G441" s="1">
        <v>0</v>
      </c>
      <c r="H441" s="1">
        <f t="shared" si="204"/>
        <v>760</v>
      </c>
      <c r="I441" s="1">
        <v>287</v>
      </c>
      <c r="J441" s="1">
        <v>1764.5</v>
      </c>
      <c r="K441" s="1">
        <v>23235.5</v>
      </c>
    </row>
    <row r="442" spans="1:126" s="2" customFormat="1" x14ac:dyDescent="0.25">
      <c r="A442" t="s">
        <v>145</v>
      </c>
      <c r="B442" t="s">
        <v>64</v>
      </c>
      <c r="C442" s="32" t="s">
        <v>491</v>
      </c>
      <c r="D442" t="s">
        <v>321</v>
      </c>
      <c r="E442" s="1">
        <v>31500</v>
      </c>
      <c r="F442" s="1">
        <f t="shared" ref="F442:F446" si="207">E442*0.0287</f>
        <v>904.05</v>
      </c>
      <c r="G442" s="1">
        <v>0</v>
      </c>
      <c r="H442" s="1">
        <f t="shared" ref="H442:H446" si="208">E442*0.0304</f>
        <v>957.6</v>
      </c>
      <c r="I442" s="1">
        <v>377.5</v>
      </c>
      <c r="J442" s="1">
        <f t="shared" ref="J442" si="209">F442+G442+H442+I442</f>
        <v>2239.15</v>
      </c>
      <c r="K442" s="1">
        <f t="shared" ref="K442:K444" si="210">E442-J442</f>
        <v>29260.85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</row>
    <row r="443" spans="1:126" x14ac:dyDescent="0.25">
      <c r="A443" t="s">
        <v>366</v>
      </c>
      <c r="B443" t="s">
        <v>166</v>
      </c>
      <c r="C443" s="32" t="s">
        <v>491</v>
      </c>
      <c r="D443" s="11" t="s">
        <v>324</v>
      </c>
      <c r="E443" s="1">
        <v>26000</v>
      </c>
      <c r="F443" s="1">
        <f t="shared" si="207"/>
        <v>746.2</v>
      </c>
      <c r="G443" s="1">
        <v>0</v>
      </c>
      <c r="H443" s="1">
        <f t="shared" si="208"/>
        <v>790.4</v>
      </c>
      <c r="I443" s="1">
        <v>25</v>
      </c>
      <c r="J443" s="1">
        <v>1561.6</v>
      </c>
      <c r="K443" s="1">
        <v>24438.400000000001</v>
      </c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</row>
    <row r="444" spans="1:126" x14ac:dyDescent="0.25">
      <c r="A444" t="s">
        <v>360</v>
      </c>
      <c r="B444" t="s">
        <v>166</v>
      </c>
      <c r="C444" s="32" t="s">
        <v>491</v>
      </c>
      <c r="D444" t="s">
        <v>324</v>
      </c>
      <c r="E444" s="1">
        <v>26000</v>
      </c>
      <c r="F444" s="1">
        <f t="shared" si="207"/>
        <v>746.2</v>
      </c>
      <c r="G444" s="1">
        <v>0</v>
      </c>
      <c r="H444" s="1">
        <f t="shared" si="208"/>
        <v>790.4</v>
      </c>
      <c r="I444" s="1">
        <v>287</v>
      </c>
      <c r="J444" s="1">
        <v>1823.6</v>
      </c>
      <c r="K444" s="1">
        <f t="shared" si="210"/>
        <v>24176.400000000001</v>
      </c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</row>
    <row r="445" spans="1:126" x14ac:dyDescent="0.25">
      <c r="A445" t="s">
        <v>365</v>
      </c>
      <c r="B445" t="s">
        <v>23</v>
      </c>
      <c r="C445" s="32" t="s">
        <v>491</v>
      </c>
      <c r="D445" s="11" t="s">
        <v>324</v>
      </c>
      <c r="E445" s="1">
        <v>26000</v>
      </c>
      <c r="F445" s="1">
        <f t="shared" si="207"/>
        <v>746.2</v>
      </c>
      <c r="G445" s="1">
        <v>0</v>
      </c>
      <c r="H445" s="1">
        <f t="shared" si="208"/>
        <v>790.4</v>
      </c>
      <c r="I445" s="1">
        <v>307</v>
      </c>
      <c r="J445" s="1">
        <v>1843.6</v>
      </c>
      <c r="K445" s="1">
        <v>24156.400000000001</v>
      </c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</row>
    <row r="446" spans="1:126" x14ac:dyDescent="0.25">
      <c r="A446" t="s">
        <v>361</v>
      </c>
      <c r="B446" t="s">
        <v>358</v>
      </c>
      <c r="C446" s="32" t="s">
        <v>492</v>
      </c>
      <c r="D446" t="s">
        <v>324</v>
      </c>
      <c r="E446" s="1">
        <v>33000</v>
      </c>
      <c r="F446" s="1">
        <f t="shared" si="207"/>
        <v>947.1</v>
      </c>
      <c r="G446" s="1">
        <v>0</v>
      </c>
      <c r="H446" s="1">
        <f t="shared" si="208"/>
        <v>1003.2</v>
      </c>
      <c r="I446" s="1">
        <v>375.8</v>
      </c>
      <c r="J446" s="1">
        <v>2326.1</v>
      </c>
      <c r="K446" s="1">
        <v>30673.9</v>
      </c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</row>
    <row r="447" spans="1:126" x14ac:dyDescent="0.25">
      <c r="A447" s="3" t="s">
        <v>13</v>
      </c>
      <c r="B447" s="3">
        <v>12</v>
      </c>
      <c r="C447" s="34"/>
      <c r="D447" s="3"/>
      <c r="E447" s="4">
        <f>SUM(E435:E446)</f>
        <v>437000</v>
      </c>
      <c r="F447" s="4">
        <f t="shared" ref="F447:K447" si="211">SUM(F435:F446)</f>
        <v>12541.9</v>
      </c>
      <c r="G447" s="4">
        <f t="shared" si="211"/>
        <v>7633.06</v>
      </c>
      <c r="H447" s="4">
        <f t="shared" si="211"/>
        <v>13284.8</v>
      </c>
      <c r="I447" s="4">
        <f t="shared" si="211"/>
        <v>5824.42</v>
      </c>
      <c r="J447" s="4">
        <f t="shared" si="211"/>
        <v>39284.18</v>
      </c>
      <c r="K447" s="4">
        <f t="shared" si="211"/>
        <v>397715.22</v>
      </c>
    </row>
    <row r="449" spans="1:126" x14ac:dyDescent="0.25">
      <c r="A449" s="2" t="s">
        <v>484</v>
      </c>
    </row>
    <row r="450" spans="1:126" x14ac:dyDescent="0.25">
      <c r="A450" t="s">
        <v>159</v>
      </c>
      <c r="B450" t="s">
        <v>17</v>
      </c>
      <c r="C450" s="32" t="s">
        <v>492</v>
      </c>
      <c r="D450" t="s">
        <v>321</v>
      </c>
      <c r="E450" s="1">
        <v>110000</v>
      </c>
      <c r="F450" s="1">
        <f>E450*0.0287</f>
        <v>3157</v>
      </c>
      <c r="G450" s="1">
        <v>14457.62</v>
      </c>
      <c r="H450" s="1">
        <f>E450*0.0304</f>
        <v>3344</v>
      </c>
      <c r="I450" s="1">
        <v>165</v>
      </c>
      <c r="J450" s="1">
        <f>F450+G450+H450+I450</f>
        <v>21123.62</v>
      </c>
      <c r="K450" s="1">
        <f>E450-J450</f>
        <v>88876.38</v>
      </c>
    </row>
    <row r="451" spans="1:126" x14ac:dyDescent="0.25">
      <c r="A451" s="3" t="s">
        <v>13</v>
      </c>
      <c r="B451" s="3">
        <v>1</v>
      </c>
      <c r="C451" s="34"/>
      <c r="D451" s="3"/>
      <c r="E451" s="4">
        <f t="shared" ref="E451:K451" si="212">SUM(E450:E450)</f>
        <v>110000</v>
      </c>
      <c r="F451" s="4">
        <f t="shared" si="212"/>
        <v>3157</v>
      </c>
      <c r="G451" s="4">
        <f t="shared" si="212"/>
        <v>14457.62</v>
      </c>
      <c r="H451" s="4">
        <f t="shared" si="212"/>
        <v>3344</v>
      </c>
      <c r="I451" s="4">
        <f t="shared" si="212"/>
        <v>165</v>
      </c>
      <c r="J451" s="4">
        <f t="shared" si="212"/>
        <v>21123.62</v>
      </c>
      <c r="K451" s="4">
        <f t="shared" si="212"/>
        <v>88876.38</v>
      </c>
    </row>
    <row r="453" spans="1:126" s="2" customFormat="1" x14ac:dyDescent="0.25">
      <c r="A453" s="10" t="s">
        <v>485</v>
      </c>
      <c r="B453" s="10"/>
      <c r="C453" s="36"/>
      <c r="D453" s="12"/>
      <c r="E453" s="10"/>
      <c r="F453" s="10"/>
      <c r="G453" s="10"/>
      <c r="H453" s="10"/>
      <c r="I453" s="10"/>
      <c r="J453" s="10"/>
      <c r="K453" s="10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</row>
    <row r="454" spans="1:126" x14ac:dyDescent="0.25">
      <c r="A454" t="s">
        <v>262</v>
      </c>
      <c r="B454" t="s">
        <v>123</v>
      </c>
      <c r="C454" s="32" t="s">
        <v>492</v>
      </c>
      <c r="D454" t="s">
        <v>324</v>
      </c>
      <c r="E454" s="1">
        <v>100000</v>
      </c>
      <c r="F454" s="1">
        <f>E454*0.0287</f>
        <v>2870</v>
      </c>
      <c r="G454" s="1">
        <v>12105.37</v>
      </c>
      <c r="H454" s="1">
        <f>E454*0.0304</f>
        <v>3040</v>
      </c>
      <c r="I454" s="1">
        <v>187</v>
      </c>
      <c r="J454" s="1">
        <f>F454+G454+H454+I454</f>
        <v>18202.37</v>
      </c>
      <c r="K454" s="1">
        <f>E454-J454</f>
        <v>81797.63</v>
      </c>
    </row>
    <row r="455" spans="1:126" x14ac:dyDescent="0.25">
      <c r="A455" t="s">
        <v>161</v>
      </c>
      <c r="B455" t="s">
        <v>294</v>
      </c>
      <c r="C455" s="32" t="s">
        <v>491</v>
      </c>
      <c r="D455" t="s">
        <v>321</v>
      </c>
      <c r="E455" s="1">
        <v>38000</v>
      </c>
      <c r="F455" s="1">
        <f>E455*0.0287</f>
        <v>1090.5999999999999</v>
      </c>
      <c r="G455" s="1">
        <v>0</v>
      </c>
      <c r="H455" s="1">
        <f>E455*0.0304</f>
        <v>1155.2</v>
      </c>
      <c r="I455" s="1">
        <v>327</v>
      </c>
      <c r="J455" s="1">
        <v>2733.18</v>
      </c>
      <c r="K455" s="1">
        <v>35266.82</v>
      </c>
    </row>
    <row r="456" spans="1:126" x14ac:dyDescent="0.25">
      <c r="A456" t="s">
        <v>313</v>
      </c>
      <c r="B456" t="s">
        <v>294</v>
      </c>
      <c r="C456" s="32" t="s">
        <v>492</v>
      </c>
      <c r="D456" t="s">
        <v>324</v>
      </c>
      <c r="E456" s="1">
        <v>56000</v>
      </c>
      <c r="F456" s="1">
        <v>1607.2</v>
      </c>
      <c r="G456" s="1">
        <v>2343.77</v>
      </c>
      <c r="H456" s="1">
        <v>1702.4</v>
      </c>
      <c r="I456" s="1">
        <v>2405.2399999999998</v>
      </c>
      <c r="J456" s="1">
        <v>8589.61</v>
      </c>
      <c r="K456" s="1">
        <v>47410.39</v>
      </c>
    </row>
    <row r="457" spans="1:126" s="3" customFormat="1" x14ac:dyDescent="0.25">
      <c r="A457" s="3" t="s">
        <v>13</v>
      </c>
      <c r="B457" s="3">
        <v>3</v>
      </c>
      <c r="C457" s="34"/>
      <c r="E457" s="4">
        <f t="shared" ref="E457:K457" si="213">SUM(E454:E455)+E456</f>
        <v>194000</v>
      </c>
      <c r="F457" s="4">
        <f t="shared" si="213"/>
        <v>5567.8</v>
      </c>
      <c r="G457" s="4">
        <f t="shared" si="213"/>
        <v>14449.14</v>
      </c>
      <c r="H457" s="4">
        <f t="shared" si="213"/>
        <v>5897.6</v>
      </c>
      <c r="I457" s="4">
        <f t="shared" si="213"/>
        <v>2919.24</v>
      </c>
      <c r="J457" s="4">
        <f t="shared" si="213"/>
        <v>29525.16</v>
      </c>
      <c r="K457" s="4">
        <f t="shared" si="213"/>
        <v>164474.84</v>
      </c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</row>
    <row r="458" spans="1:126" s="26" customFormat="1" x14ac:dyDescent="0.25">
      <c r="C458" s="35"/>
      <c r="E458" s="27"/>
      <c r="F458" s="27"/>
      <c r="G458" s="27"/>
      <c r="H458" s="27"/>
      <c r="I458" s="27"/>
      <c r="J458" s="27"/>
      <c r="K458" s="27"/>
    </row>
    <row r="459" spans="1:126" s="26" customFormat="1" x14ac:dyDescent="0.25">
      <c r="C459" s="35"/>
      <c r="E459" s="27"/>
      <c r="F459" s="27"/>
      <c r="G459" s="27"/>
      <c r="H459" s="27"/>
      <c r="I459" s="27"/>
      <c r="J459" s="27"/>
      <c r="K459" s="27"/>
    </row>
    <row r="460" spans="1:126" s="26" customFormat="1" x14ac:dyDescent="0.25">
      <c r="A460" s="10" t="s">
        <v>486</v>
      </c>
      <c r="C460" s="35"/>
      <c r="E460" s="27"/>
      <c r="F460" s="27"/>
      <c r="G460" s="27"/>
      <c r="H460" s="27"/>
      <c r="I460" s="27"/>
      <c r="J460" s="27"/>
      <c r="K460" s="27"/>
    </row>
    <row r="461" spans="1:126" x14ac:dyDescent="0.25">
      <c r="A461" t="s">
        <v>487</v>
      </c>
      <c r="B461" s="17" t="s">
        <v>15</v>
      </c>
      <c r="C461" s="37" t="s">
        <v>492</v>
      </c>
      <c r="D461" t="s">
        <v>324</v>
      </c>
      <c r="E461" s="1">
        <v>35000</v>
      </c>
      <c r="F461" s="1">
        <v>1004.5</v>
      </c>
      <c r="G461" s="1">
        <v>0</v>
      </c>
      <c r="H461" s="1">
        <v>1064</v>
      </c>
      <c r="I461" s="1">
        <v>25</v>
      </c>
      <c r="J461" s="1">
        <f>F461+G461+H461+I461</f>
        <v>2093.5</v>
      </c>
      <c r="K461" s="1">
        <f>E461-J461</f>
        <v>32906.5</v>
      </c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</row>
    <row r="462" spans="1:126" x14ac:dyDescent="0.25">
      <c r="A462" t="s">
        <v>141</v>
      </c>
      <c r="B462" t="s">
        <v>123</v>
      </c>
      <c r="C462" s="32" t="s">
        <v>491</v>
      </c>
      <c r="D462" t="s">
        <v>324</v>
      </c>
      <c r="E462" s="1">
        <v>100000</v>
      </c>
      <c r="F462" s="1">
        <f>E462*0.0287</f>
        <v>2870</v>
      </c>
      <c r="G462" s="1">
        <v>12105.37</v>
      </c>
      <c r="H462" s="1">
        <f>E462*0.0304</f>
        <v>3040</v>
      </c>
      <c r="I462" s="1">
        <v>1357.5</v>
      </c>
      <c r="J462" s="1">
        <f>F462+G462+H462+I462</f>
        <v>19372.87</v>
      </c>
      <c r="K462" s="1">
        <f>E462-J462</f>
        <v>80627.13</v>
      </c>
    </row>
    <row r="463" spans="1:126" x14ac:dyDescent="0.25">
      <c r="A463" t="s">
        <v>287</v>
      </c>
      <c r="B463" t="s">
        <v>123</v>
      </c>
      <c r="C463" s="32" t="s">
        <v>492</v>
      </c>
      <c r="D463" t="s">
        <v>324</v>
      </c>
      <c r="E463" s="1">
        <v>65000</v>
      </c>
      <c r="F463" s="1">
        <f>E463*0.0287</f>
        <v>1865.5</v>
      </c>
      <c r="G463" s="1">
        <v>4427.58</v>
      </c>
      <c r="H463" s="1">
        <f>E463*0.0304</f>
        <v>1976</v>
      </c>
      <c r="I463" s="1">
        <v>187</v>
      </c>
      <c r="J463" s="1">
        <f>F463+G463+H463+I463</f>
        <v>8456.08</v>
      </c>
      <c r="K463" s="1">
        <f>E463-J463</f>
        <v>56543.92</v>
      </c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</row>
    <row r="464" spans="1:126" x14ac:dyDescent="0.25">
      <c r="A464" t="s">
        <v>157</v>
      </c>
      <c r="B464" t="s">
        <v>15</v>
      </c>
      <c r="C464" s="32" t="s">
        <v>491</v>
      </c>
      <c r="D464" t="s">
        <v>321</v>
      </c>
      <c r="E464" s="1">
        <v>32500</v>
      </c>
      <c r="F464" s="1">
        <f>E464*0.0287</f>
        <v>932.75</v>
      </c>
      <c r="G464" s="1">
        <v>0</v>
      </c>
      <c r="H464" s="1">
        <f>E464*0.0304</f>
        <v>988</v>
      </c>
      <c r="I464" s="1">
        <v>125</v>
      </c>
      <c r="J464" s="1">
        <f>+F464+G464+H464+I464</f>
        <v>2045.75</v>
      </c>
      <c r="K464" s="1">
        <f>+E464-J464</f>
        <v>30454.25</v>
      </c>
    </row>
    <row r="465" spans="1:126" x14ac:dyDescent="0.25">
      <c r="A465" t="s">
        <v>160</v>
      </c>
      <c r="B465" t="s">
        <v>155</v>
      </c>
      <c r="C465" s="32" t="s">
        <v>491</v>
      </c>
      <c r="D465" t="s">
        <v>324</v>
      </c>
      <c r="E465" s="1">
        <v>32500</v>
      </c>
      <c r="F465" s="1">
        <f>E465*0.0287</f>
        <v>932.75</v>
      </c>
      <c r="G465" s="1">
        <v>0</v>
      </c>
      <c r="H465" s="1">
        <f>E465*0.0304</f>
        <v>988</v>
      </c>
      <c r="I465" s="1">
        <v>327.5</v>
      </c>
      <c r="J465" s="1">
        <f>+F465+G465+H465+I465</f>
        <v>2248.25</v>
      </c>
      <c r="K465" s="1">
        <f>+E465-J465</f>
        <v>30251.75</v>
      </c>
    </row>
    <row r="466" spans="1:126" x14ac:dyDescent="0.25">
      <c r="A466" t="s">
        <v>497</v>
      </c>
      <c r="B466" t="s">
        <v>130</v>
      </c>
      <c r="C466" s="32" t="s">
        <v>492</v>
      </c>
      <c r="D466" t="s">
        <v>324</v>
      </c>
      <c r="E466" s="1">
        <v>58000</v>
      </c>
      <c r="F466" s="1">
        <f>E466*0.0287</f>
        <v>1664.6</v>
      </c>
      <c r="G466" s="1">
        <v>3110.32</v>
      </c>
      <c r="H466" s="1">
        <f>E466*0.0304</f>
        <v>1763.2</v>
      </c>
      <c r="I466" s="1">
        <v>25</v>
      </c>
      <c r="J466" s="1">
        <v>6563.12</v>
      </c>
      <c r="K466" s="1">
        <v>51436.88</v>
      </c>
    </row>
    <row r="467" spans="1:126" x14ac:dyDescent="0.25">
      <c r="A467" s="3" t="s">
        <v>13</v>
      </c>
      <c r="B467" s="3">
        <v>6</v>
      </c>
      <c r="C467" s="34"/>
      <c r="D467" s="3"/>
      <c r="E467" s="4">
        <f>SUM(E461:E466)</f>
        <v>323000</v>
      </c>
      <c r="F467" s="4">
        <f>SUM(F461:F466)</f>
        <v>9270.1</v>
      </c>
      <c r="G467" s="4">
        <f>SUM(G461:G466)</f>
        <v>19643.27</v>
      </c>
      <c r="H467" s="4">
        <f>SUM(H461:H466)</f>
        <v>9819.2000000000007</v>
      </c>
      <c r="I467" s="4">
        <f>SUM(I461:I466)</f>
        <v>2047</v>
      </c>
      <c r="J467" s="4">
        <f>SUM(J461:J465)+J466</f>
        <v>40779.57</v>
      </c>
      <c r="K467" s="4">
        <f>SUM(K461:K465)+K466</f>
        <v>282220.43</v>
      </c>
    </row>
    <row r="469" spans="1:126" s="3" customFormat="1" x14ac:dyDescent="0.25">
      <c r="A469"/>
      <c r="B469"/>
      <c r="C469" s="32"/>
      <c r="D469"/>
      <c r="E469" s="1"/>
      <c r="F469" s="1"/>
      <c r="G469" s="1"/>
      <c r="H469" s="1"/>
      <c r="I469" s="1"/>
      <c r="J469" s="1"/>
      <c r="K469" s="1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</row>
    <row r="470" spans="1:126" s="3" customFormat="1" x14ac:dyDescent="0.25">
      <c r="A470" s="10" t="s">
        <v>183</v>
      </c>
      <c r="B470" s="10"/>
      <c r="C470" s="36"/>
      <c r="D470" s="12"/>
      <c r="E470" s="10"/>
      <c r="F470" s="10"/>
      <c r="G470" s="10"/>
      <c r="H470" s="10"/>
      <c r="I470" s="10"/>
      <c r="J470" s="10"/>
      <c r="K470" s="10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</row>
    <row r="471" spans="1:126" x14ac:dyDescent="0.25">
      <c r="A471" s="5" t="s">
        <v>419</v>
      </c>
      <c r="B471" s="23" t="s">
        <v>15</v>
      </c>
      <c r="C471" s="32" t="s">
        <v>492</v>
      </c>
      <c r="D471" t="s">
        <v>324</v>
      </c>
      <c r="E471" s="1">
        <v>35000</v>
      </c>
      <c r="F471" s="1">
        <f t="shared" ref="F471:F475" si="214">E471*0.0287</f>
        <v>1004.5</v>
      </c>
      <c r="G471" s="1">
        <v>0</v>
      </c>
      <c r="H471" s="1">
        <f t="shared" ref="H471:H475" si="215">E471*0.0304</f>
        <v>1064</v>
      </c>
      <c r="I471" s="1">
        <v>187</v>
      </c>
      <c r="J471" s="1">
        <v>2255.5</v>
      </c>
      <c r="K471" s="1">
        <v>32744.5</v>
      </c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</row>
    <row r="472" spans="1:126" x14ac:dyDescent="0.25">
      <c r="A472" s="5" t="s">
        <v>420</v>
      </c>
      <c r="B472" s="23" t="s">
        <v>15</v>
      </c>
      <c r="C472" s="32" t="s">
        <v>491</v>
      </c>
      <c r="D472" t="s">
        <v>324</v>
      </c>
      <c r="E472" s="1">
        <v>44000</v>
      </c>
      <c r="F472" s="1">
        <f t="shared" si="214"/>
        <v>1262.8</v>
      </c>
      <c r="G472" s="1">
        <v>1007.19</v>
      </c>
      <c r="H472" s="1">
        <f t="shared" si="215"/>
        <v>1337.6</v>
      </c>
      <c r="I472" s="1">
        <v>195</v>
      </c>
      <c r="J472" s="1">
        <v>3802.59</v>
      </c>
      <c r="K472" s="1">
        <v>40197.410000000003</v>
      </c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</row>
    <row r="473" spans="1:126" x14ac:dyDescent="0.25">
      <c r="A473" s="5" t="s">
        <v>422</v>
      </c>
      <c r="B473" s="23" t="s">
        <v>15</v>
      </c>
      <c r="C473" s="32" t="s">
        <v>492</v>
      </c>
      <c r="D473" t="s">
        <v>324</v>
      </c>
      <c r="E473" s="1">
        <v>44000</v>
      </c>
      <c r="F473" s="1">
        <f t="shared" si="214"/>
        <v>1262.8</v>
      </c>
      <c r="G473" s="1">
        <v>1007.19</v>
      </c>
      <c r="H473" s="1">
        <f t="shared" si="215"/>
        <v>1337.6</v>
      </c>
      <c r="I473" s="1">
        <v>25</v>
      </c>
      <c r="J473" s="1">
        <f t="shared" ref="J473:J476" si="216">F473+G473+H473+I473</f>
        <v>3632.59</v>
      </c>
      <c r="K473" s="1">
        <f t="shared" ref="K473" si="217">E473-J473</f>
        <v>40367.410000000003</v>
      </c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</row>
    <row r="474" spans="1:126" x14ac:dyDescent="0.25">
      <c r="A474" s="5" t="s">
        <v>423</v>
      </c>
      <c r="B474" s="23" t="s">
        <v>15</v>
      </c>
      <c r="C474" s="32" t="s">
        <v>491</v>
      </c>
      <c r="D474" t="s">
        <v>324</v>
      </c>
      <c r="E474" s="1">
        <v>35000</v>
      </c>
      <c r="F474" s="1">
        <f t="shared" si="214"/>
        <v>1004.5</v>
      </c>
      <c r="G474" s="1">
        <v>0</v>
      </c>
      <c r="H474" s="1">
        <f t="shared" si="215"/>
        <v>1064</v>
      </c>
      <c r="I474" s="1">
        <v>25</v>
      </c>
      <c r="J474" s="1">
        <f t="shared" si="216"/>
        <v>2093.5</v>
      </c>
      <c r="K474" s="1">
        <v>32906.5</v>
      </c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</row>
    <row r="475" spans="1:126" s="3" customFormat="1" x14ac:dyDescent="0.25">
      <c r="A475" s="5" t="s">
        <v>424</v>
      </c>
      <c r="B475" s="23" t="s">
        <v>15</v>
      </c>
      <c r="C475" s="32" t="s">
        <v>492</v>
      </c>
      <c r="D475" t="s">
        <v>324</v>
      </c>
      <c r="E475" s="1">
        <v>38500</v>
      </c>
      <c r="F475" s="1">
        <f t="shared" si="214"/>
        <v>1104.95</v>
      </c>
      <c r="G475" s="1">
        <v>230.95</v>
      </c>
      <c r="H475" s="1">
        <f t="shared" si="215"/>
        <v>1170.4000000000001</v>
      </c>
      <c r="I475" s="1">
        <v>25</v>
      </c>
      <c r="J475" s="1">
        <v>2531.3000000000002</v>
      </c>
      <c r="K475" s="1">
        <v>35968.699999999997</v>
      </c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</row>
    <row r="476" spans="1:126" x14ac:dyDescent="0.25">
      <c r="A476" s="5" t="s">
        <v>429</v>
      </c>
      <c r="B476" t="s">
        <v>311</v>
      </c>
      <c r="C476" s="32" t="s">
        <v>491</v>
      </c>
      <c r="D476" t="s">
        <v>324</v>
      </c>
      <c r="E476" s="1">
        <v>45000</v>
      </c>
      <c r="F476" s="1">
        <v>1291.5</v>
      </c>
      <c r="G476" s="1">
        <v>1148.33</v>
      </c>
      <c r="H476" s="1">
        <v>1368</v>
      </c>
      <c r="I476" s="1">
        <v>195</v>
      </c>
      <c r="J476" s="1">
        <f t="shared" si="216"/>
        <v>4002.83</v>
      </c>
      <c r="K476" s="1">
        <v>40997.17</v>
      </c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</row>
    <row r="477" spans="1:126" s="3" customFormat="1" x14ac:dyDescent="0.25">
      <c r="A477" s="3" t="s">
        <v>13</v>
      </c>
      <c r="B477" s="3">
        <v>6</v>
      </c>
      <c r="C477" s="34"/>
      <c r="E477" s="4">
        <f t="shared" ref="E477:K477" si="218">SUM(E471:E476)</f>
        <v>241500</v>
      </c>
      <c r="F477" s="4">
        <f t="shared" si="218"/>
        <v>6931.05</v>
      </c>
      <c r="G477" s="4">
        <f t="shared" si="218"/>
        <v>3393.66</v>
      </c>
      <c r="H477" s="4">
        <f t="shared" si="218"/>
        <v>7341.6</v>
      </c>
      <c r="I477" s="4">
        <f t="shared" si="218"/>
        <v>652</v>
      </c>
      <c r="J477" s="4">
        <f t="shared" si="218"/>
        <v>18318.310000000001</v>
      </c>
      <c r="K477" s="4">
        <f t="shared" si="218"/>
        <v>223181.69</v>
      </c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</row>
    <row r="478" spans="1:126" s="3" customFormat="1" x14ac:dyDescent="0.25">
      <c r="A478" s="5"/>
      <c r="B478" s="5"/>
      <c r="C478" s="32"/>
      <c r="D478"/>
      <c r="E478" s="1"/>
      <c r="F478" s="1"/>
      <c r="G478" s="1"/>
      <c r="H478" s="1"/>
      <c r="I478" s="1"/>
      <c r="J478" s="1"/>
      <c r="K478" s="1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</row>
    <row r="479" spans="1:126" s="3" customFormat="1" x14ac:dyDescent="0.25">
      <c r="A479" s="10" t="s">
        <v>488</v>
      </c>
      <c r="B479" s="10"/>
      <c r="C479" s="36"/>
      <c r="D479" s="12"/>
      <c r="E479" s="10"/>
      <c r="F479" s="10"/>
      <c r="G479" s="10"/>
      <c r="H479" s="10"/>
      <c r="I479" s="10"/>
      <c r="J479" s="10"/>
      <c r="K479" s="10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</row>
    <row r="480" spans="1:126" s="3" customFormat="1" x14ac:dyDescent="0.25">
      <c r="A480" t="s">
        <v>184</v>
      </c>
      <c r="B480" t="s">
        <v>441</v>
      </c>
      <c r="C480" s="32" t="s">
        <v>491</v>
      </c>
      <c r="D480" t="s">
        <v>323</v>
      </c>
      <c r="E480" s="1">
        <v>45000</v>
      </c>
      <c r="F480" s="1">
        <v>1291.5</v>
      </c>
      <c r="G480" s="1">
        <v>1148.33</v>
      </c>
      <c r="H480" s="1">
        <v>1368</v>
      </c>
      <c r="I480" s="1">
        <v>25</v>
      </c>
      <c r="J480" s="1">
        <f t="shared" ref="J480" si="219">F480+G480+H480+I480</f>
        <v>3832.83</v>
      </c>
      <c r="K480" s="1">
        <f t="shared" ref="K480" si="220">E480-J480</f>
        <v>41167.17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</row>
    <row r="481" spans="1:126" x14ac:dyDescent="0.25">
      <c r="A481" t="s">
        <v>430</v>
      </c>
      <c r="B481" s="21" t="s">
        <v>441</v>
      </c>
      <c r="C481" s="32" t="s">
        <v>492</v>
      </c>
      <c r="D481" s="16" t="s">
        <v>324</v>
      </c>
      <c r="E481" s="1">
        <v>45000</v>
      </c>
      <c r="F481" s="1">
        <v>1291.5</v>
      </c>
      <c r="G481" s="1">
        <v>1148.33</v>
      </c>
      <c r="H481" s="1">
        <v>1368</v>
      </c>
      <c r="I481" s="1">
        <v>25</v>
      </c>
      <c r="J481" s="1">
        <f>+F481+G481+H481+I481</f>
        <v>3832.83</v>
      </c>
      <c r="K481" s="1">
        <f>+E481-J481</f>
        <v>41167.17</v>
      </c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</row>
    <row r="482" spans="1:126" s="3" customFormat="1" x14ac:dyDescent="0.25">
      <c r="A482" s="3" t="s">
        <v>13</v>
      </c>
      <c r="B482" s="3">
        <v>2</v>
      </c>
      <c r="C482" s="34"/>
      <c r="E482" s="4">
        <f t="shared" ref="E482:K482" si="221">SUM(E480:E481)</f>
        <v>90000</v>
      </c>
      <c r="F482" s="4">
        <f t="shared" si="221"/>
        <v>2583</v>
      </c>
      <c r="G482" s="4">
        <f t="shared" si="221"/>
        <v>2296.66</v>
      </c>
      <c r="H482" s="4">
        <f t="shared" si="221"/>
        <v>2736</v>
      </c>
      <c r="I482" s="4">
        <f t="shared" si="221"/>
        <v>50</v>
      </c>
      <c r="J482" s="4">
        <f t="shared" si="221"/>
        <v>7665.66</v>
      </c>
      <c r="K482" s="4">
        <f t="shared" si="221"/>
        <v>82334.34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</row>
    <row r="483" spans="1:126" s="3" customFormat="1" x14ac:dyDescent="0.25">
      <c r="A483"/>
      <c r="B483"/>
      <c r="C483" s="32"/>
      <c r="D483"/>
      <c r="E483" s="1"/>
      <c r="F483" s="1"/>
      <c r="G483" s="1"/>
      <c r="H483" s="1"/>
      <c r="I483" s="1"/>
      <c r="J483" s="1"/>
      <c r="K483" s="1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</row>
    <row r="484" spans="1:126" s="3" customFormat="1" x14ac:dyDescent="0.25">
      <c r="A484" s="10" t="s">
        <v>523</v>
      </c>
      <c r="B484" s="10"/>
      <c r="C484" s="36"/>
      <c r="D484" s="12"/>
      <c r="E484" s="10"/>
      <c r="F484" s="10"/>
      <c r="G484" s="10"/>
      <c r="H484" s="10"/>
      <c r="I484" s="10"/>
      <c r="J484" s="10"/>
      <c r="K484" s="10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</row>
    <row r="485" spans="1:126" s="3" customFormat="1" x14ac:dyDescent="0.25">
      <c r="A485" s="5" t="s">
        <v>185</v>
      </c>
      <c r="B485" t="s">
        <v>186</v>
      </c>
      <c r="C485" s="32" t="s">
        <v>492</v>
      </c>
      <c r="D485" t="s">
        <v>324</v>
      </c>
      <c r="E485" s="1">
        <v>51000</v>
      </c>
      <c r="F485" s="1">
        <f>E485*0.0287</f>
        <v>1463.7</v>
      </c>
      <c r="G485" s="1">
        <v>1995.14</v>
      </c>
      <c r="H485" s="1">
        <f>E485*0.0304</f>
        <v>1550.4</v>
      </c>
      <c r="I485" s="1">
        <v>187</v>
      </c>
      <c r="J485" s="1">
        <f t="shared" ref="J485" si="222">F485+G485+H485+I485</f>
        <v>5196.24</v>
      </c>
      <c r="K485" s="1">
        <f>+E485-J485</f>
        <v>45803.76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</row>
    <row r="486" spans="1:126" x14ac:dyDescent="0.25">
      <c r="A486" s="5" t="s">
        <v>335</v>
      </c>
      <c r="B486" t="s">
        <v>311</v>
      </c>
      <c r="C486" s="32" t="s">
        <v>491</v>
      </c>
      <c r="D486" s="11" t="s">
        <v>324</v>
      </c>
      <c r="E486" s="1">
        <v>76000</v>
      </c>
      <c r="F486" s="1">
        <f t="shared" ref="F486" si="223">E486*0.0287</f>
        <v>2181.1999999999998</v>
      </c>
      <c r="G486" s="1">
        <v>1995.14</v>
      </c>
      <c r="H486" s="1">
        <f t="shared" ref="H486" si="224">E486*0.0304</f>
        <v>2310.4</v>
      </c>
      <c r="I486" s="1">
        <v>187</v>
      </c>
      <c r="J486" s="1">
        <v>11176.16</v>
      </c>
      <c r="K486" s="1">
        <f t="shared" ref="K486" si="225">+E486-J486</f>
        <v>64823.839999999997</v>
      </c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</row>
    <row r="487" spans="1:126" x14ac:dyDescent="0.25">
      <c r="A487" s="5" t="s">
        <v>524</v>
      </c>
      <c r="B487" t="s">
        <v>21</v>
      </c>
      <c r="C487" s="32" t="s">
        <v>491</v>
      </c>
      <c r="D487" s="11" t="s">
        <v>324</v>
      </c>
      <c r="E487" s="1">
        <v>36000</v>
      </c>
      <c r="F487" s="1">
        <v>1033.2</v>
      </c>
      <c r="G487" s="1">
        <v>0</v>
      </c>
      <c r="H487" s="1">
        <v>1094.4000000000001</v>
      </c>
      <c r="I487" s="1">
        <v>377.5</v>
      </c>
      <c r="J487" s="1">
        <v>2505.1</v>
      </c>
      <c r="K487" s="1">
        <v>33494.9</v>
      </c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</row>
    <row r="488" spans="1:126" s="3" customFormat="1" x14ac:dyDescent="0.25">
      <c r="A488" s="3" t="s">
        <v>13</v>
      </c>
      <c r="B488" s="3">
        <v>3</v>
      </c>
      <c r="C488" s="34"/>
      <c r="E488" s="4">
        <f>SUM(E485:E487)</f>
        <v>163000</v>
      </c>
      <c r="F488" s="4">
        <f>SUM(F485:F486)+F487</f>
        <v>4678.1000000000004</v>
      </c>
      <c r="G488" s="4">
        <f>SUM(G485:G487)</f>
        <v>3990.28</v>
      </c>
      <c r="H488" s="4">
        <f>SUM(H485:H486)+H487</f>
        <v>4955.2</v>
      </c>
      <c r="I488" s="4">
        <f>SUM(I485:I487)</f>
        <v>751.5</v>
      </c>
      <c r="J488" s="4">
        <f>SUM(J485:J486)+J487</f>
        <v>18877.5</v>
      </c>
      <c r="K488" s="4">
        <f>SUM(K485:K486)+K487</f>
        <v>144122.5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</row>
    <row r="489" spans="1:126" s="3" customFormat="1" x14ac:dyDescent="0.25">
      <c r="A489"/>
      <c r="B489"/>
      <c r="C489" s="32"/>
      <c r="D489"/>
      <c r="E489" s="1"/>
      <c r="F489" s="1"/>
      <c r="G489" s="1"/>
      <c r="H489" s="1"/>
      <c r="I489" s="1"/>
      <c r="J489" s="1"/>
      <c r="K489" s="1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</row>
    <row r="490" spans="1:126" s="3" customFormat="1" x14ac:dyDescent="0.25">
      <c r="A490" s="10" t="s">
        <v>489</v>
      </c>
      <c r="B490" s="10"/>
      <c r="C490" s="36"/>
      <c r="D490" s="12"/>
      <c r="E490" s="10"/>
      <c r="F490" s="10"/>
      <c r="G490" s="10"/>
      <c r="H490" s="10"/>
      <c r="I490" s="10"/>
      <c r="J490" s="10"/>
      <c r="K490" s="10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</row>
    <row r="491" spans="1:126" x14ac:dyDescent="0.25">
      <c r="A491" s="5" t="s">
        <v>369</v>
      </c>
      <c r="B491" t="s">
        <v>64</v>
      </c>
      <c r="C491" s="32" t="s">
        <v>491</v>
      </c>
      <c r="D491" t="s">
        <v>324</v>
      </c>
      <c r="E491" s="1">
        <v>25200</v>
      </c>
      <c r="F491" s="1">
        <f t="shared" ref="F491:F498" si="226">E491*0.0287</f>
        <v>723.24</v>
      </c>
      <c r="G491" s="1">
        <v>0</v>
      </c>
      <c r="H491" s="1">
        <f t="shared" ref="H491:H498" si="227">E491*0.0304</f>
        <v>766.08</v>
      </c>
      <c r="I491" s="1">
        <v>25</v>
      </c>
      <c r="J491" s="1">
        <f t="shared" ref="J491:J498" si="228">+F491+G491+H491+I491</f>
        <v>1514.32</v>
      </c>
      <c r="K491" s="1">
        <f t="shared" ref="K491:K498" si="229">+E491-J491</f>
        <v>23685.68</v>
      </c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</row>
    <row r="492" spans="1:126" x14ac:dyDescent="0.25">
      <c r="A492" s="5" t="s">
        <v>314</v>
      </c>
      <c r="B492" t="s">
        <v>279</v>
      </c>
      <c r="C492" s="32" t="s">
        <v>492</v>
      </c>
      <c r="D492" t="s">
        <v>324</v>
      </c>
      <c r="E492" s="1">
        <v>44000</v>
      </c>
      <c r="F492" s="1">
        <f t="shared" si="226"/>
        <v>1262.8</v>
      </c>
      <c r="G492" s="1">
        <v>828.67</v>
      </c>
      <c r="H492" s="1">
        <f t="shared" si="227"/>
        <v>1337.6</v>
      </c>
      <c r="I492" s="1">
        <v>1215.1199999999999</v>
      </c>
      <c r="J492" s="1">
        <f t="shared" si="228"/>
        <v>4644.1899999999996</v>
      </c>
      <c r="K492" s="1">
        <f t="shared" si="229"/>
        <v>39355.81</v>
      </c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</row>
    <row r="493" spans="1:126" s="3" customFormat="1" x14ac:dyDescent="0.25">
      <c r="A493" s="5" t="s">
        <v>188</v>
      </c>
      <c r="B493" t="s">
        <v>64</v>
      </c>
      <c r="C493" s="32" t="s">
        <v>491</v>
      </c>
      <c r="D493" t="s">
        <v>324</v>
      </c>
      <c r="E493" s="1">
        <v>10000</v>
      </c>
      <c r="F493" s="1">
        <f t="shared" si="226"/>
        <v>287</v>
      </c>
      <c r="G493" s="1">
        <v>0</v>
      </c>
      <c r="H493" s="1">
        <f t="shared" si="227"/>
        <v>304</v>
      </c>
      <c r="I493" s="1">
        <v>25</v>
      </c>
      <c r="J493" s="1">
        <f t="shared" si="228"/>
        <v>616</v>
      </c>
      <c r="K493" s="1">
        <f t="shared" si="229"/>
        <v>9384</v>
      </c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</row>
    <row r="494" spans="1:126" x14ac:dyDescent="0.25">
      <c r="A494" s="5" t="s">
        <v>189</v>
      </c>
      <c r="B494" t="s">
        <v>187</v>
      </c>
      <c r="C494" s="32" t="s">
        <v>491</v>
      </c>
      <c r="D494" t="s">
        <v>321</v>
      </c>
      <c r="E494" s="1">
        <v>20900</v>
      </c>
      <c r="F494" s="1">
        <f t="shared" si="226"/>
        <v>599.83000000000004</v>
      </c>
      <c r="G494" s="1">
        <v>0</v>
      </c>
      <c r="H494" s="1">
        <f t="shared" si="227"/>
        <v>635.36</v>
      </c>
      <c r="I494" s="1">
        <v>1315.12</v>
      </c>
      <c r="J494" s="1">
        <f t="shared" si="228"/>
        <v>2550.31</v>
      </c>
      <c r="K494" s="1">
        <f t="shared" si="229"/>
        <v>18349.689999999999</v>
      </c>
    </row>
    <row r="495" spans="1:126" x14ac:dyDescent="0.25">
      <c r="A495" s="5" t="s">
        <v>191</v>
      </c>
      <c r="B495" t="s">
        <v>279</v>
      </c>
      <c r="C495" s="32" t="s">
        <v>491</v>
      </c>
      <c r="D495" t="s">
        <v>321</v>
      </c>
      <c r="E495" s="1">
        <v>35750</v>
      </c>
      <c r="F495" s="1">
        <f t="shared" si="226"/>
        <v>1026.03</v>
      </c>
      <c r="G495" s="1">
        <v>0</v>
      </c>
      <c r="H495" s="1">
        <f t="shared" si="227"/>
        <v>1086.8</v>
      </c>
      <c r="I495" s="1">
        <v>125</v>
      </c>
      <c r="J495" s="1">
        <f t="shared" si="228"/>
        <v>2237.83</v>
      </c>
      <c r="K495" s="1">
        <f t="shared" si="229"/>
        <v>33512.17</v>
      </c>
    </row>
    <row r="496" spans="1:126" x14ac:dyDescent="0.25">
      <c r="A496" s="5" t="s">
        <v>192</v>
      </c>
      <c r="B496" t="s">
        <v>17</v>
      </c>
      <c r="C496" s="32" t="s">
        <v>491</v>
      </c>
      <c r="D496" t="s">
        <v>324</v>
      </c>
      <c r="E496" s="1">
        <v>22000</v>
      </c>
      <c r="F496" s="1">
        <f t="shared" si="226"/>
        <v>631.4</v>
      </c>
      <c r="G496" s="1">
        <v>0</v>
      </c>
      <c r="H496" s="1">
        <f t="shared" si="227"/>
        <v>668.8</v>
      </c>
      <c r="I496" s="1">
        <v>25</v>
      </c>
      <c r="J496" s="1">
        <f t="shared" si="228"/>
        <v>1325.2</v>
      </c>
      <c r="K496" s="1">
        <f t="shared" si="229"/>
        <v>20674.8</v>
      </c>
    </row>
    <row r="497" spans="1:126" x14ac:dyDescent="0.25">
      <c r="A497" s="5" t="s">
        <v>193</v>
      </c>
      <c r="B497" t="s">
        <v>83</v>
      </c>
      <c r="C497" s="32" t="s">
        <v>492</v>
      </c>
      <c r="D497" t="s">
        <v>321</v>
      </c>
      <c r="E497" s="1">
        <v>10000</v>
      </c>
      <c r="F497" s="1">
        <f t="shared" si="226"/>
        <v>287</v>
      </c>
      <c r="G497" s="1">
        <v>0</v>
      </c>
      <c r="H497" s="1">
        <f t="shared" si="227"/>
        <v>304</v>
      </c>
      <c r="I497" s="1">
        <v>25</v>
      </c>
      <c r="J497" s="1">
        <f t="shared" si="228"/>
        <v>616</v>
      </c>
      <c r="K497" s="1">
        <f t="shared" si="229"/>
        <v>9384</v>
      </c>
    </row>
    <row r="498" spans="1:126" x14ac:dyDescent="0.25">
      <c r="A498" s="5" t="s">
        <v>194</v>
      </c>
      <c r="B498" t="s">
        <v>17</v>
      </c>
      <c r="C498" s="32" t="s">
        <v>491</v>
      </c>
      <c r="D498" t="s">
        <v>321</v>
      </c>
      <c r="E498" s="1">
        <v>60000</v>
      </c>
      <c r="F498" s="1">
        <f t="shared" si="226"/>
        <v>1722</v>
      </c>
      <c r="G498" s="1">
        <v>3486.68</v>
      </c>
      <c r="H498" s="1">
        <f t="shared" si="227"/>
        <v>1824</v>
      </c>
      <c r="I498" s="1">
        <v>277.5</v>
      </c>
      <c r="J498" s="1">
        <f t="shared" si="228"/>
        <v>7310.18</v>
      </c>
      <c r="K498" s="1">
        <f t="shared" si="229"/>
        <v>52689.82</v>
      </c>
    </row>
    <row r="499" spans="1:126" x14ac:dyDescent="0.25">
      <c r="A499" s="3" t="s">
        <v>13</v>
      </c>
      <c r="B499" s="3">
        <v>8</v>
      </c>
      <c r="C499" s="34"/>
      <c r="D499" s="3"/>
      <c r="E499" s="4">
        <f t="shared" ref="E499:K499" si="230">SUM(E491:E498)</f>
        <v>227850</v>
      </c>
      <c r="F499" s="4">
        <f t="shared" si="230"/>
        <v>6539.3</v>
      </c>
      <c r="G499" s="4">
        <f t="shared" si="230"/>
        <v>4315.3500000000004</v>
      </c>
      <c r="H499" s="4">
        <f t="shared" si="230"/>
        <v>6926.64</v>
      </c>
      <c r="I499" s="4">
        <f t="shared" si="230"/>
        <v>3032.74</v>
      </c>
      <c r="J499" s="4">
        <f t="shared" si="230"/>
        <v>20814.03</v>
      </c>
      <c r="K499" s="4">
        <f t="shared" si="230"/>
        <v>207035.97</v>
      </c>
    </row>
    <row r="501" spans="1:126" x14ac:dyDescent="0.25"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</row>
    <row r="502" spans="1:126" ht="15.75" x14ac:dyDescent="0.25">
      <c r="A502" s="7" t="s">
        <v>254</v>
      </c>
      <c r="B502" s="7">
        <f>+B499+B488+B482+B477+B467+B457+B451+B447+B432+B418+B412+B396+B390+B383+B374+B367+B363+B357+B351+B341+B329+B325+B311+B305+B295+B287+B283+B277+B267+B262++B254+B249+B243+B235+B201+B196+B186+B180+B175+B174+B164+B139+B118+B113+B109+B103+B97+B91+B83+B75+B60+B54+B49+B42+B37+B33+B27</f>
        <v>319</v>
      </c>
      <c r="C502" s="41"/>
      <c r="D502" s="7"/>
      <c r="E502" s="24">
        <f>E499+E488+E482+E477+E467+E457+E451+E447+E432+E418+E412+E396+E390+E383+E374+E367+E363+E357+E351+E341+E329+E325+E311+E305+E295+E287+E283+E277+E267+E262++E254+E249+E243+E235+E201+E196+E186+E180+E174+E164+E139+E118+E113+E109+E103+E97+E91+E83+E75+E60+E54+E49+E42+E37+E33+E27</f>
        <v>15487405.949999999</v>
      </c>
      <c r="F502" s="24" t="e">
        <f>+#REF!+F499+F488+F482+F477+F467+F457+F451+F447+F432+F418+F412+F396+F390+F383+F374+F367+F363+F357+F351+F341+F329+F325+F311+F305+F295+F287+F283+F277+F267+F262+F254+F249+F243+F235+F201+F196+F186+F180+F174+F164+F139+F118+F113+F109+F103+F97+F91+F83+F75+F60+F54+F49+F42+F37+F33+F27</f>
        <v>#REF!</v>
      </c>
      <c r="G502" s="24">
        <f>+G499+G488+G482+G477+G467+G457+G451+G447+G432+G418+G412+G396+G390+G383+G374+G367+G363+G357+G351+G341+G329+G325+G311+G305+G295+G287+G283+G277+G267+G262+G254+G249+G243+G235+G201+G196+G186+G180+G174+G164+G139+G118+G113+G109+G103+G97+G91+G83+G75+G60+G54+G49+G42+G37+G33+G27</f>
        <v>868408.73</v>
      </c>
      <c r="H502" s="24">
        <f>+H499+H488+H482+H477+H467+H457+H451+H447+H432+H418+H412+H396+H390+H383+H374+H367+H363+H357+H351+H341+H329+H325+H311+H305+H295+H287+H283+H277+H267+H262+H254+H249+H243+H235+H201+H196+H186+H180+H174+H164+H139+H118+H113+H109+H103+H97+H91+H83+H75+H60+H54+H49+H42+H37+H33+H27</f>
        <v>466192.72</v>
      </c>
      <c r="I502" s="24">
        <f>+I499+I488+I482+I477+I467+I457+I451+I447+I432+I418+I412+I396+I390+I383+I374+I367+I363+I357+I351+I341+I329+I325+I311+I305+I295+I287+I283+I277+I267+I262+I254+I249+I243+I235+I201+I196+I186+I180+I174+I164+I139+I118+I113+I109+I103+I97+I91+I83+I75+I60+I54+I49+I42+I37+I33+I27</f>
        <v>245940.21</v>
      </c>
      <c r="J502" s="24">
        <f>+J499+J488+J482+J477+J467+J457+J451+J447+J432+J418+J412+J396+J390+J383+J374+J367+J363+J357+J351+J341+J329+J325+J311+J305+J295+J287+J283+J277+J267+J262+J254+J249+J243+J235+J201+J196+J186+J180+J174+J164+J139+J118+J113+J109+J103+J97+J91+J83+J75+J60+J54+J49+J42+J37+J33+J27</f>
        <v>2059339.81</v>
      </c>
      <c r="K502" s="24">
        <f>+K499+K488+K482+K477+K467+K457+K451+K447+K432+K418+K412+K396+K390+K383+K374+K367+K363+K357+K351+K341+K329+K325+K311+K305+K295+K287+K283+K277+K267+K262+K254+K249+K243+K235+K201+K196+K186+K180+K174+K164+K139+K118+K113+K109+K103+K97+K91+K83+K75+K60+K54+K49+K42+K37+K33+K27</f>
        <v>13426685.73</v>
      </c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</row>
    <row r="503" spans="1:126" ht="15.75" x14ac:dyDescent="0.25">
      <c r="A503" s="8"/>
      <c r="B503" s="8"/>
      <c r="C503" s="42"/>
      <c r="D503" s="8"/>
      <c r="E503" s="9"/>
      <c r="F503" s="9"/>
      <c r="G503" s="9"/>
      <c r="H503" s="9"/>
      <c r="I503" s="9"/>
      <c r="J503" s="9"/>
      <c r="K503" s="9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</row>
    <row r="504" spans="1:126" ht="15.75" x14ac:dyDescent="0.25">
      <c r="A504" s="8"/>
      <c r="B504" s="8"/>
      <c r="C504" s="42"/>
      <c r="D504" s="8"/>
      <c r="E504" s="9"/>
      <c r="F504" s="9"/>
      <c r="G504" s="9"/>
      <c r="H504" s="9"/>
      <c r="I504" s="9"/>
      <c r="J504" s="9"/>
      <c r="K504" s="9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</row>
    <row r="505" spans="1:126" ht="15.75" x14ac:dyDescent="0.25">
      <c r="A505" s="8"/>
      <c r="B505" s="8"/>
      <c r="C505" s="42"/>
      <c r="D505" s="8"/>
      <c r="E505" s="9"/>
      <c r="F505" s="9"/>
      <c r="G505" s="9"/>
      <c r="H505" s="9"/>
      <c r="I505" s="9"/>
      <c r="J505" s="9"/>
      <c r="K505" s="9"/>
    </row>
    <row r="506" spans="1:126" ht="24.95" customHeight="1" x14ac:dyDescent="0.25"/>
    <row r="507" spans="1:126" s="5" customFormat="1" x14ac:dyDescent="0.25">
      <c r="A507"/>
      <c r="B507"/>
      <c r="C507" s="32"/>
      <c r="D507"/>
      <c r="E507" s="1"/>
      <c r="F507" s="1"/>
      <c r="G507" s="1"/>
      <c r="H507" s="1"/>
      <c r="I507" s="1"/>
      <c r="J507" s="1"/>
      <c r="K507" s="1"/>
    </row>
    <row r="508" spans="1:126" s="5" customFormat="1" x14ac:dyDescent="0.25">
      <c r="A508"/>
      <c r="B508"/>
      <c r="C508" s="32"/>
      <c r="D508"/>
      <c r="E508" s="1"/>
      <c r="F508" s="1"/>
      <c r="G508" s="1"/>
      <c r="H508" s="1"/>
      <c r="I508" s="1"/>
      <c r="J508" s="1"/>
      <c r="K508" s="1"/>
    </row>
    <row r="509" spans="1:126" s="5" customFormat="1" x14ac:dyDescent="0.25">
      <c r="A509"/>
      <c r="B509"/>
      <c r="C509" s="32"/>
      <c r="D509"/>
      <c r="E509" s="1"/>
      <c r="F509" s="1"/>
      <c r="G509" s="1"/>
      <c r="H509" s="1"/>
      <c r="I509" s="1"/>
      <c r="J509" s="1"/>
      <c r="K509" s="1"/>
    </row>
    <row r="510" spans="1:126" x14ac:dyDescent="0.25">
      <c r="DV510"/>
    </row>
  </sheetData>
  <mergeCells count="46">
    <mergeCell ref="A313:K313"/>
    <mergeCell ref="A289:K289"/>
    <mergeCell ref="A297:K297"/>
    <mergeCell ref="A245:K245"/>
    <mergeCell ref="A307:K307"/>
    <mergeCell ref="A256:K256"/>
    <mergeCell ref="A251:K251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1:K1"/>
    <mergeCell ref="A2:K2"/>
    <mergeCell ref="A3:K3"/>
    <mergeCell ref="A4:K4"/>
    <mergeCell ref="A5:K5"/>
    <mergeCell ref="A115:K115"/>
    <mergeCell ref="A285:K285"/>
    <mergeCell ref="A237:K237"/>
    <mergeCell ref="A99:K99"/>
    <mergeCell ref="A182:K182"/>
    <mergeCell ref="A188:K188"/>
    <mergeCell ref="A198:K198"/>
    <mergeCell ref="A203:K203"/>
    <mergeCell ref="A176:K176"/>
    <mergeCell ref="A269:K269"/>
    <mergeCell ref="A264:K264"/>
    <mergeCell ref="A279:K279"/>
    <mergeCell ref="A10:K10"/>
    <mergeCell ref="A56:K56"/>
    <mergeCell ref="A39:K39"/>
    <mergeCell ref="A44:K44"/>
    <mergeCell ref="A111:K111"/>
    <mergeCell ref="A105:K105"/>
    <mergeCell ref="A29:K29"/>
    <mergeCell ref="A35:K35"/>
    <mergeCell ref="A51:K51"/>
    <mergeCell ref="A93:K93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7" manualBreakCount="7">
    <brk id="75" max="9" man="1"/>
    <brk id="28" max="9" man="1"/>
    <brk id="300" max="9" man="1"/>
    <brk id="181" max="9" man="1"/>
    <brk id="228" max="9" man="1"/>
    <brk id="477" max="9" man="1"/>
    <brk id="525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2021-08-30T13:11:11Z</cp:lastPrinted>
  <dcterms:created xsi:type="dcterms:W3CDTF">2017-02-23T14:23:40Z</dcterms:created>
  <dcterms:modified xsi:type="dcterms:W3CDTF">2022-01-12T16:00:04Z</dcterms:modified>
</cp:coreProperties>
</file>