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xWindow="-120" yWindow="-120" windowWidth="29040" windowHeight="15840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9" l="1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H6" i="9"/>
  <c r="G6" i="9"/>
  <c r="F6" i="9"/>
  <c r="E6" i="9"/>
  <c r="D6" i="9"/>
  <c r="H5" i="9"/>
  <c r="G5" i="9"/>
  <c r="F5" i="9"/>
  <c r="E5" i="9"/>
  <c r="D5" i="9"/>
  <c r="C6" i="9" l="1"/>
  <c r="C5" i="9"/>
  <c r="O57" i="8" l="1"/>
  <c r="N57" i="8"/>
  <c r="O54" i="8"/>
  <c r="N54" i="8"/>
  <c r="O53" i="8"/>
  <c r="N53" i="8"/>
  <c r="O52" i="8"/>
  <c r="N52" i="8"/>
  <c r="O51" i="8"/>
  <c r="N51" i="8"/>
  <c r="O50" i="8"/>
  <c r="N50" i="8"/>
  <c r="M49" i="8"/>
  <c r="L49" i="8"/>
  <c r="K49" i="8"/>
  <c r="J49" i="8"/>
  <c r="I49" i="8"/>
  <c r="H49" i="8"/>
  <c r="G49" i="8"/>
  <c r="F49" i="8"/>
  <c r="E49" i="8"/>
  <c r="D49" i="8"/>
  <c r="C49" i="8"/>
  <c r="O49" i="8" s="1"/>
  <c r="B49" i="8"/>
  <c r="N49" i="8" s="1"/>
  <c r="O44" i="8" l="1"/>
  <c r="N44" i="8"/>
  <c r="O43" i="8"/>
  <c r="N43" i="8"/>
  <c r="O42" i="8"/>
  <c r="N42" i="8"/>
  <c r="O41" i="8"/>
  <c r="N41" i="8"/>
  <c r="O40" i="8"/>
  <c r="N40" i="8"/>
  <c r="M39" i="8"/>
  <c r="L39" i="8"/>
  <c r="K39" i="8"/>
  <c r="J39" i="8"/>
  <c r="I39" i="8"/>
  <c r="H39" i="8"/>
  <c r="G39" i="8"/>
  <c r="F39" i="8"/>
  <c r="E39" i="8"/>
  <c r="D39" i="8"/>
  <c r="C39" i="8"/>
  <c r="O39" i="8" s="1"/>
  <c r="B39" i="8"/>
  <c r="N39" i="8" s="1"/>
  <c r="C30" i="8" l="1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H6" i="8"/>
  <c r="G6" i="8"/>
  <c r="F6" i="8"/>
  <c r="E6" i="8"/>
  <c r="D6" i="8"/>
  <c r="H5" i="8"/>
  <c r="G5" i="8"/>
  <c r="F5" i="8"/>
  <c r="E5" i="8"/>
  <c r="D5" i="8"/>
  <c r="C5" i="8" l="1"/>
  <c r="C6" i="8"/>
  <c r="C13" i="7"/>
  <c r="B13" i="7"/>
  <c r="C12" i="7"/>
  <c r="B12" i="7"/>
  <c r="C11" i="7"/>
  <c r="B11" i="7"/>
  <c r="C10" i="7"/>
  <c r="B10" i="7"/>
  <c r="C9" i="7"/>
  <c r="B9" i="7"/>
  <c r="C8" i="7"/>
  <c r="AA8" i="7"/>
  <c r="Z8" i="7"/>
  <c r="Y8" i="7"/>
  <c r="X8" i="7"/>
  <c r="W8" i="7"/>
  <c r="V8" i="7"/>
  <c r="U8" i="7"/>
  <c r="T8" i="7"/>
  <c r="B8" i="7" l="1"/>
  <c r="C8" i="5"/>
  <c r="B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4" l="1"/>
  <c r="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3" l="1"/>
  <c r="B8" i="3"/>
  <c r="AA8" i="3"/>
  <c r="Z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14" i="2" l="1"/>
  <c r="B14" i="2"/>
  <c r="B13" i="2"/>
  <c r="C12" i="2"/>
  <c r="C11" i="2"/>
  <c r="B11" i="2"/>
  <c r="C10" i="2"/>
  <c r="B10" i="2"/>
  <c r="C9" i="2"/>
  <c r="B9" i="2"/>
  <c r="B8" i="2" s="1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 l="1"/>
  <c r="C14" i="1"/>
  <c r="B14" i="1"/>
  <c r="B13" i="1"/>
  <c r="C12" i="1"/>
  <c r="C11" i="1"/>
  <c r="B11" i="1"/>
  <c r="C10" i="1"/>
  <c r="B10" i="1"/>
  <c r="C9" i="1"/>
  <c r="B9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 l="1"/>
  <c r="B8" i="1"/>
</calcChain>
</file>

<file path=xl/sharedStrings.xml><?xml version="1.0" encoding="utf-8"?>
<sst xmlns="http://schemas.openxmlformats.org/spreadsheetml/2006/main" count="499" uniqueCount="41">
  <si>
    <t>Tipo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</si>
  <si>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</si>
  <si>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</si>
  <si>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</si>
  <si>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</si>
  <si>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</si>
  <si>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</si>
  <si>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</si>
  <si>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</si>
  <si>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</si>
  <si>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</si>
  <si>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</si>
  <si>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</si>
  <si>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</si>
  <si>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Despachada</t>
  </si>
  <si>
    <t>Recibida</t>
  </si>
  <si>
    <t>Certificada</t>
  </si>
  <si>
    <t>EMS (Servicio de correo expreso)</t>
  </si>
  <si>
    <t>Encomiendas</t>
  </si>
  <si>
    <t>Inpospack (Compras por Internet)</t>
  </si>
  <si>
    <t>Máquina franqueadora</t>
  </si>
  <si>
    <t>Ordinaria</t>
  </si>
  <si>
    <t>Fuente: Registros administrativos, unidad de estadísticcas, Instituto Postal Dominicano, INPOSDOM</t>
  </si>
  <si>
    <t xml:space="preserve">  Fuente: Registros administrativos, Unidad de estadísticcas, Instituto Postal Dominicano (INPOSDOM)</t>
  </si>
  <si>
    <t>Inpospack (compras por Internet)</t>
  </si>
  <si>
    <t>Certificado</t>
  </si>
  <si>
    <t>Colis Postal (Encomiendas)</t>
  </si>
  <si>
    <t xml:space="preserve">  Fuente: Registros administrativos, Unidad de estadísticas, Instituto Postal Dominicano (INPOSDOM)</t>
  </si>
  <si>
    <t xml:space="preserve"> * Cifras sujetas a rectificación</t>
  </si>
  <si>
    <t xml:space="preserve">*Cifras sujetas a rectificacion </t>
  </si>
  <si>
    <t>*Cifras sujetas a rectificacion</t>
  </si>
  <si>
    <r>
      <rPr>
        <b/>
        <sz val="9"/>
        <rFont val="Roboto"/>
      </rPr>
      <t>Cuadro 7.22</t>
    </r>
    <r>
      <rPr>
        <sz val="9"/>
        <rFont val="Roboto"/>
      </rPr>
      <t xml:space="preserve"> REPÚBLICA DOMINICANA: Correspondencia internacional despachada y recibida por mes,según tipo, 2021*</t>
    </r>
  </si>
  <si>
    <t>* Cifras sujetas a rectificacion</t>
  </si>
  <si>
    <r>
      <rPr>
        <b/>
        <sz val="9"/>
        <rFont val="Roboto"/>
      </rPr>
      <t xml:space="preserve">Cuadro 7.22 </t>
    </r>
    <r>
      <rPr>
        <sz val="9"/>
        <rFont val="Roboto"/>
      </rPr>
      <t>REPÚBLICA DOMINICANA: Correspondencia internacional despachada y recibida por mes, según tipo, 2020*</t>
    </r>
  </si>
  <si>
    <r>
      <rPr>
        <b/>
        <sz val="9"/>
        <rFont val="Roboto Black"/>
      </rPr>
      <t xml:space="preserve">Cuadro 7.22 </t>
    </r>
    <r>
      <rPr>
        <sz val="9"/>
        <rFont val="Roboto Black"/>
      </rPr>
      <t>REPÚBLICA DOMINICANA: Correspondencia internacional despachada y recibida por mes,según tipo,  2019*</t>
    </r>
  </si>
  <si>
    <r>
      <rPr>
        <b/>
        <sz val="9"/>
        <rFont val="Roboto"/>
      </rPr>
      <t>Cuadro 7.22</t>
    </r>
    <r>
      <rPr>
        <sz val="9"/>
        <rFont val="Roboto"/>
      </rPr>
      <t xml:space="preserve"> REPÚBLICA DOMINICANA: Correspondencia internacional despachada y recibida por mes, según tipo,  2018*</t>
    </r>
  </si>
  <si>
    <r>
      <rPr>
        <b/>
        <sz val="9"/>
        <rFont val="Roboto"/>
      </rPr>
      <t>Cuadro 7.22</t>
    </r>
    <r>
      <rPr>
        <sz val="9"/>
        <rFont val="Roboto"/>
      </rPr>
      <t xml:space="preserve"> REPÚBLICA DOMINICANA: Correspondencia internacional despachada y recibida por mes,según tipo,  2017*</t>
    </r>
  </si>
  <si>
    <r>
      <rPr>
        <b/>
        <sz val="9"/>
        <rFont val="Roboto"/>
      </rPr>
      <t>Cuadro 7.22</t>
    </r>
    <r>
      <rPr>
        <sz val="9"/>
        <rFont val="Roboto"/>
      </rPr>
      <t xml:space="preserve"> REPÚBLICA DOMINICANA: Correspondencia internacional despachada y recibida por mes, según tipo,  2016 *</t>
    </r>
  </si>
  <si>
    <r>
      <rPr>
        <b/>
        <sz val="9"/>
        <rFont val="Roboto Black"/>
      </rPr>
      <t>Cuadro 7.22</t>
    </r>
    <r>
      <rPr>
        <sz val="9"/>
        <rFont val="Roboto Black"/>
      </rPr>
      <t xml:space="preserve"> REPÚBLICA DOMINICANA: Correspondencia internacional despachada y recibida por mes, según tipo,2015*</t>
    </r>
  </si>
  <si>
    <r>
      <rPr>
        <b/>
        <sz val="9"/>
        <rFont val="Roboto"/>
      </rPr>
      <t>Cuadro 7.22</t>
    </r>
    <r>
      <rPr>
        <sz val="9"/>
        <rFont val="Roboto"/>
      </rPr>
      <t xml:space="preserve"> REPÚBLICA DOMINICANA: Correspondencia internacional despachada y recibida por tipo, según mes, 2022 *</t>
    </r>
  </si>
  <si>
    <r>
      <rPr>
        <b/>
        <sz val="9"/>
        <rFont val="Roboto"/>
      </rPr>
      <t>Cuadro 7.22</t>
    </r>
    <r>
      <rPr>
        <sz val="9"/>
        <rFont val="Roboto"/>
      </rPr>
      <t xml:space="preserve"> REPÚBLICA DOMINICANA: Correspondencia internacional despachada y recibida por tipo, según mes,enero-junio 2023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</si>
</sst>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\-??_);_(@_)"/>
    <numFmt numFmtId="166" formatCode="0.0%"/>
    <numFmt numFmtId="167" formatCode="_-* #,##0_-;\-* #,##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10"/>
      <name val="Arial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name val="Roboto"/>
    </font>
    <font>
      <sz val="8"/>
      <name val="Roboto"/>
    </font>
    <font>
      <sz val="8"/>
      <color rgb="FFFF0000"/>
      <name val="Roboto"/>
    </font>
    <font>
      <b/>
      <sz val="9"/>
      <name val="Roboto"/>
    </font>
    <font>
      <sz val="8"/>
      <color theme="1"/>
      <name val="Roboto"/>
    </font>
    <font>
      <sz val="9"/>
      <name val="Roboto regular"/>
    </font>
    <font>
      <b/>
      <sz val="9"/>
      <name val="Roboto Black"/>
    </font>
    <font>
      <sz val="9"/>
      <name val="Roboto Black"/>
    </font>
    <font>
      <sz val="7"/>
      <name val="Roboto regular"/>
    </font>
    <font>
      <sz val="10"/>
      <name val="Tahoma"/>
      <family val="2"/>
    </font>
    <font>
      <sz val="7"/>
      <color theme="1"/>
      <name val="Roboto regular"/>
    </font>
    <font>
      <sz val="7"/>
      <name val="Roboto Black"/>
    </font>
    <font>
      <sz val="9"/>
      <name val="Franklin Gothic Book"/>
      <family val="2"/>
    </font>
    <font>
      <b/>
      <sz val="9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3" fontId="4" fillId="0" borderId="0" xfId="2" applyNumberFormat="1" applyFont="1" applyAlignment="1">
      <alignment horizontal="right" vertical="center"/>
    </xf>
    <xf numFmtId="3" fontId="7" fillId="2" borderId="0" xfId="2" applyNumberFormat="1" applyFont="1" applyFill="1" applyAlignment="1">
      <alignment horizontal="center" vertical="center"/>
    </xf>
    <xf numFmtId="3" fontId="7" fillId="2" borderId="0" xfId="2" applyNumberFormat="1" applyFont="1" applyFill="1"/>
    <xf numFmtId="3" fontId="8" fillId="2" borderId="0" xfId="1" applyNumberFormat="1" applyFont="1" applyFill="1"/>
    <xf numFmtId="0" fontId="10" fillId="2" borderId="0" xfId="0" applyFont="1" applyFill="1"/>
    <xf numFmtId="0" fontId="10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 indent="1"/>
    </xf>
    <xf numFmtId="3" fontId="0" fillId="2" borderId="0" xfId="0" applyNumberFormat="1" applyFill="1"/>
    <xf numFmtId="3" fontId="5" fillId="2" borderId="0" xfId="2" applyNumberFormat="1" applyFont="1" applyFill="1" applyAlignment="1">
      <alignment horizontal="left" vertical="center"/>
    </xf>
    <xf numFmtId="3" fontId="4" fillId="2" borderId="0" xfId="2" applyNumberFormat="1" applyFont="1" applyFill="1" applyAlignment="1">
      <alignment horizontal="right" vertical="center"/>
    </xf>
    <xf numFmtId="165" fontId="2" fillId="4" borderId="0" xfId="3" applyNumberFormat="1" applyFont="1" applyFill="1" applyBorder="1" applyAlignment="1" applyProtection="1">
      <alignment vertical="center"/>
    </xf>
    <xf numFmtId="0" fontId="0" fillId="2" borderId="0" xfId="0" applyFill="1" applyAlignment="1">
      <alignment horizontal="right"/>
    </xf>
    <xf numFmtId="165" fontId="2" fillId="3" borderId="0" xfId="3" applyNumberFormat="1" applyFont="1" applyFill="1" applyBorder="1" applyAlignment="1" applyProtection="1">
      <alignment vertical="center"/>
    </xf>
    <xf numFmtId="165" fontId="12" fillId="3" borderId="0" xfId="3" applyNumberFormat="1" applyFont="1" applyFill="1" applyBorder="1" applyAlignment="1" applyProtection="1"/>
    <xf numFmtId="165" fontId="12" fillId="3" borderId="0" xfId="3" applyNumberFormat="1" applyFont="1" applyFill="1" applyBorder="1" applyAlignment="1" applyProtection="1">
      <alignment horizontal="right" vertical="center"/>
    </xf>
    <xf numFmtId="165" fontId="13" fillId="3" borderId="0" xfId="3" applyNumberFormat="1" applyFont="1" applyFill="1" applyBorder="1" applyAlignment="1" applyProtection="1"/>
    <xf numFmtId="165" fontId="13" fillId="3" borderId="3" xfId="3" applyNumberFormat="1" applyFont="1" applyFill="1" applyBorder="1" applyAlignment="1" applyProtection="1"/>
    <xf numFmtId="165" fontId="12" fillId="3" borderId="0" xfId="3" applyNumberFormat="1" applyFont="1" applyFill="1" applyBorder="1" applyAlignment="1" applyProtection="1">
      <alignment vertical="center"/>
    </xf>
    <xf numFmtId="3" fontId="12" fillId="2" borderId="1" xfId="2" applyNumberFormat="1" applyFont="1" applyFill="1" applyBorder="1" applyAlignment="1">
      <alignment horizontal="center" vertical="center"/>
    </xf>
    <xf numFmtId="3" fontId="12" fillId="2" borderId="2" xfId="2" applyNumberFormat="1" applyFont="1" applyFill="1" applyBorder="1" applyAlignment="1">
      <alignment horizontal="center" vertical="center"/>
    </xf>
    <xf numFmtId="3" fontId="13" fillId="2" borderId="0" xfId="2" applyNumberFormat="1" applyFont="1" applyFill="1"/>
    <xf numFmtId="165" fontId="11" fillId="3" borderId="0" xfId="3" applyNumberFormat="1" applyFont="1" applyFill="1" applyBorder="1" applyAlignment="1" applyProtection="1">
      <alignment vertical="center"/>
    </xf>
    <xf numFmtId="0" fontId="14" fillId="3" borderId="0" xfId="0" applyFont="1" applyFill="1"/>
    <xf numFmtId="3" fontId="6" fillId="2" borderId="0" xfId="2" applyNumberFormat="1" applyFont="1" applyFill="1"/>
    <xf numFmtId="3" fontId="12" fillId="2" borderId="0" xfId="2" applyNumberFormat="1" applyFont="1" applyFill="1" applyAlignment="1">
      <alignment horizontal="center" vertical="center"/>
    </xf>
    <xf numFmtId="3" fontId="11" fillId="0" borderId="0" xfId="2" applyNumberFormat="1" applyFont="1" applyAlignment="1">
      <alignment horizontal="left" vertical="center" indent="7"/>
    </xf>
    <xf numFmtId="165" fontId="11" fillId="3" borderId="0" xfId="3" applyNumberFormat="1" applyFont="1" applyFill="1" applyBorder="1" applyAlignment="1" applyProtection="1">
      <alignment horizontal="right" vertical="center"/>
    </xf>
    <xf numFmtId="165" fontId="13" fillId="3" borderId="0" xfId="3" applyNumberFormat="1" applyFont="1" applyFill="1" applyBorder="1" applyAlignment="1" applyProtection="1">
      <alignment horizontal="right" vertical="center"/>
    </xf>
    <xf numFmtId="3" fontId="4" fillId="2" borderId="0" xfId="4" applyNumberFormat="1" applyFont="1" applyFill="1" applyAlignment="1">
      <alignment horizontal="center" vertical="center"/>
    </xf>
    <xf numFmtId="3" fontId="11" fillId="4" borderId="0" xfId="8" applyNumberFormat="1" applyFont="1" applyFill="1" applyBorder="1" applyAlignment="1" applyProtection="1">
      <alignment vertical="top"/>
    </xf>
    <xf numFmtId="166" fontId="0" fillId="2" borderId="0" xfId="7" applyNumberFormat="1" applyFont="1" applyFill="1"/>
    <xf numFmtId="0" fontId="14" fillId="2" borderId="0" xfId="4" applyFont="1" applyFill="1" applyAlignment="1">
      <alignment vertical="center"/>
    </xf>
    <xf numFmtId="0" fontId="16" fillId="2" borderId="0" xfId="0" applyFont="1" applyFill="1"/>
    <xf numFmtId="3" fontId="11" fillId="0" borderId="0" xfId="2" applyNumberFormat="1" applyFont="1" applyBorder="1" applyAlignment="1">
      <alignment horizontal="right" vertical="center"/>
    </xf>
    <xf numFmtId="167" fontId="12" fillId="3" borderId="0" xfId="1" applyNumberFormat="1" applyFont="1" applyFill="1" applyBorder="1" applyAlignment="1" applyProtection="1">
      <alignment horizontal="right" vertical="center"/>
    </xf>
    <xf numFmtId="167" fontId="11" fillId="3" borderId="0" xfId="1" applyNumberFormat="1" applyFont="1" applyFill="1" applyBorder="1" applyAlignment="1" applyProtection="1">
      <alignment horizontal="right" vertical="center"/>
    </xf>
    <xf numFmtId="167" fontId="13" fillId="3" borderId="0" xfId="1" applyNumberFormat="1" applyFont="1" applyFill="1" applyBorder="1" applyAlignment="1" applyProtection="1">
      <alignment horizontal="right" vertical="center"/>
    </xf>
    <xf numFmtId="167" fontId="11" fillId="0" borderId="0" xfId="1" applyNumberFormat="1" applyFont="1" applyAlignment="1">
      <alignment horizontal="right" vertical="center"/>
    </xf>
    <xf numFmtId="167" fontId="12" fillId="3" borderId="3" xfId="1" applyNumberFormat="1" applyFont="1" applyFill="1" applyBorder="1" applyAlignment="1" applyProtection="1">
      <alignment horizontal="right" vertical="center"/>
    </xf>
    <xf numFmtId="167" fontId="11" fillId="3" borderId="3" xfId="1" applyNumberFormat="1" applyFont="1" applyFill="1" applyBorder="1" applyAlignment="1" applyProtection="1">
      <alignment horizontal="right" vertical="center"/>
    </xf>
    <xf numFmtId="167" fontId="11" fillId="0" borderId="3" xfId="1" applyNumberFormat="1" applyFont="1" applyBorder="1" applyAlignment="1">
      <alignment horizontal="right" vertical="center"/>
    </xf>
    <xf numFmtId="167" fontId="13" fillId="3" borderId="3" xfId="1" applyNumberFormat="1" applyFont="1" applyFill="1" applyBorder="1" applyAlignment="1" applyProtection="1">
      <alignment horizontal="right" vertical="center"/>
    </xf>
    <xf numFmtId="165" fontId="17" fillId="3" borderId="0" xfId="3" applyNumberFormat="1" applyFont="1" applyFill="1" applyBorder="1" applyAlignment="1" applyProtection="1"/>
    <xf numFmtId="167" fontId="12" fillId="3" borderId="0" xfId="1" applyNumberFormat="1" applyFont="1" applyFill="1" applyBorder="1" applyAlignment="1" applyProtection="1">
      <alignment vertical="center"/>
    </xf>
    <xf numFmtId="167" fontId="11" fillId="3" borderId="0" xfId="1" applyNumberFormat="1" applyFont="1" applyFill="1" applyBorder="1" applyAlignment="1" applyProtection="1">
      <alignment vertical="center"/>
    </xf>
    <xf numFmtId="167" fontId="11" fillId="0" borderId="0" xfId="1" applyNumberFormat="1" applyFont="1" applyAlignment="1">
      <alignment vertical="center"/>
    </xf>
    <xf numFmtId="167" fontId="12" fillId="3" borderId="3" xfId="1" applyNumberFormat="1" applyFont="1" applyFill="1" applyBorder="1" applyAlignment="1" applyProtection="1">
      <alignment vertical="center"/>
    </xf>
    <xf numFmtId="167" fontId="11" fillId="3" borderId="3" xfId="1" applyNumberFormat="1" applyFont="1" applyFill="1" applyBorder="1" applyAlignment="1" applyProtection="1">
      <alignment vertical="center"/>
    </xf>
    <xf numFmtId="167" fontId="11" fillId="0" borderId="3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horizontal="right" vertical="center"/>
    </xf>
    <xf numFmtId="3" fontId="6" fillId="2" borderId="0" xfId="4" applyNumberFormat="1" applyFont="1" applyFill="1" applyAlignment="1">
      <alignment vertical="center"/>
    </xf>
    <xf numFmtId="165" fontId="9" fillId="4" borderId="2" xfId="8" applyNumberFormat="1" applyFont="1" applyFill="1" applyBorder="1" applyAlignment="1" applyProtection="1">
      <alignment horizontal="center" vertical="center" wrapText="1"/>
    </xf>
    <xf numFmtId="3" fontId="9" fillId="2" borderId="0" xfId="4" applyNumberFormat="1" applyFont="1" applyFill="1" applyAlignment="1">
      <alignment horizontal="left" vertical="center"/>
    </xf>
    <xf numFmtId="167" fontId="9" fillId="3" borderId="0" xfId="1" applyNumberFormat="1" applyFont="1" applyFill="1" applyBorder="1" applyAlignment="1" applyProtection="1">
      <alignment horizontal="right" vertical="center"/>
    </xf>
    <xf numFmtId="3" fontId="9" fillId="4" borderId="0" xfId="8" applyNumberFormat="1" applyFont="1" applyFill="1" applyBorder="1" applyAlignment="1" applyProtection="1">
      <alignment horizontal="center" vertical="top"/>
    </xf>
    <xf numFmtId="3" fontId="6" fillId="2" borderId="0" xfId="4" applyNumberFormat="1" applyFont="1" applyFill="1" applyAlignment="1">
      <alignment horizontal="left" vertical="center"/>
    </xf>
    <xf numFmtId="167" fontId="6" fillId="3" borderId="0" xfId="1" applyNumberFormat="1" applyFont="1" applyFill="1" applyBorder="1" applyAlignment="1" applyProtection="1">
      <alignment horizontal="right" vertical="center"/>
    </xf>
    <xf numFmtId="3" fontId="6" fillId="4" borderId="0" xfId="8" applyNumberFormat="1" applyFont="1" applyFill="1" applyBorder="1" applyAlignment="1" applyProtection="1">
      <alignment horizontal="center" vertical="top"/>
    </xf>
    <xf numFmtId="167" fontId="0" fillId="2" borderId="0" xfId="0" applyNumberFormat="1" applyFill="1"/>
    <xf numFmtId="3" fontId="6" fillId="2" borderId="0" xfId="4" applyNumberFormat="1" applyFont="1" applyFill="1" applyAlignment="1">
      <alignment horizontal="left" vertical="center"/>
    </xf>
    <xf numFmtId="3" fontId="6" fillId="2" borderId="3" xfId="4" applyNumberFormat="1" applyFont="1" applyFill="1" applyBorder="1" applyAlignment="1">
      <alignment horizontal="left" vertical="center"/>
    </xf>
    <xf numFmtId="3" fontId="18" fillId="3" borderId="4" xfId="3" applyNumberFormat="1" applyFont="1" applyFill="1" applyBorder="1" applyAlignment="1" applyProtection="1">
      <alignment vertical="top"/>
    </xf>
    <xf numFmtId="3" fontId="19" fillId="2" borderId="10" xfId="4" applyNumberFormat="1" applyFont="1" applyFill="1" applyBorder="1" applyAlignment="1">
      <alignment horizontal="center" vertical="center"/>
    </xf>
    <xf numFmtId="3" fontId="19" fillId="2" borderId="11" xfId="4" applyNumberFormat="1" applyFont="1" applyFill="1" applyBorder="1" applyAlignment="1">
      <alignment horizontal="center" vertical="center"/>
    </xf>
    <xf numFmtId="3" fontId="19" fillId="2" borderId="12" xfId="4" applyNumberFormat="1" applyFont="1" applyFill="1" applyBorder="1" applyAlignment="1">
      <alignment horizontal="center" vertical="center"/>
    </xf>
    <xf numFmtId="3" fontId="19" fillId="2" borderId="13" xfId="4" applyNumberFormat="1" applyFont="1" applyFill="1" applyBorder="1" applyAlignment="1">
      <alignment horizontal="center" vertical="center"/>
    </xf>
    <xf numFmtId="165" fontId="2" fillId="3" borderId="14" xfId="3" applyNumberFormat="1" applyFont="1" applyFill="1" applyBorder="1" applyAlignment="1" applyProtection="1"/>
    <xf numFmtId="3" fontId="2" fillId="2" borderId="15" xfId="1" applyNumberFormat="1" applyFont="1" applyFill="1" applyBorder="1" applyAlignment="1">
      <alignment vertical="center"/>
    </xf>
    <xf numFmtId="3" fontId="2" fillId="2" borderId="16" xfId="1" applyNumberFormat="1" applyFont="1" applyFill="1" applyBorder="1" applyAlignment="1">
      <alignment vertical="center"/>
    </xf>
    <xf numFmtId="165" fontId="18" fillId="5" borderId="12" xfId="3" applyNumberFormat="1" applyFont="1" applyFill="1" applyBorder="1" applyAlignment="1" applyProtection="1"/>
    <xf numFmtId="3" fontId="18" fillId="5" borderId="10" xfId="3" applyNumberFormat="1" applyFont="1" applyFill="1" applyBorder="1" applyAlignment="1" applyProtection="1">
      <alignment vertical="top"/>
    </xf>
    <xf numFmtId="3" fontId="18" fillId="5" borderId="11" xfId="3" applyNumberFormat="1" applyFont="1" applyFill="1" applyBorder="1" applyAlignment="1" applyProtection="1">
      <alignment vertical="top"/>
    </xf>
    <xf numFmtId="3" fontId="2" fillId="6" borderId="15" xfId="1" applyNumberFormat="1" applyFont="1" applyFill="1" applyBorder="1" applyAlignment="1">
      <alignment vertical="center"/>
    </xf>
    <xf numFmtId="3" fontId="2" fillId="6" borderId="16" xfId="1" applyNumberFormat="1" applyFont="1" applyFill="1" applyBorder="1" applyAlignment="1">
      <alignment vertical="center"/>
    </xf>
    <xf numFmtId="165" fontId="18" fillId="3" borderId="12" xfId="3" applyNumberFormat="1" applyFont="1" applyFill="1" applyBorder="1" applyAlignment="1" applyProtection="1"/>
    <xf numFmtId="3" fontId="18" fillId="3" borderId="10" xfId="3" applyNumberFormat="1" applyFont="1" applyFill="1" applyBorder="1" applyAlignment="1" applyProtection="1">
      <alignment vertical="top"/>
    </xf>
    <xf numFmtId="3" fontId="18" fillId="3" borderId="11" xfId="3" applyNumberFormat="1" applyFont="1" applyFill="1" applyBorder="1" applyAlignment="1" applyProtection="1">
      <alignment vertical="top"/>
    </xf>
    <xf numFmtId="165" fontId="18" fillId="3" borderId="17" xfId="3" applyNumberFormat="1" applyFont="1" applyFill="1" applyBorder="1" applyAlignment="1" applyProtection="1"/>
    <xf numFmtId="3" fontId="18" fillId="3" borderId="18" xfId="3" applyNumberFormat="1" applyFont="1" applyFill="1" applyBorder="1" applyAlignment="1" applyProtection="1">
      <alignment vertical="top"/>
    </xf>
    <xf numFmtId="165" fontId="18" fillId="5" borderId="19" xfId="3" applyNumberFormat="1" applyFont="1" applyFill="1" applyBorder="1" applyAlignment="1" applyProtection="1"/>
    <xf numFmtId="3" fontId="18" fillId="5" borderId="20" xfId="3" applyNumberFormat="1" applyFont="1" applyFill="1" applyBorder="1" applyAlignment="1" applyProtection="1">
      <alignment vertical="top"/>
    </xf>
    <xf numFmtId="3" fontId="18" fillId="5" borderId="21" xfId="3" applyNumberFormat="1" applyFont="1" applyFill="1" applyBorder="1" applyAlignment="1" applyProtection="1">
      <alignment vertical="top"/>
    </xf>
    <xf numFmtId="3" fontId="2" fillId="6" borderId="22" xfId="1" applyNumberFormat="1" applyFont="1" applyFill="1" applyBorder="1" applyAlignment="1">
      <alignment vertical="center"/>
    </xf>
    <xf numFmtId="3" fontId="2" fillId="6" borderId="9" xfId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165" fontId="18" fillId="2" borderId="0" xfId="3" applyNumberFormat="1" applyFont="1" applyFill="1" applyBorder="1" applyAlignment="1" applyProtection="1"/>
    <xf numFmtId="3" fontId="18" fillId="2" borderId="0" xfId="3" applyNumberFormat="1" applyFont="1" applyFill="1" applyBorder="1" applyAlignment="1" applyProtection="1">
      <alignment vertical="top"/>
    </xf>
    <xf numFmtId="167" fontId="9" fillId="4" borderId="0" xfId="1" applyNumberFormat="1" applyFont="1" applyFill="1" applyBorder="1" applyAlignment="1" applyProtection="1">
      <alignment horizontal="right" vertical="center"/>
    </xf>
    <xf numFmtId="167" fontId="6" fillId="4" borderId="0" xfId="1" applyNumberFormat="1" applyFont="1" applyFill="1" applyBorder="1" applyAlignment="1" applyProtection="1">
      <alignment horizontal="right" vertical="center"/>
    </xf>
    <xf numFmtId="167" fontId="9" fillId="4" borderId="3" xfId="1" applyNumberFormat="1" applyFont="1" applyFill="1" applyBorder="1" applyAlignment="1" applyProtection="1">
      <alignment horizontal="right" vertical="center"/>
    </xf>
    <xf numFmtId="167" fontId="6" fillId="4" borderId="3" xfId="1" applyNumberFormat="1" applyFont="1" applyFill="1" applyBorder="1" applyAlignment="1" applyProtection="1">
      <alignment horizontal="right" vertical="center"/>
    </xf>
    <xf numFmtId="3" fontId="6" fillId="4" borderId="3" xfId="8" applyNumberFormat="1" applyFont="1" applyFill="1" applyBorder="1" applyAlignment="1" applyProtection="1">
      <alignment horizontal="center" vertical="top"/>
    </xf>
    <xf numFmtId="3" fontId="6" fillId="2" borderId="0" xfId="4" applyNumberFormat="1" applyFont="1" applyFill="1" applyAlignment="1">
      <alignment horizontal="left" vertical="center"/>
    </xf>
    <xf numFmtId="3" fontId="6" fillId="2" borderId="3" xfId="4" applyNumberFormat="1" applyFont="1" applyFill="1" applyBorder="1" applyAlignment="1">
      <alignment horizontal="left" vertical="center"/>
    </xf>
    <xf numFmtId="3" fontId="9" fillId="2" borderId="0" xfId="4" applyNumberFormat="1" applyFont="1" applyFill="1" applyAlignment="1">
      <alignment horizontal="left" vertical="center"/>
    </xf>
    <xf numFmtId="3" fontId="12" fillId="2" borderId="2" xfId="2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3" fontId="12" fillId="2" borderId="1" xfId="2" applyNumberFormat="1" applyFont="1" applyFill="1" applyBorder="1" applyAlignment="1">
      <alignment horizontal="left" vertical="center"/>
    </xf>
    <xf numFmtId="3" fontId="12" fillId="2" borderId="3" xfId="2" applyNumberFormat="1" applyFont="1" applyFill="1" applyBorder="1" applyAlignment="1">
      <alignment horizontal="left" vertical="center"/>
    </xf>
    <xf numFmtId="3" fontId="12" fillId="2" borderId="2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indent="1"/>
    </xf>
    <xf numFmtId="3" fontId="12" fillId="2" borderId="1" xfId="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9" fillId="2" borderId="2" xfId="4" applyNumberFormat="1" applyFont="1" applyFill="1" applyBorder="1" applyAlignment="1">
      <alignment horizontal="center" vertical="center" wrapText="1"/>
    </xf>
    <xf numFmtId="3" fontId="9" fillId="2" borderId="0" xfId="4" applyNumberFormat="1" applyFont="1" applyFill="1" applyAlignment="1">
      <alignment horizontal="left" vertical="center"/>
    </xf>
    <xf numFmtId="3" fontId="6" fillId="2" borderId="0" xfId="4" applyNumberFormat="1" applyFont="1" applyFill="1" applyAlignment="1">
      <alignment horizontal="left" vertical="center"/>
    </xf>
    <xf numFmtId="3" fontId="6" fillId="2" borderId="0" xfId="4" applyNumberFormat="1" applyFont="1" applyFill="1" applyAlignment="1">
      <alignment horizontal="left" vertical="center" wrapText="1"/>
    </xf>
    <xf numFmtId="3" fontId="6" fillId="2" borderId="3" xfId="4" applyNumberFormat="1" applyFont="1" applyFill="1" applyBorder="1" applyAlignment="1">
      <alignment horizontal="left" vertical="center"/>
    </xf>
    <xf numFmtId="3" fontId="2" fillId="2" borderId="5" xfId="4" applyNumberFormat="1" applyFont="1" applyFill="1" applyBorder="1" applyAlignment="1">
      <alignment horizontal="left" vertical="center" indent="1"/>
    </xf>
    <xf numFmtId="3" fontId="2" fillId="2" borderId="9" xfId="4" applyNumberFormat="1" applyFont="1" applyFill="1" applyBorder="1" applyAlignment="1">
      <alignment horizontal="left" vertical="center" indent="1"/>
    </xf>
    <xf numFmtId="3" fontId="19" fillId="2" borderId="6" xfId="4" applyNumberFormat="1" applyFont="1" applyFill="1" applyBorder="1" applyAlignment="1">
      <alignment horizontal="center" vertical="center"/>
    </xf>
    <xf numFmtId="3" fontId="19" fillId="2" borderId="7" xfId="4" applyNumberFormat="1" applyFont="1" applyFill="1" applyBorder="1" applyAlignment="1">
      <alignment horizontal="center" vertical="center"/>
    </xf>
    <xf numFmtId="3" fontId="19" fillId="2" borderId="6" xfId="4" applyNumberFormat="1" applyFont="1" applyFill="1" applyBorder="1" applyAlignment="1">
      <alignment horizontal="center"/>
    </xf>
    <xf numFmtId="3" fontId="19" fillId="2" borderId="8" xfId="4" applyNumberFormat="1" applyFont="1" applyFill="1" applyBorder="1" applyAlignment="1">
      <alignment horizontal="center"/>
    </xf>
    <xf numFmtId="0" fontId="0" fillId="2" borderId="0" xfId="0" applyFill="1" applyBorder="1"/>
    <xf numFmtId="3" fontId="19" fillId="2" borderId="0" xfId="4" applyNumberFormat="1" applyFont="1" applyFill="1" applyBorder="1" applyAlignment="1">
      <alignment horizontal="center" vertical="center"/>
    </xf>
    <xf numFmtId="3" fontId="19" fillId="2" borderId="0" xfId="4" applyNumberFormat="1" applyFont="1" applyFill="1" applyBorder="1" applyAlignment="1">
      <alignment horizontal="center"/>
    </xf>
    <xf numFmtId="3" fontId="19" fillId="2" borderId="0" xfId="4" applyNumberFormat="1" applyFont="1" applyFill="1" applyBorder="1" applyAlignment="1">
      <alignment horizontal="center" vertical="center"/>
    </xf>
    <xf numFmtId="3" fontId="18" fillId="4" borderId="0" xfId="3" applyNumberFormat="1" applyFont="1" applyFill="1" applyBorder="1" applyAlignment="1" applyProtection="1">
      <alignment vertical="top"/>
    </xf>
    <xf numFmtId="3" fontId="2" fillId="2" borderId="0" xfId="4" applyNumberFormat="1" applyFont="1" applyFill="1" applyBorder="1" applyAlignment="1">
      <alignment horizontal="left" vertical="center" indent="1"/>
    </xf>
    <xf numFmtId="165" fontId="2" fillId="3" borderId="0" xfId="3" applyNumberFormat="1" applyFont="1" applyFill="1" applyBorder="1" applyAlignment="1" applyProtection="1"/>
    <xf numFmtId="3" fontId="0" fillId="2" borderId="0" xfId="0" applyNumberFormat="1" applyFill="1" applyBorder="1"/>
    <xf numFmtId="165" fontId="2" fillId="4" borderId="0" xfId="3" applyNumberFormat="1" applyFont="1" applyFill="1" applyBorder="1" applyAlignment="1" applyProtection="1"/>
    <xf numFmtId="165" fontId="18" fillId="4" borderId="0" xfId="3" applyNumberFormat="1" applyFont="1" applyFill="1" applyBorder="1" applyAlignment="1" applyProtection="1"/>
  </cellXfs>
  <cellStyles count="10">
    <cellStyle name="Comma 10" xfId="3"/>
    <cellStyle name="Comma 10 4" xfId="8"/>
    <cellStyle name="Millares" xfId="1" builtinId="3"/>
    <cellStyle name="Millares 2" xfId="6"/>
    <cellStyle name="Millares 3 3" xfId="9"/>
    <cellStyle name="Normal" xfId="0" builtinId="0"/>
    <cellStyle name="Normal 124 2" xfId="5"/>
    <cellStyle name="Normal 2 21" xfId="2"/>
    <cellStyle name="Normal 2 21 10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0</xdr:row>
      <xdr:rowOff>122932</xdr:rowOff>
    </xdr:from>
    <xdr:to>
      <xdr:col>26</xdr:col>
      <xdr:colOff>1000800</xdr:colOff>
      <xdr:row>4</xdr:row>
      <xdr:rowOff>9525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97800" y="122932"/>
          <a:ext cx="1000800" cy="467618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1000800</xdr:colOff>
      <xdr:row>4</xdr:row>
      <xdr:rowOff>29468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97800" y="142875"/>
          <a:ext cx="1000800" cy="467618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0</xdr:row>
      <xdr:rowOff>113407</xdr:rowOff>
    </xdr:from>
    <xdr:to>
      <xdr:col>26</xdr:col>
      <xdr:colOff>1000800</xdr:colOff>
      <xdr:row>4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97800" y="113407"/>
          <a:ext cx="1000800" cy="4676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714375</xdr:colOff>
      <xdr:row>0</xdr:row>
      <xdr:rowOff>114300</xdr:rowOff>
    </xdr:from>
    <xdr:to>
      <xdr:col>26</xdr:col>
      <xdr:colOff>962700</xdr:colOff>
      <xdr:row>4</xdr:row>
      <xdr:rowOff>893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16900" y="114300"/>
          <a:ext cx="1000800" cy="467618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714375</xdr:colOff>
      <xdr:row>0</xdr:row>
      <xdr:rowOff>123825</xdr:rowOff>
    </xdr:from>
    <xdr:to>
      <xdr:col>26</xdr:col>
      <xdr:colOff>962700</xdr:colOff>
      <xdr:row>4</xdr:row>
      <xdr:rowOff>10418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16900" y="123825"/>
          <a:ext cx="1000800" cy="46761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</xdr:row>
      <xdr:rowOff>0</xdr:rowOff>
    </xdr:from>
    <xdr:to>
      <xdr:col>26</xdr:col>
      <xdr:colOff>1000800</xdr:colOff>
      <xdr:row>4</xdr:row>
      <xdr:rowOff>29468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64525" y="142875"/>
          <a:ext cx="1000800" cy="46761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</xdr:row>
      <xdr:rowOff>0</xdr:rowOff>
    </xdr:from>
    <xdr:to>
      <xdr:col>26</xdr:col>
      <xdr:colOff>1000800</xdr:colOff>
      <xdr:row>4</xdr:row>
      <xdr:rowOff>38993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64525" y="142875"/>
          <a:ext cx="1000800" cy="46761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</xdr:row>
      <xdr:rowOff>0</xdr:rowOff>
    </xdr:from>
    <xdr:to>
      <xdr:col>24</xdr:col>
      <xdr:colOff>1000800</xdr:colOff>
      <xdr:row>4</xdr:row>
      <xdr:rowOff>29468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40525" y="142875"/>
          <a:ext cx="1000800" cy="467618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</xdr:row>
      <xdr:rowOff>0</xdr:rowOff>
    </xdr:from>
    <xdr:to>
      <xdr:col>27</xdr:col>
      <xdr:colOff>38775</xdr:colOff>
      <xdr:row>4</xdr:row>
      <xdr:rowOff>29468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31625" y="142875"/>
          <a:ext cx="1000800" cy="467618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</xdr:row>
      <xdr:rowOff>0</xdr:rowOff>
    </xdr:from>
    <xdr:to>
      <xdr:col>27</xdr:col>
      <xdr:colOff>38775</xdr:colOff>
      <xdr:row>4</xdr:row>
      <xdr:rowOff>19943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88825" y="142875"/>
          <a:ext cx="1000800" cy="46761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819150</xdr:colOff>
      <xdr:row>1</xdr:row>
      <xdr:rowOff>114300</xdr:rowOff>
    </xdr:from>
    <xdr:to>
      <xdr:col>27</xdr:col>
      <xdr:colOff>334050</xdr:colOff>
      <xdr:row>3</xdr:row>
      <xdr:rowOff>86618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E1366D-B7C4-4A0C-98E3-01B7B725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0" y="257175"/>
          <a:ext cx="1000800" cy="286643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334050</xdr:colOff>
      <xdr:row>3</xdr:row>
      <xdr:rowOff>48518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011AC84-F41E-47A6-8B19-9935DFB3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78525" y="190500"/>
          <a:ext cx="1000800" cy="36284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304800</xdr:colOff>
      <xdr:row>1</xdr:row>
      <xdr:rowOff>76200</xdr:rowOff>
    </xdr:from>
    <xdr:to>
      <xdr:col>7</xdr:col>
      <xdr:colOff>876300</xdr:colOff>
      <xdr:row>2</xdr:row>
      <xdr:rowOff>171450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9B4B50A-4F3D-42D2-86F3-CAB40ABB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6550" y="266700"/>
          <a:ext cx="571500" cy="2476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334050</xdr:colOff>
      <xdr:row>2</xdr:row>
      <xdr:rowOff>210443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DC443BC-09FB-4477-A83D-FA8C2617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78525" y="190500"/>
          <a:ext cx="1000800" cy="362843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334050</xdr:colOff>
      <xdr:row>2</xdr:row>
      <xdr:rowOff>210443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78525" y="190500"/>
          <a:ext cx="1000800" cy="362843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819150</xdr:colOff>
      <xdr:row>1</xdr:row>
      <xdr:rowOff>114300</xdr:rowOff>
    </xdr:from>
    <xdr:to>
      <xdr:col>27</xdr:col>
      <xdr:colOff>334050</xdr:colOff>
      <xdr:row>3</xdr:row>
      <xdr:rowOff>115193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E1366D-B7C4-4A0C-98E3-01B7B725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4325" y="304800"/>
          <a:ext cx="1000800" cy="381893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334050</xdr:colOff>
      <xdr:row>3</xdr:row>
      <xdr:rowOff>77093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011AC84-F41E-47A6-8B19-9935DFB3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4325" y="190500"/>
          <a:ext cx="1000800" cy="45809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276225</xdr:colOff>
      <xdr:row>2</xdr:row>
      <xdr:rowOff>28575</xdr:rowOff>
    </xdr:from>
    <xdr:to>
      <xdr:col>7</xdr:col>
      <xdr:colOff>847725</xdr:colOff>
      <xdr:row>2</xdr:row>
      <xdr:rowOff>238125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9B4B50A-4F3D-42D2-86F3-CAB40ABB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371475"/>
          <a:ext cx="571500" cy="20955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334050</xdr:colOff>
      <xdr:row>2</xdr:row>
      <xdr:rowOff>172343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DC443BC-09FB-4477-A83D-FA8C2617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4325" y="190500"/>
          <a:ext cx="1000800" cy="362843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334050</xdr:colOff>
      <xdr:row>2</xdr:row>
      <xdr:rowOff>172343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4325" y="190500"/>
          <a:ext cx="1000800" cy="3628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52"/>
  <sheetViews>
    <sheetView showGridLines="0" workbookViewId="0">
      <selection activeCell="A20" sqref="A20"/>
    </sheetView>
  </sheetViews>
  <sheetFormatPr baseColWidth="10" defaultColWidth="9.140625" defaultRowHeight="15"/>
  <cols>
    <col min="1" max="1" width="28.7109375" customWidth="1"/>
    <col min="2" max="2" width="12.42578125" bestFit="1" customWidth="1"/>
    <col min="3" max="3" width="18.140625" bestFit="1" customWidth="1"/>
    <col min="4" max="4" width="11.28515625" bestFit="1" customWidth="1"/>
    <col min="5" max="5" width="16.7109375" bestFit="1" customWidth="1"/>
    <col min="6" max="6" width="11.28515625" bestFit="1" customWidth="1"/>
    <col min="7" max="7" width="16.7109375" bestFit="1" customWidth="1"/>
    <col min="8" max="8" width="11.28515625" bestFit="1" customWidth="1"/>
    <col min="9" max="9" width="16.7109375" bestFit="1" customWidth="1"/>
    <col min="10" max="10" width="11.28515625" bestFit="1" customWidth="1"/>
    <col min="11" max="11" width="16.7109375" bestFit="1" customWidth="1"/>
    <col min="12" max="12" width="11.28515625" bestFit="1" customWidth="1"/>
    <col min="13" max="13" width="16.7109375" bestFit="1" customWidth="1"/>
    <col min="14" max="14" width="11.28515625" bestFit="1" customWidth="1"/>
    <col min="15" max="15" width="16.7109375" bestFit="1" customWidth="1"/>
    <col min="16" max="16" width="11.28515625" bestFit="1" customWidth="1"/>
    <col min="17" max="17" width="16.7109375" bestFit="1" customWidth="1"/>
    <col min="18" max="18" width="11.28515625" bestFit="1" customWidth="1"/>
    <col min="19" max="19" width="16.7109375" bestFit="1" customWidth="1"/>
    <col min="20" max="20" width="11.28515625" bestFit="1" customWidth="1"/>
    <col min="21" max="21" width="16.7109375" bestFit="1" customWidth="1"/>
    <col min="22" max="22" width="11.28515625" bestFit="1" customWidth="1"/>
    <col min="23" max="23" width="16.7109375" bestFit="1" customWidth="1"/>
    <col min="24" max="24" width="11.28515625" bestFit="1" customWidth="1"/>
    <col min="25" max="25" width="16.7109375" bestFit="1" customWidth="1"/>
    <col min="26" max="26" width="11.28515625" bestFit="1" customWidth="1"/>
    <col min="27" max="27" width="18.140625" bestFit="1" customWidth="1"/>
  </cols>
  <sheetData>
    <row r="1" spans="1:38" s="7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">
      <c r="A4" s="23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7" customFormat="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7" customFormat="1" ht="12">
      <c r="A6" s="101" t="s">
        <v>0</v>
      </c>
      <c r="B6" s="99" t="s">
        <v>13</v>
      </c>
      <c r="C6" s="99"/>
      <c r="D6" s="103" t="s">
        <v>1</v>
      </c>
      <c r="E6" s="103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21" t="s">
        <v>7</v>
      </c>
      <c r="Q6" s="21"/>
      <c r="R6" s="21" t="s">
        <v>8</v>
      </c>
      <c r="S6" s="21"/>
      <c r="T6" s="21" t="s">
        <v>9</v>
      </c>
      <c r="U6" s="21"/>
      <c r="V6" s="21" t="s">
        <v>10</v>
      </c>
      <c r="W6" s="21"/>
      <c r="X6" s="21" t="s">
        <v>11</v>
      </c>
      <c r="Y6" s="21"/>
      <c r="Z6" s="21" t="s">
        <v>12</v>
      </c>
      <c r="AA6" s="2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7" customFormat="1" ht="12">
      <c r="A7" s="10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  <c r="U7" s="22" t="s">
        <v>15</v>
      </c>
      <c r="V7" s="22" t="s">
        <v>14</v>
      </c>
      <c r="W7" s="22" t="s">
        <v>15</v>
      </c>
      <c r="X7" s="22" t="s">
        <v>14</v>
      </c>
      <c r="Y7" s="22" t="s">
        <v>15</v>
      </c>
      <c r="Z7" s="22" t="s">
        <v>14</v>
      </c>
      <c r="AA7" s="22" t="s">
        <v>15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7" customFormat="1" ht="12">
      <c r="A8" s="16" t="s">
        <v>13</v>
      </c>
      <c r="B8" s="37">
        <f t="shared" ref="B8:C11" si="0">+D8+F8+H8+J8+L8+N8+P8+R8+T8+V8+X8+Z8</f>
        <v>2407710.0599999996</v>
      </c>
      <c r="C8" s="37">
        <f t="shared" si="0"/>
        <v>6257765.4999999991</v>
      </c>
      <c r="D8" s="37">
        <f t="shared" ref="D8:M8" si="1">+D9+D10+D11+D12+D13+D14</f>
        <v>166042.69799187389</v>
      </c>
      <c r="E8" s="37">
        <f t="shared" si="1"/>
        <v>432130.32014369854</v>
      </c>
      <c r="F8" s="37">
        <f t="shared" si="1"/>
        <v>165898.75437754646</v>
      </c>
      <c r="G8" s="37">
        <f t="shared" si="1"/>
        <v>432270.19089743792</v>
      </c>
      <c r="H8" s="37">
        <f t="shared" si="1"/>
        <v>223603.56342433637</v>
      </c>
      <c r="I8" s="37">
        <f t="shared" si="1"/>
        <v>585423.88001529837</v>
      </c>
      <c r="J8" s="37">
        <f t="shared" si="1"/>
        <v>165849.55892226569</v>
      </c>
      <c r="K8" s="37">
        <f t="shared" si="1"/>
        <v>432488.70002557093</v>
      </c>
      <c r="L8" s="37">
        <f t="shared" si="1"/>
        <v>226280.29656728872</v>
      </c>
      <c r="M8" s="37">
        <f t="shared" si="1"/>
        <v>585454.5565569601</v>
      </c>
      <c r="N8" s="37">
        <f>+N9+N10+N11+N12+N13+N14</f>
        <v>166669.91263362399</v>
      </c>
      <c r="O8" s="37">
        <f>+O9+O10+O11+O12+O13+O14</f>
        <v>434467.33539470064</v>
      </c>
      <c r="P8" s="37">
        <f t="shared" ref="P8:AA8" si="2">+P9+P10+P11+P12+P13+P14</f>
        <v>166642.10320651031</v>
      </c>
      <c r="Q8" s="37">
        <f t="shared" si="2"/>
        <v>433929.63937280182</v>
      </c>
      <c r="R8" s="37">
        <f t="shared" si="2"/>
        <v>284228.52406357334</v>
      </c>
      <c r="S8" s="37">
        <f t="shared" si="2"/>
        <v>738804.40231065708</v>
      </c>
      <c r="T8" s="37">
        <f t="shared" si="2"/>
        <v>151671.34811683229</v>
      </c>
      <c r="U8" s="37">
        <f t="shared" si="2"/>
        <v>392043.33869797562</v>
      </c>
      <c r="V8" s="37">
        <f t="shared" si="2"/>
        <v>167329.39225317107</v>
      </c>
      <c r="W8" s="37">
        <f t="shared" si="2"/>
        <v>432164.71552585292</v>
      </c>
      <c r="X8" s="37">
        <f t="shared" si="2"/>
        <v>183747.70644217683</v>
      </c>
      <c r="Y8" s="37">
        <f t="shared" si="2"/>
        <v>475516.96613834985</v>
      </c>
      <c r="Z8" s="37">
        <f t="shared" si="2"/>
        <v>339746.20200080069</v>
      </c>
      <c r="AA8" s="37">
        <f t="shared" si="2"/>
        <v>883071.45492069633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2">
      <c r="A9" s="18" t="s">
        <v>16</v>
      </c>
      <c r="B9" s="37">
        <f t="shared" si="0"/>
        <v>43449.987358767932</v>
      </c>
      <c r="C9" s="37">
        <f t="shared" si="0"/>
        <v>85453.341366591907</v>
      </c>
      <c r="D9" s="38">
        <v>3000.5143400309207</v>
      </c>
      <c r="E9" s="38">
        <v>5901.1289015317943</v>
      </c>
      <c r="F9" s="38">
        <v>3001.1537808827829</v>
      </c>
      <c r="G9" s="38">
        <v>5902.3864935524025</v>
      </c>
      <c r="H9" s="38">
        <v>4065.8234380351719</v>
      </c>
      <c r="I9" s="38">
        <v>7996.2784642007318</v>
      </c>
      <c r="J9" s="38">
        <v>3001.1533550147496</v>
      </c>
      <c r="K9" s="38">
        <v>5902.3856559952783</v>
      </c>
      <c r="L9" s="38">
        <v>4065.8234380351728</v>
      </c>
      <c r="M9" s="38">
        <v>7996.2784642007309</v>
      </c>
      <c r="N9" s="38">
        <v>3015.3349734545991</v>
      </c>
      <c r="O9" s="38">
        <v>5930.2767269791393</v>
      </c>
      <c r="P9" s="38">
        <v>3011.6552607136632</v>
      </c>
      <c r="Q9" s="38">
        <v>5923.0398146554171</v>
      </c>
      <c r="R9" s="38">
        <v>5130.4935210555968</v>
      </c>
      <c r="S9" s="38">
        <v>10090.171272406187</v>
      </c>
      <c r="T9" s="38">
        <v>2722.4740443780051</v>
      </c>
      <c r="U9" s="38">
        <v>5354.3054444404488</v>
      </c>
      <c r="V9" s="38">
        <v>3001.0896877437854</v>
      </c>
      <c r="W9" s="38">
        <v>5902.2604412053488</v>
      </c>
      <c r="X9" s="38">
        <v>3302.1415496370905</v>
      </c>
      <c r="Y9" s="38">
        <v>6494.3408786746904</v>
      </c>
      <c r="Z9" s="38">
        <v>6132.3299697864022</v>
      </c>
      <c r="AA9" s="38">
        <v>12060.488808749738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7" customFormat="1" ht="12">
      <c r="A10" s="18" t="s">
        <v>17</v>
      </c>
      <c r="B10" s="37">
        <f t="shared" si="0"/>
        <v>19814.823280357981</v>
      </c>
      <c r="C10" s="37">
        <f t="shared" si="0"/>
        <v>11359.030282598818</v>
      </c>
      <c r="D10" s="38">
        <v>1394.086380989613</v>
      </c>
      <c r="E10" s="38">
        <v>978.20115534781542</v>
      </c>
      <c r="F10" s="38">
        <v>1455.0931179459888</v>
      </c>
      <c r="G10" s="38">
        <v>978.4096202005652</v>
      </c>
      <c r="H10" s="38">
        <v>1462.5128562244668</v>
      </c>
      <c r="I10" s="38">
        <v>1325.5038082854978</v>
      </c>
      <c r="J10" s="38">
        <v>1530.1149160950422</v>
      </c>
      <c r="K10" s="38">
        <v>978.40948136283419</v>
      </c>
      <c r="L10" s="38">
        <v>1756.0047259064911</v>
      </c>
      <c r="M10" s="38">
        <v>1325.5038082854978</v>
      </c>
      <c r="N10" s="38">
        <v>1559.7938692089579</v>
      </c>
      <c r="O10" s="38">
        <v>983.03284721630507</v>
      </c>
      <c r="P10" s="38">
        <v>1721.3792806069262</v>
      </c>
      <c r="Q10" s="38">
        <v>981.83321980360074</v>
      </c>
      <c r="R10" s="38">
        <v>1558.1450384804075</v>
      </c>
      <c r="S10" s="38">
        <v>962.98844777786633</v>
      </c>
      <c r="T10" s="38">
        <v>1679.3340970288832</v>
      </c>
      <c r="U10" s="38">
        <v>511.00562613549283</v>
      </c>
      <c r="V10" s="38">
        <v>1990.9631047249645</v>
      </c>
      <c r="W10" s="38">
        <v>563.30150075853328</v>
      </c>
      <c r="X10" s="38">
        <v>1819.4847089556927</v>
      </c>
      <c r="Y10" s="38">
        <v>619.80863091969206</v>
      </c>
      <c r="Z10" s="38">
        <v>1887.9111841905465</v>
      </c>
      <c r="AA10" s="38">
        <v>1151.0321365051193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7" customFormat="1" ht="12">
      <c r="A11" s="18" t="s">
        <v>18</v>
      </c>
      <c r="B11" s="37">
        <f t="shared" si="0"/>
        <v>1818.660293591417</v>
      </c>
      <c r="C11" s="37">
        <f t="shared" si="0"/>
        <v>27137.235667550867</v>
      </c>
      <c r="D11" s="38">
        <v>131.65423970682065</v>
      </c>
      <c r="E11" s="38">
        <v>1874.008940369778</v>
      </c>
      <c r="F11" s="38">
        <v>119.55401535419207</v>
      </c>
      <c r="G11" s="38">
        <v>1874.4083111900547</v>
      </c>
      <c r="H11" s="38">
        <v>170.1807548631144</v>
      </c>
      <c r="I11" s="38">
        <v>2539.3611259209592</v>
      </c>
      <c r="J11" s="38">
        <v>125.61749205302316</v>
      </c>
      <c r="K11" s="38">
        <v>1874.4080452088212</v>
      </c>
      <c r="L11" s="38">
        <v>177.45694829207889</v>
      </c>
      <c r="M11" s="38">
        <v>2539.3611259209588</v>
      </c>
      <c r="N11" s="38">
        <v>118.93489019734193</v>
      </c>
      <c r="O11" s="38">
        <v>1883.2653532345234</v>
      </c>
      <c r="P11" s="38">
        <v>115.1427739339364</v>
      </c>
      <c r="Q11" s="38">
        <v>1880.967142396966</v>
      </c>
      <c r="R11" s="38">
        <v>225.65830781665184</v>
      </c>
      <c r="S11" s="38">
        <v>3204.314206633097</v>
      </c>
      <c r="T11" s="38">
        <v>113.95297779860866</v>
      </c>
      <c r="U11" s="38">
        <v>1700.3553794168743</v>
      </c>
      <c r="V11" s="38">
        <v>121.97673045542575</v>
      </c>
      <c r="W11" s="38">
        <v>1874.3682810145951</v>
      </c>
      <c r="X11" s="38">
        <v>138.21577600370779</v>
      </c>
      <c r="Y11" s="38">
        <v>2062.3940048633967</v>
      </c>
      <c r="Z11" s="38">
        <v>260.31538711651575</v>
      </c>
      <c r="AA11" s="38">
        <v>3830.023751380847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7" customFormat="1" ht="12">
      <c r="A12" s="18" t="s">
        <v>19</v>
      </c>
      <c r="B12" s="37">
        <v>0</v>
      </c>
      <c r="C12" s="37">
        <f>+E12+G12+I12+K12+M12+O12+Q12+S12+U12+W12+Y12+AA12</f>
        <v>13342.544146794518</v>
      </c>
      <c r="D12" s="40">
        <v>0</v>
      </c>
      <c r="E12" s="38">
        <v>717.06416134407414</v>
      </c>
      <c r="F12" s="40">
        <v>0</v>
      </c>
      <c r="G12" s="38">
        <v>764.9962576906031</v>
      </c>
      <c r="H12" s="40">
        <v>0</v>
      </c>
      <c r="I12" s="38">
        <v>840.72896991811911</v>
      </c>
      <c r="J12" s="40">
        <v>0</v>
      </c>
      <c r="K12" s="38">
        <v>983.56661703077543</v>
      </c>
      <c r="L12" s="40">
        <v>0</v>
      </c>
      <c r="M12" s="38">
        <v>871.40551157989751</v>
      </c>
      <c r="N12" s="40">
        <v>0</v>
      </c>
      <c r="O12" s="38">
        <v>923.17217563414886</v>
      </c>
      <c r="P12" s="40">
        <v>0</v>
      </c>
      <c r="Q12" s="38">
        <v>914.54439829177352</v>
      </c>
      <c r="R12" s="40">
        <v>0</v>
      </c>
      <c r="S12" s="38">
        <v>1852.8433158670236</v>
      </c>
      <c r="T12" s="40">
        <v>0</v>
      </c>
      <c r="U12" s="38">
        <v>983.2032366955184</v>
      </c>
      <c r="V12" s="40">
        <v>0</v>
      </c>
      <c r="W12" s="38">
        <v>1083.8234071309084</v>
      </c>
      <c r="X12" s="40">
        <v>0</v>
      </c>
      <c r="Y12" s="38">
        <v>1192.5462673682573</v>
      </c>
      <c r="Z12" s="40">
        <v>0</v>
      </c>
      <c r="AA12" s="38">
        <v>2214.6498282434181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12">
      <c r="A13" s="18" t="s">
        <v>20</v>
      </c>
      <c r="B13" s="37">
        <f>+D13+F13+H13+J13+L13+N13+P13+R13+T13+V13+X13+Z13</f>
        <v>28993.081672495595</v>
      </c>
      <c r="C13" s="37">
        <v>0</v>
      </c>
      <c r="D13" s="38">
        <v>1744.4629108066358</v>
      </c>
      <c r="E13" s="40">
        <v>0</v>
      </c>
      <c r="F13" s="38">
        <v>1516.92427026664</v>
      </c>
      <c r="G13" s="40">
        <v>0</v>
      </c>
      <c r="H13" s="38">
        <v>1407.2770268180188</v>
      </c>
      <c r="I13" s="40">
        <v>0</v>
      </c>
      <c r="J13" s="38">
        <v>1386.6666427111352</v>
      </c>
      <c r="K13" s="40">
        <v>0</v>
      </c>
      <c r="L13" s="38">
        <v>3783.2421066595716</v>
      </c>
      <c r="M13" s="40">
        <v>0</v>
      </c>
      <c r="N13" s="38">
        <v>1414.6967650964966</v>
      </c>
      <c r="O13" s="40">
        <v>0</v>
      </c>
      <c r="P13" s="38">
        <v>1428.7118262891781</v>
      </c>
      <c r="Q13" s="40">
        <v>0</v>
      </c>
      <c r="R13" s="38">
        <v>4124.6950158211566</v>
      </c>
      <c r="S13" s="40">
        <v>0</v>
      </c>
      <c r="T13" s="38">
        <v>2188.7514476848974</v>
      </c>
      <c r="U13" s="40">
        <v>0</v>
      </c>
      <c r="V13" s="38">
        <v>2412.7463812725314</v>
      </c>
      <c r="W13" s="40">
        <v>0</v>
      </c>
      <c r="X13" s="38">
        <v>2654.779064709096</v>
      </c>
      <c r="Y13" s="40">
        <v>0</v>
      </c>
      <c r="Z13" s="38">
        <v>4930.1282143602366</v>
      </c>
      <c r="AA13" s="40"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7" customFormat="1" ht="12">
      <c r="A14" s="19" t="s">
        <v>21</v>
      </c>
      <c r="B14" s="41">
        <f>+D14+F14+H14+J14+L14+N14+P14+R14+T14+V14+X14+Z14</f>
        <v>2313633.5073947869</v>
      </c>
      <c r="C14" s="41">
        <f>+E14+G14+I14+K14+M14+O14+Q14+S14+U14+W14+Y14+AA14</f>
        <v>6120473.3485364644</v>
      </c>
      <c r="D14" s="42">
        <v>159771.9801203399</v>
      </c>
      <c r="E14" s="43">
        <v>422659.91698510508</v>
      </c>
      <c r="F14" s="42">
        <v>159806.02919309685</v>
      </c>
      <c r="G14" s="43">
        <v>422749.9902148043</v>
      </c>
      <c r="H14" s="42">
        <v>216497.76934839561</v>
      </c>
      <c r="I14" s="43">
        <v>572722.00764697301</v>
      </c>
      <c r="J14" s="42">
        <v>159806.00651639173</v>
      </c>
      <c r="K14" s="43">
        <v>422749.93022597319</v>
      </c>
      <c r="L14" s="42">
        <v>216497.76934839541</v>
      </c>
      <c r="M14" s="43">
        <v>572722.00764697301</v>
      </c>
      <c r="N14" s="42">
        <v>160561.15213566658</v>
      </c>
      <c r="O14" s="43">
        <v>424747.58829163655</v>
      </c>
      <c r="P14" s="42">
        <v>160365.2140649666</v>
      </c>
      <c r="Q14" s="43">
        <v>424229.25479765405</v>
      </c>
      <c r="R14" s="42">
        <v>273189.53218039952</v>
      </c>
      <c r="S14" s="43">
        <v>722694.08506797289</v>
      </c>
      <c r="T14" s="42">
        <v>144966.8355499419</v>
      </c>
      <c r="U14" s="43">
        <v>383494.46901128726</v>
      </c>
      <c r="V14" s="42">
        <v>159802.61634897435</v>
      </c>
      <c r="W14" s="43">
        <v>422740.96189574356</v>
      </c>
      <c r="X14" s="42">
        <v>175833.08534287123</v>
      </c>
      <c r="Y14" s="43">
        <v>465147.87635652383</v>
      </c>
      <c r="Z14" s="42">
        <v>326535.51724534697</v>
      </c>
      <c r="AA14" s="43">
        <v>863815.26039581723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7" customFormat="1" ht="12">
      <c r="A15" s="45" t="s">
        <v>30</v>
      </c>
      <c r="B15" s="17"/>
      <c r="C15" s="17"/>
      <c r="D15" s="29"/>
      <c r="E15" s="36"/>
      <c r="F15" s="29"/>
      <c r="G15" s="36"/>
      <c r="H15" s="29"/>
      <c r="I15" s="36"/>
      <c r="J15" s="29"/>
      <c r="K15" s="36"/>
      <c r="L15" s="29"/>
      <c r="M15" s="36"/>
      <c r="N15" s="29"/>
      <c r="O15" s="36"/>
      <c r="P15" s="29"/>
      <c r="Q15" s="36"/>
      <c r="R15" s="29"/>
      <c r="S15" s="36"/>
      <c r="T15" s="29"/>
      <c r="U15" s="36"/>
      <c r="V15" s="29"/>
      <c r="W15" s="36"/>
      <c r="X15" s="29"/>
      <c r="Y15" s="36"/>
      <c r="Z15" s="29"/>
      <c r="AA15" s="3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7" customFormat="1" ht="15" customHeight="1">
      <c r="A16" s="25" t="s">
        <v>22</v>
      </c>
      <c r="B16" s="1"/>
      <c r="C16" s="1"/>
      <c r="D16" s="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5"/>
      <c r="V17" s="15"/>
      <c r="W17" s="15"/>
      <c r="X17" s="15"/>
      <c r="Y17" s="15"/>
      <c r="Z17" s="15"/>
      <c r="AA17" s="15"/>
      <c r="AB17" s="1"/>
      <c r="AC17" s="1"/>
      <c r="AD17" s="1"/>
      <c r="AE17" s="1"/>
      <c r="AF17" s="1"/>
      <c r="AG17" s="1"/>
      <c r="AH17" s="1"/>
      <c r="AI17" s="2"/>
      <c r="AJ17" s="1"/>
      <c r="AK17" s="1"/>
      <c r="AL17" s="1"/>
    </row>
    <row r="18" spans="1:3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"/>
      <c r="B21" s="1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04"/>
      <c r="AC21" s="104"/>
      <c r="AD21" s="1"/>
      <c r="AE21" s="1"/>
      <c r="AF21" s="1"/>
      <c r="AG21" s="104"/>
      <c r="AH21" s="104"/>
      <c r="AI21" s="1"/>
      <c r="AJ21" s="104"/>
      <c r="AK21" s="104"/>
      <c r="AL21" s="1"/>
    </row>
    <row r="22" spans="1:3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04"/>
      <c r="AC24" s="104"/>
      <c r="AD24" s="1"/>
      <c r="AE24" s="1"/>
      <c r="AF24" s="1"/>
      <c r="AG24" s="104"/>
      <c r="AH24" s="104"/>
      <c r="AI24" s="1"/>
      <c r="AJ24" s="104"/>
      <c r="AK24" s="104"/>
      <c r="AL24" s="1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1"/>
      <c r="B27" s="10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"/>
      <c r="AJ41" s="1"/>
      <c r="AK41" s="1"/>
    </row>
    <row r="42" spans="1:3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04"/>
      <c r="AC45" s="104"/>
      <c r="AD45" s="1"/>
      <c r="AE45" s="1"/>
      <c r="AF45" s="1"/>
      <c r="AG45" s="104"/>
      <c r="AH45" s="104"/>
      <c r="AI45" s="1"/>
      <c r="AJ45" s="104"/>
      <c r="AK45" s="104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B52" s="1"/>
      <c r="AC52" s="1"/>
      <c r="AD52" s="1"/>
      <c r="AE52" s="1"/>
      <c r="AF52" s="1"/>
      <c r="AG52" s="1"/>
      <c r="AH52" s="1"/>
    </row>
  </sheetData>
  <mergeCells count="13">
    <mergeCell ref="AJ45:AK45"/>
    <mergeCell ref="AB45:AC45"/>
    <mergeCell ref="AJ24:AK24"/>
    <mergeCell ref="AB21:AC21"/>
    <mergeCell ref="AG21:AH21"/>
    <mergeCell ref="AJ21:AK21"/>
    <mergeCell ref="AB24:AC24"/>
    <mergeCell ref="AG24:AH24"/>
    <mergeCell ref="B6:C6"/>
    <mergeCell ref="A3:AA3"/>
    <mergeCell ref="A6:A7"/>
    <mergeCell ref="D6:E6"/>
    <mergeCell ref="AG45:AH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52"/>
  <sheetViews>
    <sheetView showGridLines="0" workbookViewId="0">
      <selection activeCell="A4" sqref="A4"/>
    </sheetView>
  </sheetViews>
  <sheetFormatPr baseColWidth="10" defaultRowHeight="15"/>
  <cols>
    <col min="1" max="1" width="28.7109375" customWidth="1"/>
    <col min="2" max="2" width="12.42578125" bestFit="1" customWidth="1"/>
    <col min="3" max="3" width="18.140625" bestFit="1" customWidth="1"/>
    <col min="4" max="4" width="11.28515625" bestFit="1" customWidth="1"/>
    <col min="5" max="5" width="16.7109375" bestFit="1" customWidth="1"/>
    <col min="6" max="6" width="11.28515625" bestFit="1" customWidth="1"/>
    <col min="7" max="7" width="16.7109375" bestFit="1" customWidth="1"/>
    <col min="8" max="8" width="11.28515625" bestFit="1" customWidth="1"/>
    <col min="9" max="9" width="16.7109375" bestFit="1" customWidth="1"/>
    <col min="10" max="10" width="11.28515625" bestFit="1" customWidth="1"/>
    <col min="11" max="11" width="16.7109375" bestFit="1" customWidth="1"/>
    <col min="12" max="12" width="11.28515625" bestFit="1" customWidth="1"/>
    <col min="13" max="13" width="16.7109375" bestFit="1" customWidth="1"/>
    <col min="14" max="14" width="11.28515625" bestFit="1" customWidth="1"/>
    <col min="15" max="15" width="16.7109375" bestFit="1" customWidth="1"/>
    <col min="16" max="16" width="11.28515625" bestFit="1" customWidth="1"/>
    <col min="17" max="17" width="16.7109375" bestFit="1" customWidth="1"/>
    <col min="18" max="18" width="11.28515625" bestFit="1" customWidth="1"/>
    <col min="19" max="19" width="16.7109375" bestFit="1" customWidth="1"/>
    <col min="20" max="20" width="11.28515625" bestFit="1" customWidth="1"/>
    <col min="21" max="21" width="16.7109375" bestFit="1" customWidth="1"/>
    <col min="22" max="22" width="11.28515625" bestFit="1" customWidth="1"/>
    <col min="23" max="23" width="16.7109375" bestFit="1" customWidth="1"/>
    <col min="24" max="24" width="11.28515625" bestFit="1" customWidth="1"/>
    <col min="25" max="25" width="16.7109375" bestFit="1" customWidth="1"/>
    <col min="26" max="26" width="11.28515625" bestFit="1" customWidth="1"/>
    <col min="27" max="27" width="18.140625" bestFit="1" customWidth="1"/>
  </cols>
  <sheetData>
    <row r="1" spans="1:38" s="7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">
      <c r="A4" s="26" t="s">
        <v>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7" customFormat="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7" customFormat="1" ht="12">
      <c r="A6" s="101" t="s">
        <v>0</v>
      </c>
      <c r="B6" s="99" t="s">
        <v>13</v>
      </c>
      <c r="C6" s="99"/>
      <c r="D6" s="103" t="s">
        <v>1</v>
      </c>
      <c r="E6" s="103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21" t="s">
        <v>7</v>
      </c>
      <c r="Q6" s="21"/>
      <c r="R6" s="21" t="s">
        <v>8</v>
      </c>
      <c r="S6" s="21"/>
      <c r="T6" s="21" t="s">
        <v>9</v>
      </c>
      <c r="U6" s="21"/>
      <c r="V6" s="21" t="s">
        <v>10</v>
      </c>
      <c r="W6" s="21"/>
      <c r="X6" s="21" t="s">
        <v>11</v>
      </c>
      <c r="Y6" s="21"/>
      <c r="Z6" s="21" t="s">
        <v>12</v>
      </c>
      <c r="AA6" s="2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7" customFormat="1" ht="12">
      <c r="A7" s="10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  <c r="U7" s="22" t="s">
        <v>15</v>
      </c>
      <c r="V7" s="22" t="s">
        <v>14</v>
      </c>
      <c r="W7" s="22" t="s">
        <v>15</v>
      </c>
      <c r="X7" s="22" t="s">
        <v>14</v>
      </c>
      <c r="Y7" s="22" t="s">
        <v>15</v>
      </c>
      <c r="Z7" s="22" t="s">
        <v>14</v>
      </c>
      <c r="AA7" s="22" t="s">
        <v>15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7" customFormat="1" ht="12">
      <c r="A8" s="16" t="s">
        <v>13</v>
      </c>
      <c r="B8" s="37">
        <f t="shared" ref="B8:AA8" si="0">SUM(B9:B14)</f>
        <v>2359555.8587999991</v>
      </c>
      <c r="C8" s="37">
        <f t="shared" si="0"/>
        <v>6132610.1900000004</v>
      </c>
      <c r="D8" s="37">
        <f t="shared" si="0"/>
        <v>162721.84403203643</v>
      </c>
      <c r="E8" s="37">
        <f t="shared" si="0"/>
        <v>423487.71374082466</v>
      </c>
      <c r="F8" s="37">
        <f t="shared" si="0"/>
        <v>162580.77928999555</v>
      </c>
      <c r="G8" s="37">
        <f t="shared" si="0"/>
        <v>423624.78707948915</v>
      </c>
      <c r="H8" s="37">
        <f t="shared" si="0"/>
        <v>219131.49215584964</v>
      </c>
      <c r="I8" s="37">
        <f t="shared" si="0"/>
        <v>573715.40241499245</v>
      </c>
      <c r="J8" s="37">
        <f t="shared" si="0"/>
        <v>162532.56774382034</v>
      </c>
      <c r="K8" s="37">
        <f t="shared" si="0"/>
        <v>423838.9260250596</v>
      </c>
      <c r="L8" s="37">
        <f t="shared" si="0"/>
        <v>221754.69063594294</v>
      </c>
      <c r="M8" s="37">
        <f t="shared" si="0"/>
        <v>573745.4654258209</v>
      </c>
      <c r="N8" s="37">
        <f t="shared" si="0"/>
        <v>163336.5143809515</v>
      </c>
      <c r="O8" s="37">
        <f t="shared" si="0"/>
        <v>425777.9886868067</v>
      </c>
      <c r="P8" s="37">
        <f t="shared" si="0"/>
        <v>163309.2611423801</v>
      </c>
      <c r="Q8" s="37">
        <f t="shared" si="0"/>
        <v>425251.04658534582</v>
      </c>
      <c r="R8" s="37">
        <f t="shared" si="0"/>
        <v>278543.95358230191</v>
      </c>
      <c r="S8" s="37">
        <f t="shared" si="0"/>
        <v>724028.31426444394</v>
      </c>
      <c r="T8" s="37">
        <f t="shared" si="0"/>
        <v>148637.92115449568</v>
      </c>
      <c r="U8" s="37">
        <f t="shared" si="0"/>
        <v>384202.47192401614</v>
      </c>
      <c r="V8" s="37">
        <f t="shared" si="0"/>
        <v>163982.80440810762</v>
      </c>
      <c r="W8" s="37">
        <f t="shared" si="0"/>
        <v>423521.42121533584</v>
      </c>
      <c r="X8" s="37">
        <f t="shared" si="0"/>
        <v>180072.75231333327</v>
      </c>
      <c r="Y8" s="37">
        <f t="shared" si="0"/>
        <v>466006.62681558286</v>
      </c>
      <c r="Z8" s="37">
        <f t="shared" si="0"/>
        <v>332951.27796078462</v>
      </c>
      <c r="AA8" s="37">
        <f t="shared" si="0"/>
        <v>865410.0258222823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2">
      <c r="A9" s="18" t="s">
        <v>16</v>
      </c>
      <c r="B9" s="37">
        <f>+Z9+X9+V9+T9+R9+P9+N9+L9+J9+H9+F9+D9</f>
        <v>42580.987611592573</v>
      </c>
      <c r="C9" s="37">
        <f>AA9+Y9+W9+U9+S9+Q9+O9+M9+K9+I9+G9+E9</f>
        <v>83744.274539260063</v>
      </c>
      <c r="D9" s="38">
        <v>2940.5040532303024</v>
      </c>
      <c r="E9" s="38">
        <v>5783.106323501157</v>
      </c>
      <c r="F9" s="38">
        <v>2941.1307052651273</v>
      </c>
      <c r="G9" s="38">
        <v>5784.3387636813541</v>
      </c>
      <c r="H9" s="38">
        <v>3984.5069692744687</v>
      </c>
      <c r="I9" s="38">
        <v>7836.3528949167167</v>
      </c>
      <c r="J9" s="38">
        <v>2941.130287914455</v>
      </c>
      <c r="K9" s="38">
        <v>5784.3379428753724</v>
      </c>
      <c r="L9" s="38">
        <v>3984.5069692744692</v>
      </c>
      <c r="M9" s="38">
        <v>7836.3528949167148</v>
      </c>
      <c r="N9" s="38">
        <v>2955.028273985507</v>
      </c>
      <c r="O9" s="38">
        <v>5811.6711924395559</v>
      </c>
      <c r="P9" s="38">
        <v>2951.4221554993901</v>
      </c>
      <c r="Q9" s="38">
        <v>5804.5790183623094</v>
      </c>
      <c r="R9" s="38">
        <v>5027.8836506344851</v>
      </c>
      <c r="S9" s="38">
        <v>9888.3678469580609</v>
      </c>
      <c r="T9" s="38">
        <v>2668.024563490445</v>
      </c>
      <c r="U9" s="38">
        <v>5247.2193355516401</v>
      </c>
      <c r="V9" s="38">
        <v>2941.0678939889094</v>
      </c>
      <c r="W9" s="38">
        <v>5784.2152323812415</v>
      </c>
      <c r="X9" s="38">
        <v>3236.0987186443485</v>
      </c>
      <c r="Y9" s="38">
        <v>6364.4540611011953</v>
      </c>
      <c r="Z9" s="38">
        <v>6009.6833703906741</v>
      </c>
      <c r="AA9" s="38">
        <v>11819.279032574743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7" customFormat="1" ht="12">
      <c r="A10" s="18" t="s">
        <v>17</v>
      </c>
      <c r="B10" s="37">
        <f>+Z10+X10+V10+T10+R10+P10+N10+L10+J10+H10+F10+D10</f>
        <v>19418.526814750821</v>
      </c>
      <c r="C10" s="37">
        <f>AA10+Y10+W10+U10+S10+Q10+O10+M10+K10+I10+G10+E10</f>
        <v>11131.849676946844</v>
      </c>
      <c r="D10" s="38">
        <v>1366.2046533698208</v>
      </c>
      <c r="E10" s="38">
        <v>958.63713224085916</v>
      </c>
      <c r="F10" s="38">
        <v>1425.991255587069</v>
      </c>
      <c r="G10" s="38">
        <v>958.84142779655394</v>
      </c>
      <c r="H10" s="38">
        <v>1433.2625990999775</v>
      </c>
      <c r="I10" s="38">
        <v>1298.9937321197879</v>
      </c>
      <c r="J10" s="38">
        <v>1499.5126177731413</v>
      </c>
      <c r="K10" s="38">
        <v>958.84129173557744</v>
      </c>
      <c r="L10" s="38">
        <v>1720.8846313883614</v>
      </c>
      <c r="M10" s="38">
        <v>1298.9937321197879</v>
      </c>
      <c r="N10" s="38">
        <v>1528.597991824779</v>
      </c>
      <c r="O10" s="38">
        <v>963.37219027197898</v>
      </c>
      <c r="P10" s="38">
        <v>1686.9516949947877</v>
      </c>
      <c r="Q10" s="38">
        <v>962.19655540752865</v>
      </c>
      <c r="R10" s="38">
        <v>1526.9821377107994</v>
      </c>
      <c r="S10" s="38">
        <v>943.72867882230889</v>
      </c>
      <c r="T10" s="38">
        <v>1645.7474150883054</v>
      </c>
      <c r="U10" s="38">
        <v>500.78551361278306</v>
      </c>
      <c r="V10" s="38">
        <v>1951.1438426304653</v>
      </c>
      <c r="W10" s="38">
        <v>552.03547074336257</v>
      </c>
      <c r="X10" s="38">
        <v>1783.0950147765786</v>
      </c>
      <c r="Y10" s="38">
        <v>607.41245830129822</v>
      </c>
      <c r="Z10" s="38">
        <v>1850.1529605067356</v>
      </c>
      <c r="AA10" s="38">
        <v>1128.0114937750168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7" customFormat="1" ht="12">
      <c r="A11" s="18" t="s">
        <v>18</v>
      </c>
      <c r="B11" s="37">
        <f>+Z11+X11+V11+T11+R11+P11+N11+L11+J11+H11+F11+D11</f>
        <v>1782.287087719589</v>
      </c>
      <c r="C11" s="37">
        <f>AA11+Y11+W11+U11+S11+Q11+O11+M11+K11+I11+G11+E11</f>
        <v>26594.490954199853</v>
      </c>
      <c r="D11" s="38">
        <v>129.02115491268424</v>
      </c>
      <c r="E11" s="38">
        <v>1836.5287615623824</v>
      </c>
      <c r="F11" s="38">
        <v>117.16293504710823</v>
      </c>
      <c r="G11" s="38">
        <v>1836.9201449662537</v>
      </c>
      <c r="H11" s="38">
        <v>166.77713976585213</v>
      </c>
      <c r="I11" s="38">
        <v>2488.5739034025405</v>
      </c>
      <c r="J11" s="38">
        <v>123.1051422119627</v>
      </c>
      <c r="K11" s="38">
        <v>1836.9198843046447</v>
      </c>
      <c r="L11" s="38">
        <v>173.90780932623727</v>
      </c>
      <c r="M11" s="38">
        <v>2488.5739034025396</v>
      </c>
      <c r="N11" s="38">
        <v>116.55619239339511</v>
      </c>
      <c r="O11" s="38">
        <v>1845.6000461698329</v>
      </c>
      <c r="P11" s="38">
        <v>112.83991845525766</v>
      </c>
      <c r="Q11" s="38">
        <v>1843.3477995490264</v>
      </c>
      <c r="R11" s="38">
        <v>221.14514166031887</v>
      </c>
      <c r="S11" s="38">
        <v>3140.2279225004349</v>
      </c>
      <c r="T11" s="38">
        <v>111.6739182426365</v>
      </c>
      <c r="U11" s="38">
        <v>1666.348271828537</v>
      </c>
      <c r="V11" s="38">
        <v>119.53719584631723</v>
      </c>
      <c r="W11" s="38">
        <v>1836.8809153943032</v>
      </c>
      <c r="X11" s="38">
        <v>135.45146048363364</v>
      </c>
      <c r="Y11" s="38">
        <v>2021.1461247661287</v>
      </c>
      <c r="Z11" s="38">
        <v>255.10907937418543</v>
      </c>
      <c r="AA11" s="38">
        <v>3753.42327635323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7" customFormat="1" ht="12">
      <c r="A12" s="18" t="s">
        <v>19</v>
      </c>
      <c r="B12" s="37">
        <v>0</v>
      </c>
      <c r="C12" s="37">
        <f>AA12+Y12+W12+U12+S12+Q12+O12+M12+K12+I12+G12+E12</f>
        <v>13075.693263858626</v>
      </c>
      <c r="D12" s="40">
        <v>0</v>
      </c>
      <c r="E12" s="38">
        <v>702.72287811719264</v>
      </c>
      <c r="F12" s="40">
        <v>0</v>
      </c>
      <c r="G12" s="38">
        <v>749.69633253679103</v>
      </c>
      <c r="H12" s="40">
        <v>0</v>
      </c>
      <c r="I12" s="38">
        <v>823.91439051975669</v>
      </c>
      <c r="J12" s="40">
        <v>0</v>
      </c>
      <c r="K12" s="38">
        <v>963.89528469015988</v>
      </c>
      <c r="L12" s="40">
        <v>0</v>
      </c>
      <c r="M12" s="38">
        <v>853.97740134829951</v>
      </c>
      <c r="N12" s="40">
        <v>0</v>
      </c>
      <c r="O12" s="38">
        <v>904.70873212146603</v>
      </c>
      <c r="P12" s="40">
        <v>0</v>
      </c>
      <c r="Q12" s="38">
        <v>896.25351032593824</v>
      </c>
      <c r="R12" s="40">
        <v>0</v>
      </c>
      <c r="S12" s="38">
        <v>1815.7864495496833</v>
      </c>
      <c r="T12" s="40">
        <v>0</v>
      </c>
      <c r="U12" s="38">
        <v>963.53917196160808</v>
      </c>
      <c r="V12" s="40">
        <v>0</v>
      </c>
      <c r="W12" s="38">
        <v>1062.1469389882902</v>
      </c>
      <c r="X12" s="40">
        <v>0</v>
      </c>
      <c r="Y12" s="38">
        <v>1168.695342020892</v>
      </c>
      <c r="Z12" s="40">
        <v>0</v>
      </c>
      <c r="AA12" s="38">
        <v>2170.3568316785495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12">
      <c r="A13" s="18" t="s">
        <v>20</v>
      </c>
      <c r="B13" s="37">
        <f>+Z13+X13+V13+T13+R13+P13+N13+L13+J13+H13+F13+D13</f>
        <v>28413.220039045678</v>
      </c>
      <c r="C13" s="37">
        <v>0</v>
      </c>
      <c r="D13" s="38">
        <v>1709.5736525905031</v>
      </c>
      <c r="E13" s="40">
        <v>0</v>
      </c>
      <c r="F13" s="38">
        <v>1486.5857848613068</v>
      </c>
      <c r="G13" s="40">
        <v>0</v>
      </c>
      <c r="H13" s="38">
        <v>1379.1314862816582</v>
      </c>
      <c r="I13" s="40">
        <v>0</v>
      </c>
      <c r="J13" s="38">
        <v>1358.9333098569125</v>
      </c>
      <c r="K13" s="40">
        <v>0</v>
      </c>
      <c r="L13" s="38">
        <v>3707.5772645263801</v>
      </c>
      <c r="M13" s="40">
        <v>0</v>
      </c>
      <c r="N13" s="38">
        <v>1386.4028297945663</v>
      </c>
      <c r="O13" s="40">
        <v>0</v>
      </c>
      <c r="P13" s="38">
        <v>1400.1375897633943</v>
      </c>
      <c r="Q13" s="40">
        <v>0</v>
      </c>
      <c r="R13" s="38">
        <v>4042.2011155047326</v>
      </c>
      <c r="S13" s="40">
        <v>0</v>
      </c>
      <c r="T13" s="38">
        <v>2144.9764187311994</v>
      </c>
      <c r="U13" s="40">
        <v>0</v>
      </c>
      <c r="V13" s="38">
        <v>2364.4914536470806</v>
      </c>
      <c r="W13" s="40">
        <v>0</v>
      </c>
      <c r="X13" s="38">
        <v>2601.683483414914</v>
      </c>
      <c r="Y13" s="40">
        <v>0</v>
      </c>
      <c r="Z13" s="38">
        <v>4831.525650073032</v>
      </c>
      <c r="AA13" s="40"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7" customFormat="1" ht="12">
      <c r="A14" s="19" t="s">
        <v>21</v>
      </c>
      <c r="B14" s="41">
        <f>+Z14+X14+V14+T14+R14+P14+N14+L14+J14+H14+F14+D14</f>
        <v>2267360.8372468906</v>
      </c>
      <c r="C14" s="41">
        <f>AA14+Y14+W14+U14+S14+Q14+O14+M14+K14+I14+G14+E14</f>
        <v>5998063.8815657347</v>
      </c>
      <c r="D14" s="42">
        <v>156576.54051793311</v>
      </c>
      <c r="E14" s="43">
        <v>414206.71864540305</v>
      </c>
      <c r="F14" s="42">
        <v>156609.90860923493</v>
      </c>
      <c r="G14" s="43">
        <v>414294.99041050818</v>
      </c>
      <c r="H14" s="42">
        <v>212167.81396142769</v>
      </c>
      <c r="I14" s="43">
        <v>561267.5674940336</v>
      </c>
      <c r="J14" s="42">
        <v>156609.88638606388</v>
      </c>
      <c r="K14" s="43">
        <v>414294.93162145384</v>
      </c>
      <c r="L14" s="42">
        <v>212167.81396142748</v>
      </c>
      <c r="M14" s="43">
        <v>561267.5674940336</v>
      </c>
      <c r="N14" s="42">
        <v>157349.92909295324</v>
      </c>
      <c r="O14" s="43">
        <v>416252.63652580389</v>
      </c>
      <c r="P14" s="42">
        <v>157157.90978366727</v>
      </c>
      <c r="Q14" s="43">
        <v>415744.66970170103</v>
      </c>
      <c r="R14" s="42">
        <v>267725.74153679155</v>
      </c>
      <c r="S14" s="43">
        <v>708240.20336661348</v>
      </c>
      <c r="T14" s="42">
        <v>142067.49883894308</v>
      </c>
      <c r="U14" s="43">
        <v>375824.57963106158</v>
      </c>
      <c r="V14" s="42">
        <v>156606.56402199485</v>
      </c>
      <c r="W14" s="43">
        <v>414286.14265782863</v>
      </c>
      <c r="X14" s="42">
        <v>172316.42363601379</v>
      </c>
      <c r="Y14" s="43">
        <v>455844.91882939334</v>
      </c>
      <c r="Z14" s="42">
        <v>320004.80690044002</v>
      </c>
      <c r="AA14" s="43">
        <v>846538.95518790081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7" customFormat="1" ht="12">
      <c r="A15" s="45" t="s">
        <v>30</v>
      </c>
      <c r="B15" s="37"/>
      <c r="C15" s="37"/>
      <c r="D15" s="38"/>
      <c r="E15" s="53"/>
      <c r="F15" s="38"/>
      <c r="G15" s="53"/>
      <c r="H15" s="38"/>
      <c r="I15" s="53"/>
      <c r="J15" s="38"/>
      <c r="K15" s="53"/>
      <c r="L15" s="38"/>
      <c r="M15" s="53"/>
      <c r="N15" s="38"/>
      <c r="O15" s="53"/>
      <c r="P15" s="38"/>
      <c r="Q15" s="53"/>
      <c r="R15" s="38"/>
      <c r="S15" s="53"/>
      <c r="T15" s="38"/>
      <c r="U15" s="53"/>
      <c r="V15" s="38"/>
      <c r="W15" s="53"/>
      <c r="X15" s="38"/>
      <c r="Y15" s="53"/>
      <c r="Z15" s="38"/>
      <c r="AA15" s="53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7" customFormat="1" ht="15" customHeight="1">
      <c r="A16" s="25" t="s">
        <v>23</v>
      </c>
      <c r="B16" s="1"/>
      <c r="C16" s="1"/>
      <c r="D16" s="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5"/>
      <c r="V17" s="15"/>
      <c r="W17" s="15"/>
      <c r="X17" s="15"/>
      <c r="Y17" s="15"/>
      <c r="Z17" s="15"/>
      <c r="AA17" s="15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>
      <c r="A21" s="1"/>
      <c r="B21" s="1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>
      <c r="A27" s="1"/>
      <c r="B27" s="10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B52" s="1"/>
      <c r="AC52" s="1"/>
      <c r="AD52" s="1"/>
      <c r="AE52" s="1"/>
      <c r="AF52" s="1"/>
      <c r="AG52" s="1"/>
      <c r="AH52" s="1"/>
    </row>
  </sheetData>
  <mergeCells count="4">
    <mergeCell ref="B6:C6"/>
    <mergeCell ref="A3:AA3"/>
    <mergeCell ref="A6:A7"/>
    <mergeCell ref="D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52"/>
  <sheetViews>
    <sheetView showGridLines="0" workbookViewId="0">
      <selection activeCell="A4" sqref="A4"/>
    </sheetView>
  </sheetViews>
  <sheetFormatPr baseColWidth="10" defaultRowHeight="15"/>
  <cols>
    <col min="1" max="1" width="28.7109375" customWidth="1"/>
    <col min="2" max="2" width="12.42578125" bestFit="1" customWidth="1"/>
    <col min="3" max="3" width="18.140625" bestFit="1" customWidth="1"/>
    <col min="4" max="4" width="11.28515625" bestFit="1" customWidth="1"/>
    <col min="5" max="5" width="16.7109375" bestFit="1" customWidth="1"/>
    <col min="6" max="6" width="11.28515625" bestFit="1" customWidth="1"/>
    <col min="7" max="7" width="16.7109375" bestFit="1" customWidth="1"/>
    <col min="8" max="8" width="11.28515625" bestFit="1" customWidth="1"/>
    <col min="9" max="9" width="16.7109375" bestFit="1" customWidth="1"/>
    <col min="10" max="10" width="11.28515625" bestFit="1" customWidth="1"/>
    <col min="11" max="11" width="16.7109375" bestFit="1" customWidth="1"/>
    <col min="12" max="12" width="11.28515625" bestFit="1" customWidth="1"/>
    <col min="13" max="13" width="16.7109375" bestFit="1" customWidth="1"/>
    <col min="14" max="14" width="11.28515625" bestFit="1" customWidth="1"/>
    <col min="15" max="15" width="16.7109375" bestFit="1" customWidth="1"/>
    <col min="16" max="16" width="11.28515625" bestFit="1" customWidth="1"/>
    <col min="17" max="17" width="16.7109375" bestFit="1" customWidth="1"/>
    <col min="18" max="18" width="11.28515625" bestFit="1" customWidth="1"/>
    <col min="19" max="19" width="16.7109375" bestFit="1" customWidth="1"/>
    <col min="20" max="20" width="11.28515625" bestFit="1" customWidth="1"/>
    <col min="21" max="21" width="16.7109375" bestFit="1" customWidth="1"/>
    <col min="22" max="22" width="11.28515625" bestFit="1" customWidth="1"/>
    <col min="23" max="23" width="16.7109375" bestFit="1" customWidth="1"/>
    <col min="24" max="24" width="11.28515625" bestFit="1" customWidth="1"/>
    <col min="25" max="25" width="16.7109375" bestFit="1" customWidth="1"/>
    <col min="26" max="26" width="11.28515625" bestFit="1" customWidth="1"/>
    <col min="27" max="27" width="18.140625" bestFit="1" customWidth="1"/>
  </cols>
  <sheetData>
    <row r="1" spans="1:38" s="7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">
      <c r="A4" s="26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7" customFormat="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7" customFormat="1" ht="12">
      <c r="A6" s="101" t="s">
        <v>0</v>
      </c>
      <c r="B6" s="99" t="s">
        <v>13</v>
      </c>
      <c r="C6" s="99"/>
      <c r="D6" s="103" t="s">
        <v>1</v>
      </c>
      <c r="E6" s="103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21" t="s">
        <v>7</v>
      </c>
      <c r="Q6" s="21"/>
      <c r="R6" s="21" t="s">
        <v>8</v>
      </c>
      <c r="S6" s="21"/>
      <c r="T6" s="21" t="s">
        <v>9</v>
      </c>
      <c r="U6" s="21"/>
      <c r="V6" s="21" t="s">
        <v>10</v>
      </c>
      <c r="W6" s="21"/>
      <c r="X6" s="21" t="s">
        <v>11</v>
      </c>
      <c r="Y6" s="21"/>
      <c r="Z6" s="21" t="s">
        <v>12</v>
      </c>
      <c r="AA6" s="2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7" customFormat="1" ht="12">
      <c r="A7" s="10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  <c r="U7" s="22" t="s">
        <v>15</v>
      </c>
      <c r="V7" s="22" t="s">
        <v>14</v>
      </c>
      <c r="W7" s="22" t="s">
        <v>15</v>
      </c>
      <c r="X7" s="22" t="s">
        <v>14</v>
      </c>
      <c r="Y7" s="22" t="s">
        <v>15</v>
      </c>
      <c r="Z7" s="22" t="s">
        <v>14</v>
      </c>
      <c r="AA7" s="22" t="s">
        <v>15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7" customFormat="1" ht="12">
      <c r="A8" s="16" t="s">
        <v>13</v>
      </c>
      <c r="B8" s="37">
        <f>SUM(B9:B14)</f>
        <v>2312364.7416239996</v>
      </c>
      <c r="C8" s="37">
        <f>SUM(C9:C14)</f>
        <v>6009957.9862000002</v>
      </c>
      <c r="D8" s="37">
        <f>SUM(D9:D14)</f>
        <v>159467.40715139569</v>
      </c>
      <c r="E8" s="37">
        <f t="shared" ref="E8:W8" si="0">SUM(E9:E14)</f>
        <v>415017.95946600818</v>
      </c>
      <c r="F8" s="37">
        <f t="shared" si="0"/>
        <v>159329.16370419564</v>
      </c>
      <c r="G8" s="37">
        <f t="shared" si="0"/>
        <v>415152.29133789934</v>
      </c>
      <c r="H8" s="37">
        <f t="shared" si="0"/>
        <v>214748.86231273264</v>
      </c>
      <c r="I8" s="37">
        <f t="shared" si="0"/>
        <v>562241.09436669259</v>
      </c>
      <c r="J8" s="37">
        <f t="shared" si="0"/>
        <v>159281.91638894397</v>
      </c>
      <c r="K8" s="37">
        <f t="shared" si="0"/>
        <v>415362.14750455838</v>
      </c>
      <c r="L8" s="37">
        <f t="shared" si="0"/>
        <v>217319.59682322407</v>
      </c>
      <c r="M8" s="37">
        <f t="shared" si="0"/>
        <v>562270.55611730448</v>
      </c>
      <c r="N8" s="37">
        <f t="shared" si="0"/>
        <v>160069.78409333245</v>
      </c>
      <c r="O8" s="37">
        <f t="shared" si="0"/>
        <v>417262.42891307059</v>
      </c>
      <c r="P8" s="37">
        <f t="shared" si="0"/>
        <v>160043.07591953251</v>
      </c>
      <c r="Q8" s="37">
        <f t="shared" si="0"/>
        <v>416746.02565363894</v>
      </c>
      <c r="R8" s="37">
        <f t="shared" si="0"/>
        <v>272973.07451065583</v>
      </c>
      <c r="S8" s="37">
        <f t="shared" si="0"/>
        <v>709547.74797915504</v>
      </c>
      <c r="T8" s="37">
        <f t="shared" si="0"/>
        <v>145665.16273140573</v>
      </c>
      <c r="U8" s="37">
        <f t="shared" si="0"/>
        <v>376518.42248553579</v>
      </c>
      <c r="V8" s="37">
        <f t="shared" si="0"/>
        <v>160703.14831994547</v>
      </c>
      <c r="W8" s="37">
        <f t="shared" si="0"/>
        <v>415050.9927910291</v>
      </c>
      <c r="X8" s="37">
        <v>176471.29726706658</v>
      </c>
      <c r="Y8" s="37">
        <v>456686.49427927122</v>
      </c>
      <c r="Z8" s="37">
        <f>SUM(Z9:Z14)</f>
        <v>326292.25240156893</v>
      </c>
      <c r="AA8" s="37">
        <f>SUM(AA9:AA14)</f>
        <v>848101.82530583662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2">
      <c r="A9" s="18" t="s">
        <v>16</v>
      </c>
      <c r="B9" s="37">
        <v>41729.367859360718</v>
      </c>
      <c r="C9" s="37">
        <v>82069.389048474855</v>
      </c>
      <c r="D9" s="38">
        <v>2881.6939721656963</v>
      </c>
      <c r="E9" s="38">
        <v>5667.4441970311327</v>
      </c>
      <c r="F9" s="38">
        <v>2882.3080911598245</v>
      </c>
      <c r="G9" s="38">
        <v>5668.6519884077261</v>
      </c>
      <c r="H9" s="38">
        <v>3904.8168298889786</v>
      </c>
      <c r="I9" s="38">
        <v>7679.6258370183823</v>
      </c>
      <c r="J9" s="38">
        <v>2882.3076821561658</v>
      </c>
      <c r="K9" s="38">
        <v>5668.6511840178646</v>
      </c>
      <c r="L9" s="38">
        <v>3904.8168298889796</v>
      </c>
      <c r="M9" s="38">
        <v>7679.6258370183805</v>
      </c>
      <c r="N9" s="38">
        <v>2895.9277085057965</v>
      </c>
      <c r="O9" s="38">
        <v>5695.4377685907648</v>
      </c>
      <c r="P9" s="38">
        <v>2892.393712389402</v>
      </c>
      <c r="Q9" s="38">
        <v>5688.4874379950625</v>
      </c>
      <c r="R9" s="38">
        <v>4927.3259776217947</v>
      </c>
      <c r="S9" s="38">
        <v>9690.6004900188982</v>
      </c>
      <c r="T9" s="38">
        <v>2614.6640722206357</v>
      </c>
      <c r="U9" s="38">
        <v>5142.2749488406071</v>
      </c>
      <c r="V9" s="38">
        <v>2882.2465361091313</v>
      </c>
      <c r="W9" s="38">
        <v>5668.5309277336164</v>
      </c>
      <c r="X9" s="38">
        <v>3171.3767442714616</v>
      </c>
      <c r="Y9" s="38">
        <v>6237.1649798791705</v>
      </c>
      <c r="Z9" s="38">
        <v>5889.4897029828608</v>
      </c>
      <c r="AA9" s="38">
        <v>11582.893451923248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7" customFormat="1" ht="12">
      <c r="A10" s="18" t="s">
        <v>17</v>
      </c>
      <c r="B10" s="37">
        <v>19030.156278455805</v>
      </c>
      <c r="C10" s="37">
        <v>10909.212683407904</v>
      </c>
      <c r="D10" s="38">
        <v>1338.8805603024243</v>
      </c>
      <c r="E10" s="38">
        <v>939.46438959604188</v>
      </c>
      <c r="F10" s="38">
        <v>1397.4714304753275</v>
      </c>
      <c r="G10" s="38">
        <v>939.66459924062281</v>
      </c>
      <c r="H10" s="38">
        <v>1404.597347117978</v>
      </c>
      <c r="I10" s="38">
        <v>1273.0138574773921</v>
      </c>
      <c r="J10" s="38">
        <v>1469.5223654176784</v>
      </c>
      <c r="K10" s="38">
        <v>939.66446590086582</v>
      </c>
      <c r="L10" s="38">
        <v>1686.4669387605941</v>
      </c>
      <c r="M10" s="38">
        <v>1273.0138574773921</v>
      </c>
      <c r="N10" s="38">
        <v>1498.0260319882834</v>
      </c>
      <c r="O10" s="38">
        <v>944.10474646653938</v>
      </c>
      <c r="P10" s="38">
        <v>1653.2126610948919</v>
      </c>
      <c r="Q10" s="38">
        <v>942.95262429937804</v>
      </c>
      <c r="R10" s="38">
        <v>1496.4424949565835</v>
      </c>
      <c r="S10" s="38">
        <v>924.85410524586268</v>
      </c>
      <c r="T10" s="38">
        <v>1612.8324667865393</v>
      </c>
      <c r="U10" s="38">
        <v>490.7698033405274</v>
      </c>
      <c r="V10" s="38">
        <v>1912.1209657778559</v>
      </c>
      <c r="W10" s="38">
        <v>540.99476132849497</v>
      </c>
      <c r="X10" s="38">
        <v>1747.4331144810469</v>
      </c>
      <c r="Y10" s="38">
        <v>595.26420913527227</v>
      </c>
      <c r="Z10" s="38">
        <v>1813.149901296601</v>
      </c>
      <c r="AA10" s="38">
        <v>1105.4512638995163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7" customFormat="1" ht="12">
      <c r="A11" s="18" t="s">
        <v>18</v>
      </c>
      <c r="B11" s="37">
        <v>1746.6413459651972</v>
      </c>
      <c r="C11" s="37">
        <v>26062.601135115856</v>
      </c>
      <c r="D11" s="38">
        <v>126.44073181443055</v>
      </c>
      <c r="E11" s="38">
        <v>1799.7981863311347</v>
      </c>
      <c r="F11" s="38">
        <v>114.81967634616606</v>
      </c>
      <c r="G11" s="38">
        <v>1800.1817420669286</v>
      </c>
      <c r="H11" s="38">
        <v>163.4415969705351</v>
      </c>
      <c r="I11" s="38">
        <v>2438.8024253344897</v>
      </c>
      <c r="J11" s="38">
        <v>120.64303936772345</v>
      </c>
      <c r="K11" s="38">
        <v>1800.1814866185518</v>
      </c>
      <c r="L11" s="38">
        <v>170.42965313971251</v>
      </c>
      <c r="M11" s="38">
        <v>2438.8024253344888</v>
      </c>
      <c r="N11" s="38">
        <v>114.22506854552721</v>
      </c>
      <c r="O11" s="38">
        <v>1808.6880452464363</v>
      </c>
      <c r="P11" s="38">
        <v>110.5831200861525</v>
      </c>
      <c r="Q11" s="38">
        <v>1806.4808435580458</v>
      </c>
      <c r="R11" s="38">
        <v>216.72223882711248</v>
      </c>
      <c r="S11" s="38">
        <v>3077.4233640504262</v>
      </c>
      <c r="T11" s="38">
        <v>109.44043987778377</v>
      </c>
      <c r="U11" s="38">
        <v>1633.0213063919662</v>
      </c>
      <c r="V11" s="38">
        <v>117.14645192939089</v>
      </c>
      <c r="W11" s="38">
        <v>1800.1432970864171</v>
      </c>
      <c r="X11" s="38">
        <v>132.74243127396096</v>
      </c>
      <c r="Y11" s="38">
        <v>1980.7232022708063</v>
      </c>
      <c r="Z11" s="38">
        <v>250.00689778670173</v>
      </c>
      <c r="AA11" s="38">
        <v>3678.3548108261652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7" customFormat="1" ht="12">
      <c r="A12" s="18" t="s">
        <v>24</v>
      </c>
      <c r="B12" s="37">
        <v>0</v>
      </c>
      <c r="C12" s="37">
        <v>12814.179398581455</v>
      </c>
      <c r="D12" s="40">
        <v>0</v>
      </c>
      <c r="E12" s="38">
        <v>688.66842055484869</v>
      </c>
      <c r="F12" s="40">
        <v>0</v>
      </c>
      <c r="G12" s="38">
        <v>734.70240588605509</v>
      </c>
      <c r="H12" s="40">
        <v>0</v>
      </c>
      <c r="I12" s="38">
        <v>807.43610270936153</v>
      </c>
      <c r="J12" s="40">
        <v>0</v>
      </c>
      <c r="K12" s="38">
        <v>944.61737899635659</v>
      </c>
      <c r="L12" s="40">
        <v>0</v>
      </c>
      <c r="M12" s="38">
        <v>836.89785332133351</v>
      </c>
      <c r="N12" s="40">
        <v>0</v>
      </c>
      <c r="O12" s="38">
        <v>886.61455747903665</v>
      </c>
      <c r="P12" s="40">
        <v>0</v>
      </c>
      <c r="Q12" s="38">
        <v>878.3284401194195</v>
      </c>
      <c r="R12" s="40">
        <v>0</v>
      </c>
      <c r="S12" s="38">
        <v>1779.4707205586894</v>
      </c>
      <c r="T12" s="40">
        <v>0</v>
      </c>
      <c r="U12" s="38">
        <v>944.26838852237586</v>
      </c>
      <c r="V12" s="40">
        <v>0</v>
      </c>
      <c r="W12" s="38">
        <v>1040.9040002085244</v>
      </c>
      <c r="X12" s="40">
        <v>0</v>
      </c>
      <c r="Y12" s="38">
        <v>1145.3214351804741</v>
      </c>
      <c r="Z12" s="40">
        <v>0</v>
      </c>
      <c r="AA12" s="38">
        <v>2126.9496950449784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12">
      <c r="A13" s="18" t="s">
        <v>20</v>
      </c>
      <c r="B13" s="37">
        <v>27844.955638264764</v>
      </c>
      <c r="C13" s="37">
        <v>0</v>
      </c>
      <c r="D13" s="38">
        <v>1675.382179538693</v>
      </c>
      <c r="E13" s="40">
        <v>0</v>
      </c>
      <c r="F13" s="38">
        <v>1456.8540691640806</v>
      </c>
      <c r="G13" s="40">
        <v>0</v>
      </c>
      <c r="H13" s="38">
        <v>1351.5488565560249</v>
      </c>
      <c r="I13" s="40">
        <v>0</v>
      </c>
      <c r="J13" s="38">
        <v>1331.754643659774</v>
      </c>
      <c r="K13" s="40">
        <v>0</v>
      </c>
      <c r="L13" s="38">
        <v>3633.4257192358523</v>
      </c>
      <c r="M13" s="40">
        <v>0</v>
      </c>
      <c r="N13" s="38">
        <v>1358.6747731986748</v>
      </c>
      <c r="O13" s="40">
        <v>0</v>
      </c>
      <c r="P13" s="38">
        <v>1372.1348379681262</v>
      </c>
      <c r="Q13" s="40">
        <v>0</v>
      </c>
      <c r="R13" s="38">
        <v>3961.3570931946379</v>
      </c>
      <c r="S13" s="40">
        <v>0</v>
      </c>
      <c r="T13" s="38">
        <v>2102.0768903565754</v>
      </c>
      <c r="U13" s="40">
        <v>0</v>
      </c>
      <c r="V13" s="38">
        <v>2317.2016245741388</v>
      </c>
      <c r="W13" s="40">
        <v>0</v>
      </c>
      <c r="X13" s="38">
        <v>2549.649813746616</v>
      </c>
      <c r="Y13" s="40">
        <v>0</v>
      </c>
      <c r="Z13" s="38">
        <v>4734.8951370715713</v>
      </c>
      <c r="AA13" s="40"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7" customFormat="1" ht="12">
      <c r="A14" s="19" t="s">
        <v>21</v>
      </c>
      <c r="B14" s="41">
        <v>2222013.6205019532</v>
      </c>
      <c r="C14" s="41">
        <v>5878102.6039344203</v>
      </c>
      <c r="D14" s="42">
        <v>153445.00970757444</v>
      </c>
      <c r="E14" s="43">
        <v>405922.58427249501</v>
      </c>
      <c r="F14" s="42">
        <v>153477.71043705023</v>
      </c>
      <c r="G14" s="43">
        <v>406009.09060229803</v>
      </c>
      <c r="H14" s="42">
        <v>207924.45768219914</v>
      </c>
      <c r="I14" s="43">
        <v>550042.21614415292</v>
      </c>
      <c r="J14" s="42">
        <v>153477.68865834261</v>
      </c>
      <c r="K14" s="43">
        <v>406009.03298902477</v>
      </c>
      <c r="L14" s="42">
        <v>207924.45768219893</v>
      </c>
      <c r="M14" s="43">
        <v>550042.21614415292</v>
      </c>
      <c r="N14" s="42">
        <v>154202.93051109416</v>
      </c>
      <c r="O14" s="43">
        <v>407927.58379528782</v>
      </c>
      <c r="P14" s="42">
        <v>154014.75158799393</v>
      </c>
      <c r="Q14" s="43">
        <v>407429.77630766702</v>
      </c>
      <c r="R14" s="42">
        <v>262371.22670605569</v>
      </c>
      <c r="S14" s="43">
        <v>694075.39929928118</v>
      </c>
      <c r="T14" s="42">
        <v>139226.14886216421</v>
      </c>
      <c r="U14" s="43">
        <v>368308.08803844033</v>
      </c>
      <c r="V14" s="42">
        <v>153474.43274155495</v>
      </c>
      <c r="W14" s="43">
        <v>406000.41980467207</v>
      </c>
      <c r="X14" s="42">
        <v>168870.0951632935</v>
      </c>
      <c r="Y14" s="43">
        <v>446728.0204528055</v>
      </c>
      <c r="Z14" s="42">
        <v>313604.7107624312</v>
      </c>
      <c r="AA14" s="43">
        <v>829608.17608414276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7" customFormat="1" ht="12">
      <c r="A15" s="45" t="s">
        <v>30</v>
      </c>
      <c r="B15" s="17"/>
      <c r="C15" s="17"/>
      <c r="D15" s="29"/>
      <c r="E15" s="36"/>
      <c r="F15" s="29"/>
      <c r="G15" s="36"/>
      <c r="H15" s="29"/>
      <c r="I15" s="36"/>
      <c r="J15" s="29"/>
      <c r="K15" s="36"/>
      <c r="L15" s="29"/>
      <c r="M15" s="36"/>
      <c r="N15" s="29"/>
      <c r="O15" s="36"/>
      <c r="P15" s="29"/>
      <c r="Q15" s="36"/>
      <c r="R15" s="29"/>
      <c r="S15" s="36"/>
      <c r="T15" s="29"/>
      <c r="U15" s="36"/>
      <c r="V15" s="29"/>
      <c r="W15" s="36"/>
      <c r="X15" s="29"/>
      <c r="Y15" s="36"/>
      <c r="Z15" s="29"/>
      <c r="AA15" s="3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7" customFormat="1" ht="15" customHeight="1">
      <c r="A16" s="25" t="s">
        <v>23</v>
      </c>
      <c r="B16" s="1"/>
      <c r="C16" s="1"/>
      <c r="D16" s="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42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5"/>
      <c r="V17" s="15"/>
      <c r="W17" s="15"/>
      <c r="X17" s="15"/>
      <c r="Y17" s="15"/>
      <c r="Z17" s="15"/>
      <c r="AA17" s="15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2">
      <c r="A21" s="1"/>
      <c r="B21" s="1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>
      <c r="A27" s="1"/>
      <c r="B27" s="10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</sheetData>
  <mergeCells count="4">
    <mergeCell ref="B6:C6"/>
    <mergeCell ref="A6:A7"/>
    <mergeCell ref="D6:E6"/>
    <mergeCell ref="A3:AA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9"/>
  <sheetViews>
    <sheetView showGridLines="0" workbookViewId="0">
      <selection activeCell="A4" sqref="A4"/>
    </sheetView>
  </sheetViews>
  <sheetFormatPr baseColWidth="10" defaultRowHeight="15"/>
  <cols>
    <col min="1" max="1" width="28.7109375" customWidth="1"/>
    <col min="2" max="2" width="12.42578125" bestFit="1" customWidth="1"/>
    <col min="3" max="3" width="18.140625" bestFit="1" customWidth="1"/>
    <col min="4" max="4" width="11.28515625" bestFit="1" customWidth="1"/>
    <col min="5" max="5" width="16.7109375" bestFit="1" customWidth="1"/>
    <col min="6" max="6" width="11.28515625" bestFit="1" customWidth="1"/>
    <col min="7" max="7" width="16.7109375" bestFit="1" customWidth="1"/>
    <col min="8" max="8" width="11.28515625" bestFit="1" customWidth="1"/>
    <col min="9" max="9" width="16.7109375" bestFit="1" customWidth="1"/>
    <col min="10" max="10" width="11.28515625" bestFit="1" customWidth="1"/>
    <col min="11" max="11" width="16.7109375" bestFit="1" customWidth="1"/>
    <col min="12" max="12" width="11.28515625" bestFit="1" customWidth="1"/>
    <col min="13" max="13" width="16.7109375" bestFit="1" customWidth="1"/>
    <col min="14" max="14" width="11.28515625" bestFit="1" customWidth="1"/>
    <col min="15" max="15" width="16.7109375" bestFit="1" customWidth="1"/>
    <col min="16" max="16" width="11.28515625" bestFit="1" customWidth="1"/>
    <col min="17" max="17" width="16.7109375" bestFit="1" customWidth="1"/>
    <col min="18" max="18" width="11.28515625" bestFit="1" customWidth="1"/>
    <col min="19" max="19" width="16.7109375" bestFit="1" customWidth="1"/>
    <col min="20" max="20" width="11.28515625" bestFit="1" customWidth="1"/>
    <col min="21" max="21" width="16.7109375" bestFit="1" customWidth="1"/>
    <col min="22" max="22" width="11.28515625" bestFit="1" customWidth="1"/>
    <col min="23" max="23" width="16.7109375" bestFit="1" customWidth="1"/>
    <col min="24" max="24" width="11.28515625" bestFit="1" customWidth="1"/>
    <col min="25" max="25" width="16.7109375" bestFit="1" customWidth="1"/>
    <col min="26" max="26" width="12.42578125" bestFit="1" customWidth="1"/>
    <col min="27" max="27" width="18.140625" bestFit="1" customWidth="1"/>
  </cols>
  <sheetData>
    <row r="1" spans="1:38" s="7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">
      <c r="A4" s="26" t="s">
        <v>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7" customFormat="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7" customFormat="1" ht="12">
      <c r="A6" s="101" t="s">
        <v>0</v>
      </c>
      <c r="B6" s="99" t="s">
        <v>13</v>
      </c>
      <c r="C6" s="99"/>
      <c r="D6" s="103" t="s">
        <v>1</v>
      </c>
      <c r="E6" s="103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21" t="s">
        <v>7</v>
      </c>
      <c r="Q6" s="21"/>
      <c r="R6" s="21" t="s">
        <v>8</v>
      </c>
      <c r="S6" s="21"/>
      <c r="T6" s="21" t="s">
        <v>9</v>
      </c>
      <c r="U6" s="21"/>
      <c r="V6" s="21" t="s">
        <v>10</v>
      </c>
      <c r="W6" s="21"/>
      <c r="X6" s="21" t="s">
        <v>11</v>
      </c>
      <c r="Y6" s="21"/>
      <c r="Z6" s="21" t="s">
        <v>12</v>
      </c>
      <c r="AA6" s="2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7" customFormat="1" ht="12">
      <c r="A7" s="10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  <c r="U7" s="22" t="s">
        <v>15</v>
      </c>
      <c r="V7" s="22" t="s">
        <v>14</v>
      </c>
      <c r="W7" s="22" t="s">
        <v>15</v>
      </c>
      <c r="X7" s="22" t="s">
        <v>14</v>
      </c>
      <c r="Y7" s="22" t="s">
        <v>15</v>
      </c>
      <c r="Z7" s="22" t="s">
        <v>14</v>
      </c>
      <c r="AA7" s="22" t="s">
        <v>15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7" customFormat="1" ht="12">
      <c r="A8" s="16" t="s">
        <v>13</v>
      </c>
      <c r="B8" s="37">
        <f t="shared" ref="B8:AA8" si="0">SUM(B9:B14)</f>
        <v>3715018.5509345536</v>
      </c>
      <c r="C8" s="37">
        <f t="shared" si="0"/>
        <v>7136947.4920817958</v>
      </c>
      <c r="D8" s="37">
        <f t="shared" si="0"/>
        <v>162016.6939721657</v>
      </c>
      <c r="E8" s="37">
        <f t="shared" si="0"/>
        <v>415017.95946600818</v>
      </c>
      <c r="F8" s="37">
        <f t="shared" si="0"/>
        <v>158602.38418256049</v>
      </c>
      <c r="G8" s="37">
        <f t="shared" si="0"/>
        <v>415166.10959583241</v>
      </c>
      <c r="H8" s="37">
        <f t="shared" si="0"/>
        <v>214748.86231273264</v>
      </c>
      <c r="I8" s="37">
        <f t="shared" si="0"/>
        <v>562241.09436669259</v>
      </c>
      <c r="J8" s="37">
        <f t="shared" si="0"/>
        <v>159281.91638894397</v>
      </c>
      <c r="K8" s="37">
        <f t="shared" si="0"/>
        <v>415362.14750455838</v>
      </c>
      <c r="L8" s="37">
        <f t="shared" si="0"/>
        <v>217319.59682322407</v>
      </c>
      <c r="M8" s="37">
        <f t="shared" si="0"/>
        <v>562270.55611730448</v>
      </c>
      <c r="N8" s="37">
        <f t="shared" si="0"/>
        <v>160069.78409333245</v>
      </c>
      <c r="O8" s="37">
        <f t="shared" si="0"/>
        <v>417262.42891307059</v>
      </c>
      <c r="P8" s="37">
        <f t="shared" si="0"/>
        <v>160043.07591953251</v>
      </c>
      <c r="Q8" s="37">
        <f t="shared" si="0"/>
        <v>416746.02565363894</v>
      </c>
      <c r="R8" s="37">
        <f t="shared" si="0"/>
        <v>272973.07451065583</v>
      </c>
      <c r="S8" s="37">
        <f t="shared" si="0"/>
        <v>709547.74797915504</v>
      </c>
      <c r="T8" s="37">
        <f t="shared" si="0"/>
        <v>145665.16273140573</v>
      </c>
      <c r="U8" s="37">
        <f t="shared" si="0"/>
        <v>376518.42248553579</v>
      </c>
      <c r="V8" s="37">
        <f t="shared" si="0"/>
        <v>160137</v>
      </c>
      <c r="W8" s="37">
        <f t="shared" si="0"/>
        <v>420742</v>
      </c>
      <c r="X8" s="37">
        <f t="shared" si="0"/>
        <v>687292</v>
      </c>
      <c r="Y8" s="37">
        <f t="shared" si="0"/>
        <v>948989</v>
      </c>
      <c r="Z8" s="37">
        <f t="shared" si="0"/>
        <v>1216869</v>
      </c>
      <c r="AA8" s="37">
        <f t="shared" si="0"/>
        <v>1477084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2">
      <c r="A9" s="18" t="s">
        <v>16</v>
      </c>
      <c r="B9" s="37">
        <v>56206.946784837441</v>
      </c>
      <c r="C9" s="37">
        <v>95681.799688938831</v>
      </c>
      <c r="D9" s="38">
        <v>2881.69397216569</v>
      </c>
      <c r="E9" s="38">
        <v>5667.4441970311327</v>
      </c>
      <c r="F9" s="38">
        <v>1985</v>
      </c>
      <c r="G9" s="38">
        <v>5668.6519884077261</v>
      </c>
      <c r="H9" s="38">
        <v>3904.8168298889786</v>
      </c>
      <c r="I9" s="38">
        <v>7679.6258370183823</v>
      </c>
      <c r="J9" s="38">
        <v>2882.3076821561658</v>
      </c>
      <c r="K9" s="38">
        <v>5668.6511840178646</v>
      </c>
      <c r="L9" s="38">
        <v>3904.8168298889796</v>
      </c>
      <c r="M9" s="38">
        <v>7679.6258370183805</v>
      </c>
      <c r="N9" s="38">
        <v>2895.9277085057965</v>
      </c>
      <c r="O9" s="38">
        <v>5695.4377685907648</v>
      </c>
      <c r="P9" s="38">
        <v>2892.393712389402</v>
      </c>
      <c r="Q9" s="38">
        <v>5688.4874379950625</v>
      </c>
      <c r="R9" s="38">
        <v>4927.3259776217947</v>
      </c>
      <c r="S9" s="38">
        <v>9690.6004900188982</v>
      </c>
      <c r="T9" s="38">
        <v>2614.6640722206357</v>
      </c>
      <c r="U9" s="38">
        <v>5142.2749488406071</v>
      </c>
      <c r="V9" s="38">
        <v>2584</v>
      </c>
      <c r="W9" s="38">
        <v>5845</v>
      </c>
      <c r="X9" s="38">
        <v>9106</v>
      </c>
      <c r="Y9" s="38">
        <v>12367</v>
      </c>
      <c r="Z9" s="38">
        <v>15628</v>
      </c>
      <c r="AA9" s="38">
        <v>18889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7" customFormat="1" ht="12">
      <c r="A10" s="18" t="s">
        <v>17</v>
      </c>
      <c r="B10" s="37">
        <v>18899.100306122549</v>
      </c>
      <c r="C10" s="37">
        <v>10159.502449044621</v>
      </c>
      <c r="D10" s="38">
        <v>1547</v>
      </c>
      <c r="E10" s="38">
        <v>939.46438959604188</v>
      </c>
      <c r="F10" s="38">
        <v>1568</v>
      </c>
      <c r="G10" s="38">
        <v>939.66459924062281</v>
      </c>
      <c r="H10" s="38">
        <v>1404.597347117978</v>
      </c>
      <c r="I10" s="38">
        <v>1273.0138574773921</v>
      </c>
      <c r="J10" s="38">
        <v>1469.5223654176784</v>
      </c>
      <c r="K10" s="38">
        <v>939.66446590086582</v>
      </c>
      <c r="L10" s="38">
        <v>1686.4669387605941</v>
      </c>
      <c r="M10" s="38">
        <v>1273.0138574773921</v>
      </c>
      <c r="N10" s="38">
        <v>1498.0260319882834</v>
      </c>
      <c r="O10" s="38">
        <v>944.10474646653938</v>
      </c>
      <c r="P10" s="38">
        <v>1653.2126610948919</v>
      </c>
      <c r="Q10" s="38">
        <v>942.95262429937804</v>
      </c>
      <c r="R10" s="38">
        <v>1496.4424949565835</v>
      </c>
      <c r="S10" s="38">
        <v>924.85410524586268</v>
      </c>
      <c r="T10" s="38">
        <v>1612.8324667865393</v>
      </c>
      <c r="U10" s="38">
        <v>490.7698033405274</v>
      </c>
      <c r="V10" s="38">
        <v>1945</v>
      </c>
      <c r="W10" s="38">
        <v>457</v>
      </c>
      <c r="X10" s="38">
        <v>1031</v>
      </c>
      <c r="Y10" s="38">
        <v>548</v>
      </c>
      <c r="Z10" s="38">
        <v>1987</v>
      </c>
      <c r="AA10" s="38">
        <v>487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7" customFormat="1" ht="12">
      <c r="A11" s="18" t="s">
        <v>18</v>
      </c>
      <c r="B11" s="37">
        <v>12024.304833160713</v>
      </c>
      <c r="C11" s="37">
        <v>34433.198082865536</v>
      </c>
      <c r="D11" s="38">
        <v>215</v>
      </c>
      <c r="E11" s="38">
        <v>1799.7981863311347</v>
      </c>
      <c r="F11" s="38">
        <v>114.81967634616606</v>
      </c>
      <c r="G11" s="38">
        <v>1814</v>
      </c>
      <c r="H11" s="38">
        <v>163.4415969705351</v>
      </c>
      <c r="I11" s="38">
        <v>2438.8024253344897</v>
      </c>
      <c r="J11" s="38">
        <v>120.64303936772345</v>
      </c>
      <c r="K11" s="38">
        <v>1800.1814866185518</v>
      </c>
      <c r="L11" s="38">
        <v>170.42965313971251</v>
      </c>
      <c r="M11" s="38">
        <v>2438.8024253344888</v>
      </c>
      <c r="N11" s="38">
        <v>114.22506854552721</v>
      </c>
      <c r="O11" s="38">
        <v>1808.6880452464363</v>
      </c>
      <c r="P11" s="38">
        <v>110.5831200861525</v>
      </c>
      <c r="Q11" s="38">
        <v>1806.4808435580458</v>
      </c>
      <c r="R11" s="38">
        <v>216.72223882711248</v>
      </c>
      <c r="S11" s="38">
        <v>3077.4233640504262</v>
      </c>
      <c r="T11" s="38">
        <v>109.44043987778377</v>
      </c>
      <c r="U11" s="38">
        <v>1633.0213063919662</v>
      </c>
      <c r="V11" s="38">
        <v>145</v>
      </c>
      <c r="W11" s="38">
        <v>1854</v>
      </c>
      <c r="X11" s="38">
        <v>3563</v>
      </c>
      <c r="Y11" s="38">
        <v>5272</v>
      </c>
      <c r="Z11" s="38">
        <v>6981</v>
      </c>
      <c r="AA11" s="38">
        <v>8690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7" customFormat="1" ht="12">
      <c r="A12" s="18" t="s">
        <v>24</v>
      </c>
      <c r="B12" s="37">
        <v>0</v>
      </c>
      <c r="C12" s="37">
        <v>9653.004268147477</v>
      </c>
      <c r="D12" s="40">
        <v>0</v>
      </c>
      <c r="E12" s="38">
        <v>688.66842055484869</v>
      </c>
      <c r="F12" s="40">
        <v>0</v>
      </c>
      <c r="G12" s="38">
        <v>734.70240588605509</v>
      </c>
      <c r="H12" s="40">
        <v>0</v>
      </c>
      <c r="I12" s="38">
        <v>807.43610270936153</v>
      </c>
      <c r="J12" s="40">
        <v>0</v>
      </c>
      <c r="K12" s="38">
        <v>944.61737899635659</v>
      </c>
      <c r="L12" s="40">
        <v>0</v>
      </c>
      <c r="M12" s="38">
        <v>836.89785332133351</v>
      </c>
      <c r="N12" s="40">
        <v>0</v>
      </c>
      <c r="O12" s="38">
        <v>886.61455747903665</v>
      </c>
      <c r="P12" s="40">
        <v>0</v>
      </c>
      <c r="Q12" s="38">
        <v>878.3284401194195</v>
      </c>
      <c r="R12" s="40">
        <v>0</v>
      </c>
      <c r="S12" s="38">
        <v>1779.4707205586894</v>
      </c>
      <c r="T12" s="40">
        <v>0</v>
      </c>
      <c r="U12" s="38">
        <v>944.26838852237586</v>
      </c>
      <c r="V12" s="40">
        <v>0</v>
      </c>
      <c r="W12" s="38">
        <v>128</v>
      </c>
      <c r="X12" s="40">
        <v>0</v>
      </c>
      <c r="Y12" s="38">
        <v>384</v>
      </c>
      <c r="Z12" s="40">
        <v>0</v>
      </c>
      <c r="AA12" s="38">
        <v>640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12">
      <c r="A13" s="18" t="s">
        <v>20</v>
      </c>
      <c r="B13" s="37">
        <v>25170.826883333746</v>
      </c>
      <c r="C13" s="37">
        <v>0</v>
      </c>
      <c r="D13" s="38">
        <v>1589</v>
      </c>
      <c r="E13" s="40">
        <v>0</v>
      </c>
      <c r="F13" s="38">
        <v>1456.8540691640806</v>
      </c>
      <c r="G13" s="40">
        <v>0</v>
      </c>
      <c r="H13" s="38">
        <v>1351.5488565560249</v>
      </c>
      <c r="I13" s="40">
        <v>0</v>
      </c>
      <c r="J13" s="38">
        <v>1331.754643659774</v>
      </c>
      <c r="K13" s="40">
        <v>0</v>
      </c>
      <c r="L13" s="38">
        <v>3633.4257192358523</v>
      </c>
      <c r="M13" s="40">
        <v>0</v>
      </c>
      <c r="N13" s="38">
        <v>1358.6747731986748</v>
      </c>
      <c r="O13" s="40">
        <v>0</v>
      </c>
      <c r="P13" s="38">
        <v>1372.1348379681262</v>
      </c>
      <c r="Q13" s="40">
        <v>0</v>
      </c>
      <c r="R13" s="38">
        <v>3961.3570931946379</v>
      </c>
      <c r="S13" s="40">
        <v>0</v>
      </c>
      <c r="T13" s="38">
        <v>2102.0768903565754</v>
      </c>
      <c r="U13" s="40">
        <v>0</v>
      </c>
      <c r="V13" s="38">
        <v>1985</v>
      </c>
      <c r="W13" s="40">
        <v>0</v>
      </c>
      <c r="X13" s="38">
        <v>2154</v>
      </c>
      <c r="Y13" s="40">
        <v>0</v>
      </c>
      <c r="Z13" s="38">
        <v>2875</v>
      </c>
      <c r="AA13" s="40"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7" customFormat="1" ht="12">
      <c r="A14" s="19" t="s">
        <v>21</v>
      </c>
      <c r="B14" s="41">
        <v>3602717.372127099</v>
      </c>
      <c r="C14" s="41">
        <v>6987019.9875927996</v>
      </c>
      <c r="D14" s="42">
        <v>155784</v>
      </c>
      <c r="E14" s="43">
        <v>405922.58427249501</v>
      </c>
      <c r="F14" s="42">
        <v>153477.71043705023</v>
      </c>
      <c r="G14" s="43">
        <v>406009.09060229803</v>
      </c>
      <c r="H14" s="42">
        <v>207924.45768219914</v>
      </c>
      <c r="I14" s="43">
        <v>550042.21614415292</v>
      </c>
      <c r="J14" s="42">
        <v>153477.68865834261</v>
      </c>
      <c r="K14" s="43">
        <v>406009.03298902477</v>
      </c>
      <c r="L14" s="42">
        <v>207924.45768219893</v>
      </c>
      <c r="M14" s="43">
        <v>550042.21614415292</v>
      </c>
      <c r="N14" s="42">
        <v>154202.93051109416</v>
      </c>
      <c r="O14" s="43">
        <v>407927.58379528782</v>
      </c>
      <c r="P14" s="42">
        <v>154014.75158799393</v>
      </c>
      <c r="Q14" s="43">
        <v>407429.77630766702</v>
      </c>
      <c r="R14" s="42">
        <v>262371.22670605569</v>
      </c>
      <c r="S14" s="43">
        <v>694075.39929928118</v>
      </c>
      <c r="T14" s="42">
        <v>139226.14886216421</v>
      </c>
      <c r="U14" s="43">
        <v>368308.08803844033</v>
      </c>
      <c r="V14" s="42">
        <v>153478</v>
      </c>
      <c r="W14" s="43">
        <v>412458</v>
      </c>
      <c r="X14" s="42">
        <v>671438</v>
      </c>
      <c r="Y14" s="43">
        <v>930418</v>
      </c>
      <c r="Z14" s="42">
        <v>1189398</v>
      </c>
      <c r="AA14" s="43">
        <v>1448378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7" customFormat="1" ht="12">
      <c r="A15" s="45" t="s">
        <v>30</v>
      </c>
      <c r="B15" s="17"/>
      <c r="C15" s="17"/>
      <c r="D15" s="29"/>
      <c r="E15" s="36"/>
      <c r="F15" s="29"/>
      <c r="G15" s="36"/>
      <c r="H15" s="29"/>
      <c r="I15" s="36"/>
      <c r="J15" s="29"/>
      <c r="K15" s="36"/>
      <c r="L15" s="29"/>
      <c r="M15" s="36"/>
      <c r="N15" s="29"/>
      <c r="O15" s="36"/>
      <c r="P15" s="29"/>
      <c r="Q15" s="36"/>
      <c r="R15" s="29"/>
      <c r="S15" s="36"/>
      <c r="T15" s="29"/>
      <c r="U15" s="36"/>
      <c r="V15" s="29"/>
      <c r="W15" s="36"/>
      <c r="X15" s="29"/>
      <c r="Y15" s="36"/>
      <c r="Z15" s="29"/>
      <c r="AA15" s="3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7" customFormat="1" ht="15" customHeight="1">
      <c r="A16" s="25" t="s">
        <v>23</v>
      </c>
      <c r="B16" s="1"/>
      <c r="C16" s="1"/>
      <c r="D16" s="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5"/>
      <c r="V17" s="15"/>
      <c r="W17" s="15"/>
      <c r="X17" s="15"/>
      <c r="Y17" s="15"/>
      <c r="Z17" s="15"/>
      <c r="AA17" s="15"/>
      <c r="AB17" s="1"/>
      <c r="AC17" s="1"/>
      <c r="AD17" s="6"/>
      <c r="AE17" s="6"/>
      <c r="AF17" s="6"/>
      <c r="AG17" s="6"/>
      <c r="AH17" s="6"/>
      <c r="AI17" s="6"/>
      <c r="AJ17" s="6"/>
      <c r="AK17" s="6"/>
      <c r="AL17" s="6"/>
    </row>
    <row r="18" spans="1:3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6"/>
      <c r="AE18" s="6"/>
      <c r="AF18" s="6"/>
      <c r="AG18" s="6"/>
      <c r="AH18" s="6"/>
      <c r="AI18" s="6"/>
      <c r="AJ18" s="6"/>
      <c r="AK18" s="6"/>
      <c r="AL18" s="6"/>
    </row>
    <row r="19" spans="1:3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6"/>
      <c r="AE19" s="6"/>
      <c r="AF19" s="6"/>
      <c r="AG19" s="6"/>
      <c r="AH19" s="6"/>
      <c r="AI19" s="6"/>
      <c r="AJ19" s="6"/>
      <c r="AK19" s="6"/>
      <c r="AL19" s="6"/>
    </row>
    <row r="20" spans="1:3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  <c r="AE20" s="6"/>
      <c r="AF20" s="6"/>
      <c r="AG20" s="6"/>
      <c r="AH20" s="6"/>
      <c r="AI20" s="6"/>
      <c r="AJ20" s="6"/>
      <c r="AK20" s="6"/>
      <c r="AL20" s="6"/>
    </row>
    <row r="21" spans="1:38">
      <c r="A21" s="1"/>
      <c r="B21" s="1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"/>
      <c r="AE22" s="6"/>
      <c r="AF22" s="6"/>
      <c r="AG22" s="6"/>
      <c r="AH22" s="6"/>
      <c r="AI22" s="6"/>
      <c r="AJ22" s="6"/>
      <c r="AK22" s="6"/>
      <c r="AL22" s="6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6"/>
      <c r="AE23" s="6"/>
      <c r="AF23" s="6"/>
      <c r="AG23" s="6"/>
      <c r="AH23" s="6"/>
      <c r="AI23" s="6"/>
      <c r="AJ23" s="6"/>
      <c r="AK23" s="6"/>
      <c r="AL23" s="6"/>
    </row>
    <row r="24" spans="1:3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"/>
      <c r="AE24" s="6"/>
      <c r="AF24" s="6"/>
      <c r="AG24" s="6"/>
      <c r="AH24" s="6"/>
      <c r="AI24" s="6"/>
      <c r="AJ24" s="6"/>
      <c r="AK24" s="6"/>
      <c r="AL24" s="6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6"/>
      <c r="AE25" s="6"/>
      <c r="AF25" s="6"/>
      <c r="AG25" s="6"/>
      <c r="AH25" s="6"/>
      <c r="AI25" s="6"/>
      <c r="AJ25" s="6"/>
      <c r="AK25" s="6"/>
      <c r="AL25" s="6"/>
    </row>
    <row r="26" spans="1:3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6"/>
      <c r="AE26" s="6"/>
      <c r="AF26" s="6"/>
      <c r="AG26" s="6"/>
      <c r="AH26" s="6"/>
      <c r="AI26" s="6"/>
      <c r="AJ26" s="6"/>
      <c r="AK26" s="6"/>
      <c r="AL26" s="6"/>
    </row>
    <row r="27" spans="1:38">
      <c r="A27" s="1"/>
      <c r="B27" s="10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6"/>
      <c r="AE27" s="6"/>
      <c r="AF27" s="6"/>
      <c r="AG27" s="6"/>
      <c r="AH27" s="6"/>
      <c r="AI27" s="6"/>
      <c r="AJ27" s="6"/>
      <c r="AK27" s="6"/>
      <c r="AL27" s="6"/>
    </row>
    <row r="28" spans="1:3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"/>
      <c r="AE28" s="6"/>
      <c r="AF28" s="6"/>
      <c r="AG28" s="6"/>
      <c r="AH28" s="6"/>
      <c r="AI28" s="6"/>
      <c r="AJ28" s="6"/>
      <c r="AK28" s="6"/>
      <c r="AL28" s="6"/>
    </row>
    <row r="29" spans="1:3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"/>
      <c r="AE29" s="6"/>
      <c r="AF29" s="6"/>
      <c r="AG29" s="6"/>
      <c r="AH29" s="6"/>
      <c r="AI29" s="6"/>
      <c r="AJ29" s="6"/>
      <c r="AK29" s="6"/>
      <c r="AL29" s="6"/>
    </row>
    <row r="30" spans="1:3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"/>
      <c r="AE30" s="6"/>
      <c r="AF30" s="6"/>
      <c r="AG30" s="6"/>
      <c r="AH30" s="6"/>
      <c r="AI30" s="6"/>
      <c r="AJ30" s="6"/>
      <c r="AK30" s="6"/>
      <c r="AL30" s="6"/>
    </row>
    <row r="31" spans="1:3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"/>
      <c r="AE32" s="6"/>
      <c r="AF32" s="6"/>
      <c r="AG32" s="6"/>
      <c r="AH32" s="6"/>
      <c r="AI32" s="6"/>
      <c r="AJ32" s="6"/>
      <c r="AK32" s="6"/>
      <c r="AL32" s="6"/>
    </row>
    <row r="33" spans="1:3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"/>
      <c r="AE33" s="6"/>
      <c r="AF33" s="6"/>
      <c r="AG33" s="6"/>
      <c r="AH33" s="6"/>
      <c r="AI33" s="6"/>
      <c r="AJ33" s="6"/>
      <c r="AK33" s="6"/>
      <c r="AL33" s="6"/>
    </row>
    <row r="34" spans="1:3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"/>
      <c r="AE34" s="6"/>
      <c r="AF34" s="6"/>
      <c r="AG34" s="6"/>
      <c r="AH34" s="6"/>
      <c r="AI34" s="6"/>
      <c r="AJ34" s="6"/>
      <c r="AK34" s="6"/>
      <c r="AL34" s="6"/>
    </row>
    <row r="35" spans="1:3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"/>
      <c r="AE35" s="6"/>
      <c r="AF35" s="6"/>
      <c r="AG35" s="6"/>
      <c r="AH35" s="6"/>
      <c r="AI35" s="6"/>
      <c r="AJ35" s="6"/>
      <c r="AK35" s="6"/>
      <c r="AL35" s="6"/>
    </row>
    <row r="36" spans="1:3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"/>
      <c r="AE36" s="6"/>
      <c r="AF36" s="6"/>
      <c r="AG36" s="6"/>
      <c r="AH36" s="6"/>
      <c r="AI36" s="6"/>
      <c r="AJ36" s="6"/>
      <c r="AK36" s="6"/>
      <c r="AL36" s="6"/>
    </row>
    <row r="37" spans="1:3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"/>
      <c r="AE37" s="6"/>
      <c r="AF37" s="6"/>
      <c r="AG37" s="6"/>
      <c r="AH37" s="6"/>
      <c r="AI37" s="6"/>
      <c r="AJ37" s="6"/>
      <c r="AK37" s="6"/>
      <c r="AL37" s="6"/>
    </row>
    <row r="38" spans="1: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"/>
      <c r="AE38" s="6"/>
      <c r="AF38" s="6"/>
      <c r="AG38" s="6"/>
      <c r="AH38" s="6"/>
      <c r="AI38" s="6"/>
      <c r="AJ38" s="6"/>
      <c r="AK38" s="6"/>
      <c r="AL38" s="6"/>
    </row>
    <row r="39" spans="1:3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6"/>
      <c r="AE39" s="6"/>
      <c r="AF39" s="6"/>
      <c r="AG39" s="6"/>
      <c r="AH39" s="6"/>
      <c r="AI39" s="6"/>
      <c r="AJ39" s="6"/>
      <c r="AK39" s="6"/>
      <c r="AL39" s="6"/>
    </row>
    <row r="40" spans="1:3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B52" s="1"/>
      <c r="AC52" s="1"/>
      <c r="AD52" s="1"/>
    </row>
    <row r="53" spans="1:30">
      <c r="AB53" s="1"/>
      <c r="AC53" s="1"/>
      <c r="AD53" s="1"/>
    </row>
    <row r="54" spans="1:30">
      <c r="AB54" s="1"/>
      <c r="AC54" s="1"/>
      <c r="AD54" s="1"/>
    </row>
    <row r="55" spans="1:30">
      <c r="AB55" s="1"/>
      <c r="AC55" s="1"/>
      <c r="AD55" s="1"/>
    </row>
    <row r="56" spans="1:30">
      <c r="AB56" s="1"/>
      <c r="AC56" s="1"/>
      <c r="AD56" s="1"/>
    </row>
    <row r="57" spans="1:30">
      <c r="AB57" s="1"/>
      <c r="AC57" s="1"/>
      <c r="AD57" s="1"/>
    </row>
    <row r="58" spans="1:30">
      <c r="AB58" s="1"/>
      <c r="AC58" s="1"/>
      <c r="AD58" s="1"/>
    </row>
    <row r="59" spans="1:30">
      <c r="AB59" s="1"/>
      <c r="AC59" s="1"/>
      <c r="AD59" s="1"/>
    </row>
    <row r="60" spans="1:30">
      <c r="AB60" s="1"/>
      <c r="AC60" s="1"/>
      <c r="AD60" s="1"/>
    </row>
    <row r="61" spans="1:30">
      <c r="AB61" s="1"/>
      <c r="AC61" s="1"/>
      <c r="AD61" s="1"/>
    </row>
    <row r="62" spans="1:30">
      <c r="AB62" s="1"/>
      <c r="AC62" s="1"/>
      <c r="AD62" s="1"/>
    </row>
    <row r="63" spans="1:30">
      <c r="AB63" s="1"/>
      <c r="AC63" s="1"/>
      <c r="AD63" s="1"/>
    </row>
    <row r="64" spans="1:30">
      <c r="AB64" s="1"/>
      <c r="AC64" s="1"/>
      <c r="AD64" s="1"/>
    </row>
    <row r="65" spans="28:30">
      <c r="AB65" s="1"/>
      <c r="AC65" s="1"/>
      <c r="AD65" s="1"/>
    </row>
    <row r="66" spans="28:30">
      <c r="AB66" s="1"/>
      <c r="AC66" s="1"/>
      <c r="AD66" s="1"/>
    </row>
    <row r="67" spans="28:30">
      <c r="AB67" s="1"/>
      <c r="AC67" s="1"/>
      <c r="AD67" s="1"/>
    </row>
    <row r="68" spans="28:30">
      <c r="AB68" s="1"/>
      <c r="AC68" s="1"/>
      <c r="AD68" s="1"/>
    </row>
    <row r="69" spans="28:30">
      <c r="AB69" s="1"/>
      <c r="AC69" s="1"/>
      <c r="AD69" s="1"/>
    </row>
  </sheetData>
  <mergeCells count="4">
    <mergeCell ref="A3:AA3"/>
    <mergeCell ref="B6:C6"/>
    <mergeCell ref="A6:A7"/>
    <mergeCell ref="D6:E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52"/>
  <sheetViews>
    <sheetView showGridLines="0" workbookViewId="0">
      <selection activeCell="A4" sqref="A4:XFD4"/>
    </sheetView>
  </sheetViews>
  <sheetFormatPr baseColWidth="10" defaultRowHeight="15"/>
  <cols>
    <col min="1" max="1" width="28.7109375" customWidth="1"/>
    <col min="2" max="2" width="14.42578125" bestFit="1" customWidth="1"/>
    <col min="3" max="3" width="16.5703125" bestFit="1" customWidth="1"/>
    <col min="4" max="4" width="13" bestFit="1" customWidth="1"/>
    <col min="5" max="5" width="16.5703125" bestFit="1" customWidth="1"/>
    <col min="6" max="6" width="13" bestFit="1" customWidth="1"/>
    <col min="7" max="7" width="15.42578125" bestFit="1" customWidth="1"/>
    <col min="8" max="8" width="13" bestFit="1" customWidth="1"/>
    <col min="9" max="9" width="14.42578125" bestFit="1" customWidth="1"/>
    <col min="10" max="10" width="13" bestFit="1" customWidth="1"/>
    <col min="11" max="11" width="14.42578125" bestFit="1" customWidth="1"/>
    <col min="12" max="12" width="13" bestFit="1" customWidth="1"/>
    <col min="13" max="13" width="14.42578125" bestFit="1" customWidth="1"/>
    <col min="14" max="14" width="13" bestFit="1" customWidth="1"/>
    <col min="15" max="15" width="14.42578125" bestFit="1" customWidth="1"/>
    <col min="16" max="16" width="13" bestFit="1" customWidth="1"/>
    <col min="17" max="17" width="14.42578125" bestFit="1" customWidth="1"/>
    <col min="18" max="18" width="13" bestFit="1" customWidth="1"/>
    <col min="19" max="19" width="14.42578125" bestFit="1" customWidth="1"/>
    <col min="20" max="20" width="13" bestFit="1" customWidth="1"/>
    <col min="21" max="21" width="14.42578125" bestFit="1" customWidth="1"/>
    <col min="22" max="22" width="13" bestFit="1" customWidth="1"/>
    <col min="23" max="23" width="14.42578125" bestFit="1" customWidth="1"/>
    <col min="24" max="24" width="13" bestFit="1" customWidth="1"/>
    <col min="25" max="25" width="15.42578125" bestFit="1" customWidth="1"/>
    <col min="26" max="26" width="13" bestFit="1" customWidth="1"/>
    <col min="27" max="27" width="14.42578125" bestFit="1" customWidth="1"/>
  </cols>
  <sheetData>
    <row r="1" spans="1:38" s="7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" customHeight="1">
      <c r="A4" s="23" t="s">
        <v>34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7" customFormat="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7" customFormat="1" ht="12">
      <c r="A6" s="101" t="s">
        <v>0</v>
      </c>
      <c r="B6" s="99" t="s">
        <v>13</v>
      </c>
      <c r="C6" s="99"/>
      <c r="D6" s="103" t="s">
        <v>1</v>
      </c>
      <c r="E6" s="103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21" t="s">
        <v>7</v>
      </c>
      <c r="Q6" s="21"/>
      <c r="R6" s="21" t="s">
        <v>8</v>
      </c>
      <c r="S6" s="21"/>
      <c r="T6" s="21" t="s">
        <v>9</v>
      </c>
      <c r="U6" s="21"/>
      <c r="V6" s="21" t="s">
        <v>10</v>
      </c>
      <c r="W6" s="21"/>
      <c r="X6" s="21" t="s">
        <v>11</v>
      </c>
      <c r="Y6" s="21"/>
      <c r="Z6" s="27"/>
      <c r="AA6" s="2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7" customFormat="1" ht="12">
      <c r="A7" s="10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  <c r="U7" s="22" t="s">
        <v>15</v>
      </c>
      <c r="V7" s="22" t="s">
        <v>14</v>
      </c>
      <c r="W7" s="22" t="s">
        <v>15</v>
      </c>
      <c r="X7" s="22" t="s">
        <v>14</v>
      </c>
      <c r="Y7" s="22" t="s">
        <v>15</v>
      </c>
      <c r="Z7" s="27"/>
      <c r="AA7" s="2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7" customFormat="1" ht="12">
      <c r="A8" s="16" t="s">
        <v>13</v>
      </c>
      <c r="B8" s="46">
        <f>SUM(B9:B14)</f>
        <v>378998.6939721657</v>
      </c>
      <c r="C8" s="46">
        <f>SUM(C9:C14)</f>
        <v>800813.12519351311</v>
      </c>
      <c r="D8" s="46">
        <f>SUM(D9:D14)</f>
        <v>70620.693972165696</v>
      </c>
      <c r="E8" s="46">
        <f t="shared" ref="E8:I8" si="0">SUM(E9:E14)</f>
        <v>159095.37519351314</v>
      </c>
      <c r="F8" s="46">
        <f t="shared" si="0"/>
        <v>31929</v>
      </c>
      <c r="G8" s="46">
        <f t="shared" si="0"/>
        <v>70039</v>
      </c>
      <c r="H8" s="46">
        <f t="shared" si="0"/>
        <v>19346</v>
      </c>
      <c r="I8" s="46">
        <f t="shared" si="0"/>
        <v>78411</v>
      </c>
      <c r="J8" s="46">
        <f>SUM(J9:J14)</f>
        <v>30857</v>
      </c>
      <c r="K8" s="46">
        <f t="shared" ref="K8:Y8" si="1">SUM(K9:K14)</f>
        <v>63162</v>
      </c>
      <c r="L8" s="46">
        <f t="shared" si="1"/>
        <v>42597</v>
      </c>
      <c r="M8" s="46">
        <f t="shared" si="1"/>
        <v>99429</v>
      </c>
      <c r="N8" s="46">
        <f t="shared" si="1"/>
        <v>41689</v>
      </c>
      <c r="O8" s="46">
        <f t="shared" si="1"/>
        <v>89756.75</v>
      </c>
      <c r="P8" s="46">
        <f t="shared" si="1"/>
        <v>37504</v>
      </c>
      <c r="Q8" s="46">
        <f t="shared" si="1"/>
        <v>60697</v>
      </c>
      <c r="R8" s="46">
        <f t="shared" si="1"/>
        <v>32458</v>
      </c>
      <c r="S8" s="46">
        <f t="shared" si="1"/>
        <v>55438</v>
      </c>
      <c r="T8" s="46">
        <f>+T9+T10+T11+T12+T13+T14</f>
        <v>26665</v>
      </c>
      <c r="U8" s="46">
        <f>+U9+U10+U11+U12+U13+U14</f>
        <v>60132</v>
      </c>
      <c r="V8" s="46">
        <f t="shared" si="1"/>
        <v>23901</v>
      </c>
      <c r="W8" s="46">
        <f t="shared" si="1"/>
        <v>62778</v>
      </c>
      <c r="X8" s="46">
        <f t="shared" si="1"/>
        <v>22678</v>
      </c>
      <c r="Y8" s="46">
        <f t="shared" si="1"/>
        <v>77875</v>
      </c>
      <c r="Z8" s="20"/>
      <c r="AA8" s="20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2">
      <c r="A9" s="18" t="s">
        <v>16</v>
      </c>
      <c r="B9" s="46">
        <v>34448.693972165689</v>
      </c>
      <c r="C9" s="46">
        <v>48631.444197031131</v>
      </c>
      <c r="D9" s="47">
        <v>2881.69397216569</v>
      </c>
      <c r="E9" s="47">
        <v>5667.4441970311327</v>
      </c>
      <c r="F9" s="47">
        <v>1003</v>
      </c>
      <c r="G9" s="47">
        <v>2857</v>
      </c>
      <c r="H9" s="47">
        <v>1092</v>
      </c>
      <c r="I9" s="47">
        <v>3987</v>
      </c>
      <c r="J9" s="47">
        <v>900</v>
      </c>
      <c r="K9" s="47">
        <v>4127</v>
      </c>
      <c r="L9" s="47">
        <v>3489</v>
      </c>
      <c r="M9" s="47">
        <v>7026</v>
      </c>
      <c r="N9" s="47">
        <v>4344</v>
      </c>
      <c r="O9" s="47">
        <v>4565</v>
      </c>
      <c r="P9" s="47">
        <v>3974</v>
      </c>
      <c r="Q9" s="47">
        <v>4923</v>
      </c>
      <c r="R9" s="47">
        <v>3319</v>
      </c>
      <c r="S9" s="47">
        <v>5096</v>
      </c>
      <c r="T9" s="47">
        <v>2647</v>
      </c>
      <c r="U9" s="47">
        <v>6097</v>
      </c>
      <c r="V9" s="47">
        <v>7225</v>
      </c>
      <c r="W9" s="47">
        <v>4286</v>
      </c>
      <c r="X9" s="47">
        <v>3574</v>
      </c>
      <c r="Y9" s="47">
        <v>6491</v>
      </c>
      <c r="Z9" s="24"/>
      <c r="AA9" s="24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7" customFormat="1" ht="12">
      <c r="A10" s="18" t="s">
        <v>17</v>
      </c>
      <c r="B10" s="46">
        <v>16119</v>
      </c>
      <c r="C10" s="46">
        <v>9269.4643895960417</v>
      </c>
      <c r="D10" s="47">
        <v>1547</v>
      </c>
      <c r="E10" s="47">
        <v>939.46438959604188</v>
      </c>
      <c r="F10" s="47">
        <v>1387</v>
      </c>
      <c r="G10" s="47">
        <v>576</v>
      </c>
      <c r="H10" s="47">
        <v>1826</v>
      </c>
      <c r="I10" s="47">
        <v>820</v>
      </c>
      <c r="J10" s="47">
        <v>1551</v>
      </c>
      <c r="K10" s="47">
        <v>761</v>
      </c>
      <c r="L10" s="47">
        <v>2022</v>
      </c>
      <c r="M10" s="47">
        <v>819</v>
      </c>
      <c r="N10" s="47">
        <v>1389</v>
      </c>
      <c r="O10" s="47">
        <v>589</v>
      </c>
      <c r="P10" s="47">
        <v>1677</v>
      </c>
      <c r="Q10" s="47">
        <v>729</v>
      </c>
      <c r="R10" s="47">
        <v>1479</v>
      </c>
      <c r="S10" s="47">
        <v>708</v>
      </c>
      <c r="T10" s="47">
        <v>1359</v>
      </c>
      <c r="U10" s="47">
        <v>700</v>
      </c>
      <c r="V10" s="47">
        <v>1683</v>
      </c>
      <c r="W10" s="47">
        <v>753</v>
      </c>
      <c r="X10" s="47">
        <v>1445</v>
      </c>
      <c r="Y10" s="47">
        <v>691</v>
      </c>
      <c r="Z10" s="24"/>
      <c r="AA10" s="24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7" customFormat="1" ht="12">
      <c r="A11" s="18" t="s">
        <v>18</v>
      </c>
      <c r="B11" s="46">
        <v>6828</v>
      </c>
      <c r="C11" s="46">
        <v>15592.548186331134</v>
      </c>
      <c r="D11" s="47">
        <v>215</v>
      </c>
      <c r="E11" s="47">
        <v>1799.7981863311347</v>
      </c>
      <c r="F11" s="47">
        <v>309</v>
      </c>
      <c r="G11" s="47">
        <v>1878</v>
      </c>
      <c r="H11" s="47">
        <v>347</v>
      </c>
      <c r="I11" s="47">
        <v>2057</v>
      </c>
      <c r="J11" s="47">
        <v>1833</v>
      </c>
      <c r="K11" s="47">
        <v>334</v>
      </c>
      <c r="L11" s="47">
        <v>678</v>
      </c>
      <c r="M11" s="47">
        <v>1872</v>
      </c>
      <c r="N11" s="47">
        <v>746</v>
      </c>
      <c r="O11" s="47">
        <v>253.75</v>
      </c>
      <c r="P11" s="47">
        <v>741</v>
      </c>
      <c r="Q11" s="47">
        <v>1211</v>
      </c>
      <c r="R11" s="47">
        <v>282</v>
      </c>
      <c r="S11" s="47">
        <v>2277</v>
      </c>
      <c r="T11" s="47">
        <v>757</v>
      </c>
      <c r="U11" s="47">
        <v>1282</v>
      </c>
      <c r="V11" s="47">
        <v>437</v>
      </c>
      <c r="W11" s="47">
        <v>2628</v>
      </c>
      <c r="X11" s="47">
        <v>483</v>
      </c>
      <c r="Y11" s="47">
        <v>1928</v>
      </c>
      <c r="Z11" s="24"/>
      <c r="AA11" s="24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7" customFormat="1" ht="12">
      <c r="A12" s="18" t="s">
        <v>24</v>
      </c>
      <c r="B12" s="46">
        <v>0</v>
      </c>
      <c r="C12" s="46">
        <v>6967.6684205548481</v>
      </c>
      <c r="D12" s="48">
        <v>0</v>
      </c>
      <c r="E12" s="47">
        <v>688.66842055484869</v>
      </c>
      <c r="F12" s="48">
        <v>0</v>
      </c>
      <c r="G12" s="47">
        <v>1576</v>
      </c>
      <c r="H12" s="48">
        <v>0</v>
      </c>
      <c r="I12" s="47">
        <v>600</v>
      </c>
      <c r="J12" s="48">
        <v>0</v>
      </c>
      <c r="K12" s="47">
        <v>529</v>
      </c>
      <c r="L12" s="48">
        <v>0</v>
      </c>
      <c r="M12" s="47">
        <v>780</v>
      </c>
      <c r="N12" s="48">
        <v>0</v>
      </c>
      <c r="O12" s="47">
        <v>623</v>
      </c>
      <c r="P12" s="48">
        <v>0</v>
      </c>
      <c r="Q12" s="47">
        <v>578</v>
      </c>
      <c r="R12" s="48">
        <v>0</v>
      </c>
      <c r="S12" s="47">
        <v>492</v>
      </c>
      <c r="T12" s="48">
        <v>0</v>
      </c>
      <c r="U12" s="47">
        <v>502</v>
      </c>
      <c r="V12" s="48">
        <v>0</v>
      </c>
      <c r="W12" s="47">
        <v>599</v>
      </c>
      <c r="X12" s="48">
        <v>0</v>
      </c>
      <c r="Y12" s="47">
        <v>625</v>
      </c>
      <c r="Z12" s="28"/>
      <c r="AA12" s="24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12">
      <c r="A13" s="18" t="s">
        <v>20</v>
      </c>
      <c r="B13" s="46">
        <v>0</v>
      </c>
      <c r="C13" s="46">
        <v>0</v>
      </c>
      <c r="D13" s="47">
        <v>0</v>
      </c>
      <c r="E13" s="48">
        <v>0</v>
      </c>
      <c r="F13" s="47">
        <v>0</v>
      </c>
      <c r="G13" s="48">
        <v>0</v>
      </c>
      <c r="H13" s="47">
        <v>0</v>
      </c>
      <c r="I13" s="48">
        <v>0</v>
      </c>
      <c r="J13" s="47">
        <v>0</v>
      </c>
      <c r="K13" s="48">
        <v>0</v>
      </c>
      <c r="L13" s="47">
        <v>0</v>
      </c>
      <c r="M13" s="48">
        <v>0</v>
      </c>
      <c r="N13" s="47">
        <v>0</v>
      </c>
      <c r="O13" s="48">
        <v>0</v>
      </c>
      <c r="P13" s="47">
        <v>0</v>
      </c>
      <c r="Q13" s="48">
        <v>0</v>
      </c>
      <c r="R13" s="47">
        <v>0</v>
      </c>
      <c r="S13" s="48">
        <v>0</v>
      </c>
      <c r="T13" s="47">
        <v>0</v>
      </c>
      <c r="U13" s="48">
        <v>0</v>
      </c>
      <c r="V13" s="47">
        <v>0</v>
      </c>
      <c r="W13" s="48">
        <v>0</v>
      </c>
      <c r="X13" s="47">
        <v>0</v>
      </c>
      <c r="Y13" s="48">
        <v>0</v>
      </c>
      <c r="Z13" s="24"/>
      <c r="AA13" s="28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7" customFormat="1" ht="12">
      <c r="A14" s="19" t="s">
        <v>21</v>
      </c>
      <c r="B14" s="49">
        <v>321603</v>
      </c>
      <c r="C14" s="49">
        <v>720352</v>
      </c>
      <c r="D14" s="50">
        <v>65977</v>
      </c>
      <c r="E14" s="51">
        <v>150000</v>
      </c>
      <c r="F14" s="50">
        <v>29230</v>
      </c>
      <c r="G14" s="51">
        <v>63152</v>
      </c>
      <c r="H14" s="50">
        <v>16081</v>
      </c>
      <c r="I14" s="51">
        <v>70947</v>
      </c>
      <c r="J14" s="50">
        <v>26573</v>
      </c>
      <c r="K14" s="51">
        <v>57411</v>
      </c>
      <c r="L14" s="50">
        <v>36408</v>
      </c>
      <c r="M14" s="51">
        <v>88932</v>
      </c>
      <c r="N14" s="50">
        <v>35210</v>
      </c>
      <c r="O14" s="51">
        <v>83726</v>
      </c>
      <c r="P14" s="50">
        <v>31112</v>
      </c>
      <c r="Q14" s="51">
        <v>53256</v>
      </c>
      <c r="R14" s="50">
        <v>27378</v>
      </c>
      <c r="S14" s="51">
        <v>46865</v>
      </c>
      <c r="T14" s="50">
        <v>21902</v>
      </c>
      <c r="U14" s="51">
        <v>51551</v>
      </c>
      <c r="V14" s="50">
        <v>14556</v>
      </c>
      <c r="W14" s="51">
        <v>54512</v>
      </c>
      <c r="X14" s="50">
        <v>17176</v>
      </c>
      <c r="Y14" s="51">
        <v>68140</v>
      </c>
      <c r="Z14" s="24"/>
      <c r="AA14" s="28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7" customFormat="1" ht="12">
      <c r="A15" s="45" t="s">
        <v>30</v>
      </c>
      <c r="B15" s="46"/>
      <c r="C15" s="46"/>
      <c r="D15" s="47"/>
      <c r="E15" s="52"/>
      <c r="F15" s="47"/>
      <c r="G15" s="52"/>
      <c r="H15" s="47"/>
      <c r="I15" s="52"/>
      <c r="J15" s="47"/>
      <c r="K15" s="52"/>
      <c r="L15" s="47"/>
      <c r="M15" s="52"/>
      <c r="N15" s="47"/>
      <c r="O15" s="52"/>
      <c r="P15" s="47"/>
      <c r="Q15" s="52"/>
      <c r="R15" s="47"/>
      <c r="S15" s="52"/>
      <c r="T15" s="47"/>
      <c r="U15" s="52"/>
      <c r="V15" s="47"/>
      <c r="W15" s="52"/>
      <c r="X15" s="47"/>
      <c r="Y15" s="52"/>
      <c r="Z15" s="24"/>
      <c r="AA15" s="2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7" customFormat="1" ht="15" customHeight="1">
      <c r="A16" s="25" t="s">
        <v>23</v>
      </c>
      <c r="B16" s="1"/>
      <c r="C16" s="1"/>
      <c r="D16" s="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3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5"/>
      <c r="V17" s="15"/>
      <c r="W17" s="15"/>
      <c r="X17" s="15"/>
      <c r="Y17" s="15"/>
      <c r="Z17" s="15"/>
      <c r="AA17" s="15"/>
      <c r="AB17" s="1"/>
      <c r="AC17" s="1"/>
      <c r="AD17" s="1"/>
      <c r="AE17" s="1"/>
      <c r="AF17" s="1"/>
    </row>
    <row r="18" spans="1:3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3">
      <c r="A21" s="1"/>
      <c r="B21" s="1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3">
      <c r="A27" s="1"/>
      <c r="B27" s="10"/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B52" s="1"/>
      <c r="AC52" s="1"/>
      <c r="AD52" s="1"/>
      <c r="AE52" s="1"/>
      <c r="AF52" s="1"/>
      <c r="AG52" s="1"/>
    </row>
  </sheetData>
  <mergeCells count="4">
    <mergeCell ref="A3:AA3"/>
    <mergeCell ref="B6:C6"/>
    <mergeCell ref="A6:A7"/>
    <mergeCell ref="D6:E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49"/>
  <sheetViews>
    <sheetView showGridLines="0" workbookViewId="0">
      <selection activeCell="B13" sqref="B13"/>
    </sheetView>
  </sheetViews>
  <sheetFormatPr baseColWidth="10" defaultRowHeight="15"/>
  <cols>
    <col min="1" max="1" width="28.85546875" customWidth="1"/>
    <col min="2" max="2" width="14.42578125" bestFit="1" customWidth="1"/>
    <col min="3" max="3" width="15.42578125" bestFit="1" customWidth="1"/>
    <col min="4" max="4" width="13" bestFit="1" customWidth="1"/>
    <col min="5" max="5" width="14.42578125" bestFit="1" customWidth="1"/>
    <col min="6" max="6" width="13" bestFit="1" customWidth="1"/>
    <col min="7" max="7" width="14.42578125" bestFit="1" customWidth="1"/>
    <col min="8" max="8" width="13" bestFit="1" customWidth="1"/>
    <col min="9" max="9" width="14.42578125" bestFit="1" customWidth="1"/>
    <col min="10" max="10" width="11.140625" bestFit="1" customWidth="1"/>
    <col min="11" max="11" width="14.42578125" bestFit="1" customWidth="1"/>
    <col min="12" max="12" width="11.140625" bestFit="1" customWidth="1"/>
    <col min="13" max="13" width="14.42578125" bestFit="1" customWidth="1"/>
    <col min="14" max="14" width="11.140625" bestFit="1" customWidth="1"/>
    <col min="15" max="15" width="14.42578125" bestFit="1" customWidth="1"/>
    <col min="16" max="18" width="13" bestFit="1" customWidth="1"/>
    <col min="19" max="19" width="14.42578125" bestFit="1" customWidth="1"/>
    <col min="20" max="20" width="13" bestFit="1" customWidth="1"/>
    <col min="21" max="21" width="14.42578125" bestFit="1" customWidth="1"/>
    <col min="22" max="22" width="13" bestFit="1" customWidth="1"/>
    <col min="23" max="23" width="14.42578125" bestFit="1" customWidth="1"/>
    <col min="24" max="24" width="13" bestFit="1" customWidth="1"/>
    <col min="25" max="25" width="14.42578125" bestFit="1" customWidth="1"/>
    <col min="26" max="26" width="13" bestFit="1" customWidth="1"/>
    <col min="27" max="27" width="14.42578125" bestFit="1" customWidth="1"/>
  </cols>
  <sheetData>
    <row r="1" spans="1:38" s="7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">
      <c r="A4" s="26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7" customFormat="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7" customFormat="1" ht="12">
      <c r="A6" s="101" t="s">
        <v>0</v>
      </c>
      <c r="B6" s="99" t="s">
        <v>13</v>
      </c>
      <c r="C6" s="99"/>
      <c r="D6" s="103" t="s">
        <v>1</v>
      </c>
      <c r="E6" s="103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21" t="s">
        <v>7</v>
      </c>
      <c r="Q6" s="21"/>
      <c r="R6" s="21" t="s">
        <v>8</v>
      </c>
      <c r="S6" s="21"/>
      <c r="T6" s="21" t="s">
        <v>9</v>
      </c>
      <c r="U6" s="21"/>
      <c r="V6" s="21" t="s">
        <v>10</v>
      </c>
      <c r="W6" s="21"/>
      <c r="X6" s="21" t="s">
        <v>11</v>
      </c>
      <c r="Y6" s="21"/>
      <c r="Z6" s="21" t="s">
        <v>12</v>
      </c>
      <c r="AA6" s="2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7" customFormat="1" ht="12">
      <c r="A7" s="10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  <c r="U7" s="22" t="s">
        <v>15</v>
      </c>
      <c r="V7" s="22" t="s">
        <v>14</v>
      </c>
      <c r="W7" s="22" t="s">
        <v>15</v>
      </c>
      <c r="X7" s="22" t="s">
        <v>14</v>
      </c>
      <c r="Y7" s="22" t="s">
        <v>15</v>
      </c>
      <c r="Z7" s="22" t="s">
        <v>14</v>
      </c>
      <c r="AA7" s="22" t="s">
        <v>15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7" customFormat="1" ht="12">
      <c r="A8" s="16" t="s">
        <v>13</v>
      </c>
      <c r="B8" s="37">
        <v>405292</v>
      </c>
      <c r="C8" s="37">
        <v>80468</v>
      </c>
      <c r="D8" s="37">
        <v>39789</v>
      </c>
      <c r="E8" s="37">
        <v>13571</v>
      </c>
      <c r="F8" s="37">
        <v>27516</v>
      </c>
      <c r="G8" s="37">
        <v>9949</v>
      </c>
      <c r="H8" s="37">
        <v>26794</v>
      </c>
      <c r="I8" s="37">
        <v>6756</v>
      </c>
      <c r="J8" s="37">
        <v>28930</v>
      </c>
      <c r="K8" s="37">
        <v>2267</v>
      </c>
      <c r="L8" s="37">
        <v>30534</v>
      </c>
      <c r="M8" s="37">
        <v>3430</v>
      </c>
      <c r="N8" s="37">
        <v>28025</v>
      </c>
      <c r="O8" s="37">
        <v>2919</v>
      </c>
      <c r="P8" s="37">
        <v>31564</v>
      </c>
      <c r="Q8" s="37">
        <v>4099</v>
      </c>
      <c r="R8" s="37">
        <v>38620</v>
      </c>
      <c r="S8" s="37">
        <v>7440</v>
      </c>
      <c r="T8" s="37">
        <v>36624</v>
      </c>
      <c r="U8" s="37">
        <v>8171</v>
      </c>
      <c r="V8" s="37">
        <v>40526</v>
      </c>
      <c r="W8" s="37">
        <v>8693</v>
      </c>
      <c r="X8" s="37">
        <v>44181</v>
      </c>
      <c r="Y8" s="37">
        <v>6667</v>
      </c>
      <c r="Z8" s="37">
        <v>32189</v>
      </c>
      <c r="AA8" s="37">
        <v>6506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2">
      <c r="A9" s="18" t="s">
        <v>25</v>
      </c>
      <c r="B9" s="37">
        <v>23856</v>
      </c>
      <c r="C9" s="37">
        <v>35073</v>
      </c>
      <c r="D9" s="38">
        <v>3653</v>
      </c>
      <c r="E9" s="38">
        <v>8324</v>
      </c>
      <c r="F9" s="38">
        <v>2453</v>
      </c>
      <c r="G9" s="38">
        <v>4914</v>
      </c>
      <c r="H9" s="38">
        <v>1617</v>
      </c>
      <c r="I9" s="38">
        <v>2398</v>
      </c>
      <c r="J9" s="38">
        <v>0</v>
      </c>
      <c r="K9" s="38">
        <v>0</v>
      </c>
      <c r="L9" s="38">
        <v>0</v>
      </c>
      <c r="M9" s="38">
        <v>519</v>
      </c>
      <c r="N9" s="38">
        <v>0</v>
      </c>
      <c r="O9" s="38">
        <v>536</v>
      </c>
      <c r="P9" s="38">
        <v>2605</v>
      </c>
      <c r="Q9" s="38">
        <v>2326</v>
      </c>
      <c r="R9" s="38">
        <v>3060</v>
      </c>
      <c r="S9" s="38">
        <v>4348</v>
      </c>
      <c r="T9" s="38">
        <v>1674</v>
      </c>
      <c r="U9" s="38">
        <v>3918</v>
      </c>
      <c r="V9" s="38">
        <v>4095</v>
      </c>
      <c r="W9" s="38">
        <v>4215</v>
      </c>
      <c r="X9" s="38">
        <v>2477</v>
      </c>
      <c r="Y9" s="38">
        <v>2017</v>
      </c>
      <c r="Z9" s="39">
        <v>2222</v>
      </c>
      <c r="AA9" s="39">
        <v>1558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7" customFormat="1" ht="12">
      <c r="A10" s="18" t="s">
        <v>17</v>
      </c>
      <c r="B10" s="37">
        <v>2353</v>
      </c>
      <c r="C10" s="37">
        <v>3554</v>
      </c>
      <c r="D10" s="38">
        <v>125</v>
      </c>
      <c r="E10" s="38">
        <v>921</v>
      </c>
      <c r="F10" s="38">
        <v>75</v>
      </c>
      <c r="G10" s="38">
        <v>635</v>
      </c>
      <c r="H10" s="38">
        <v>78</v>
      </c>
      <c r="I10" s="38">
        <v>520</v>
      </c>
      <c r="J10" s="38">
        <v>67</v>
      </c>
      <c r="K10" s="38">
        <v>0</v>
      </c>
      <c r="L10" s="38">
        <v>124</v>
      </c>
      <c r="M10" s="38">
        <v>156</v>
      </c>
      <c r="N10" s="38">
        <v>270</v>
      </c>
      <c r="O10" s="38">
        <v>4</v>
      </c>
      <c r="P10" s="38">
        <v>290</v>
      </c>
      <c r="Q10" s="38">
        <v>23</v>
      </c>
      <c r="R10" s="38">
        <v>148</v>
      </c>
      <c r="S10" s="38">
        <v>81</v>
      </c>
      <c r="T10" s="38">
        <v>246</v>
      </c>
      <c r="U10" s="38">
        <v>301</v>
      </c>
      <c r="V10" s="38">
        <v>264</v>
      </c>
      <c r="W10" s="38">
        <v>349</v>
      </c>
      <c r="X10" s="38">
        <v>347</v>
      </c>
      <c r="Y10" s="38">
        <v>268</v>
      </c>
      <c r="Z10" s="39">
        <v>319</v>
      </c>
      <c r="AA10" s="39">
        <v>296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7" customFormat="1" ht="12">
      <c r="A11" s="18" t="s">
        <v>24</v>
      </c>
      <c r="B11" s="37">
        <v>0</v>
      </c>
      <c r="C11" s="37">
        <v>9553</v>
      </c>
      <c r="D11" s="38">
        <v>0</v>
      </c>
      <c r="E11" s="38">
        <v>1178</v>
      </c>
      <c r="F11" s="38">
        <v>0</v>
      </c>
      <c r="G11" s="38">
        <v>963</v>
      </c>
      <c r="H11" s="38">
        <v>0</v>
      </c>
      <c r="I11" s="38">
        <v>712</v>
      </c>
      <c r="J11" s="38">
        <v>0</v>
      </c>
      <c r="K11" s="38">
        <v>661</v>
      </c>
      <c r="L11" s="38">
        <v>0</v>
      </c>
      <c r="M11" s="38">
        <v>833</v>
      </c>
      <c r="N11" s="38">
        <v>0</v>
      </c>
      <c r="O11" s="38">
        <v>837</v>
      </c>
      <c r="P11" s="38">
        <v>0</v>
      </c>
      <c r="Q11" s="38">
        <v>790</v>
      </c>
      <c r="R11" s="38">
        <v>0</v>
      </c>
      <c r="S11" s="38">
        <v>831</v>
      </c>
      <c r="T11" s="38">
        <v>0</v>
      </c>
      <c r="U11" s="38">
        <v>623</v>
      </c>
      <c r="V11" s="38">
        <v>0</v>
      </c>
      <c r="W11" s="38">
        <v>898</v>
      </c>
      <c r="X11" s="38">
        <v>0</v>
      </c>
      <c r="Y11" s="38">
        <v>539</v>
      </c>
      <c r="Z11" s="39">
        <v>0</v>
      </c>
      <c r="AA11" s="39">
        <v>688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7" customFormat="1" ht="12">
      <c r="A12" s="18" t="s">
        <v>26</v>
      </c>
      <c r="B12" s="37">
        <v>2507</v>
      </c>
      <c r="C12" s="37">
        <v>12478</v>
      </c>
      <c r="D12" s="40">
        <v>393</v>
      </c>
      <c r="E12" s="38">
        <v>1453</v>
      </c>
      <c r="F12" s="40">
        <v>448</v>
      </c>
      <c r="G12" s="38">
        <v>1946</v>
      </c>
      <c r="H12" s="40">
        <v>175</v>
      </c>
      <c r="I12" s="38">
        <v>1071</v>
      </c>
      <c r="J12" s="40">
        <v>0</v>
      </c>
      <c r="K12" s="38">
        <v>220</v>
      </c>
      <c r="L12" s="40">
        <v>0</v>
      </c>
      <c r="M12" s="38">
        <v>403</v>
      </c>
      <c r="N12" s="40">
        <v>0</v>
      </c>
      <c r="O12" s="38">
        <v>100</v>
      </c>
      <c r="P12" s="40">
        <v>287</v>
      </c>
      <c r="Q12" s="38">
        <v>183</v>
      </c>
      <c r="R12" s="40">
        <v>207</v>
      </c>
      <c r="S12" s="38">
        <v>656</v>
      </c>
      <c r="T12" s="40">
        <v>176</v>
      </c>
      <c r="U12" s="38">
        <v>1462</v>
      </c>
      <c r="V12" s="40">
        <v>311</v>
      </c>
      <c r="W12" s="38">
        <v>1479</v>
      </c>
      <c r="X12" s="40">
        <v>251</v>
      </c>
      <c r="Y12" s="38">
        <v>1767</v>
      </c>
      <c r="Z12" s="39">
        <v>259</v>
      </c>
      <c r="AA12" s="39">
        <v>1738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12">
      <c r="A13" s="19" t="s">
        <v>21</v>
      </c>
      <c r="B13" s="41">
        <v>376576</v>
      </c>
      <c r="C13" s="41">
        <v>19810</v>
      </c>
      <c r="D13" s="42">
        <v>35618</v>
      </c>
      <c r="E13" s="43">
        <v>1695</v>
      </c>
      <c r="F13" s="42">
        <v>24540</v>
      </c>
      <c r="G13" s="43">
        <v>1491</v>
      </c>
      <c r="H13" s="42">
        <v>24924</v>
      </c>
      <c r="I13" s="43">
        <v>2055</v>
      </c>
      <c r="J13" s="42">
        <v>28863</v>
      </c>
      <c r="K13" s="43">
        <v>1386</v>
      </c>
      <c r="L13" s="42">
        <v>30410</v>
      </c>
      <c r="M13" s="43">
        <v>1519</v>
      </c>
      <c r="N13" s="42">
        <v>27755</v>
      </c>
      <c r="O13" s="43">
        <v>1442</v>
      </c>
      <c r="P13" s="42">
        <v>28382</v>
      </c>
      <c r="Q13" s="43">
        <v>777</v>
      </c>
      <c r="R13" s="42">
        <v>35205</v>
      </c>
      <c r="S13" s="43">
        <v>1524</v>
      </c>
      <c r="T13" s="42">
        <v>34528</v>
      </c>
      <c r="U13" s="43">
        <v>1867</v>
      </c>
      <c r="V13" s="42">
        <v>35856</v>
      </c>
      <c r="W13" s="43">
        <v>1752</v>
      </c>
      <c r="X13" s="42">
        <v>41106</v>
      </c>
      <c r="Y13" s="43">
        <v>2076</v>
      </c>
      <c r="Z13" s="44">
        <v>29389</v>
      </c>
      <c r="AA13" s="44">
        <v>2226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7" customFormat="1" ht="12">
      <c r="A14" s="45" t="s">
        <v>29</v>
      </c>
      <c r="B14" s="17"/>
      <c r="C14" s="17"/>
      <c r="D14" s="29"/>
      <c r="E14" s="36"/>
      <c r="F14" s="29"/>
      <c r="G14" s="36"/>
      <c r="H14" s="29"/>
      <c r="I14" s="36"/>
      <c r="J14" s="29"/>
      <c r="K14" s="36"/>
      <c r="L14" s="29"/>
      <c r="M14" s="36"/>
      <c r="N14" s="29"/>
      <c r="O14" s="36"/>
      <c r="P14" s="29"/>
      <c r="Q14" s="36"/>
      <c r="R14" s="29"/>
      <c r="S14" s="36"/>
      <c r="T14" s="29"/>
      <c r="U14" s="36"/>
      <c r="V14" s="29"/>
      <c r="W14" s="36"/>
      <c r="X14" s="29"/>
      <c r="Y14" s="36"/>
      <c r="Z14" s="30"/>
      <c r="AA14" s="30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7" customFormat="1" ht="15" customHeight="1">
      <c r="A15" s="25" t="s">
        <v>23</v>
      </c>
      <c r="B15" s="8"/>
      <c r="C15" s="8"/>
      <c r="D15" s="8"/>
      <c r="E15" s="8"/>
      <c r="F15" s="8"/>
      <c r="G15" s="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>
      <c r="A16" s="1"/>
      <c r="B16" s="1"/>
      <c r="C16" s="1"/>
      <c r="D16" s="1"/>
      <c r="E16" s="11"/>
      <c r="F16" s="11"/>
      <c r="G16" s="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9">
      <c r="A17" s="1"/>
      <c r="B17" s="1"/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3"/>
      <c r="V17" s="13"/>
      <c r="W17" s="13"/>
      <c r="X17" s="13"/>
      <c r="Y17" s="13"/>
      <c r="Z17" s="1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1"/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9">
      <c r="A21" s="1"/>
      <c r="B21" s="1"/>
      <c r="C21" s="10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>
      <c r="A27" s="1"/>
      <c r="B27" s="1"/>
      <c r="C27" s="1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>
      <c r="AF39" s="1"/>
      <c r="AG39" s="1"/>
      <c r="AH39" s="1"/>
      <c r="AI39" s="1"/>
      <c r="AJ39" s="1"/>
      <c r="AK39" s="1"/>
    </row>
    <row r="40" spans="1:37">
      <c r="AF40" s="1"/>
      <c r="AG40" s="1"/>
      <c r="AH40" s="1"/>
      <c r="AI40" s="1"/>
      <c r="AJ40" s="1"/>
      <c r="AK40" s="1"/>
    </row>
    <row r="41" spans="1:37">
      <c r="AF41" s="1"/>
      <c r="AG41" s="1"/>
      <c r="AH41" s="1"/>
      <c r="AI41" s="1"/>
      <c r="AJ41" s="1"/>
      <c r="AK41" s="1"/>
    </row>
    <row r="42" spans="1:37">
      <c r="AF42" s="1"/>
      <c r="AG42" s="1"/>
      <c r="AH42" s="1"/>
      <c r="AI42" s="1"/>
      <c r="AJ42" s="1"/>
      <c r="AK42" s="1"/>
    </row>
    <row r="43" spans="1:37">
      <c r="AF43" s="1"/>
      <c r="AG43" s="1"/>
      <c r="AH43" s="1"/>
      <c r="AI43" s="1"/>
      <c r="AJ43" s="1"/>
      <c r="AK43" s="1"/>
    </row>
    <row r="44" spans="1:37">
      <c r="AF44" s="1"/>
      <c r="AG44" s="1"/>
      <c r="AH44" s="1"/>
      <c r="AI44" s="1"/>
      <c r="AJ44" s="1"/>
      <c r="AK44" s="1"/>
    </row>
    <row r="45" spans="1:37">
      <c r="AF45" s="1"/>
      <c r="AG45" s="1"/>
      <c r="AH45" s="1"/>
      <c r="AI45" s="1"/>
      <c r="AJ45" s="1"/>
      <c r="AK45" s="1"/>
    </row>
    <row r="46" spans="1:37">
      <c r="AF46" s="1"/>
      <c r="AG46" s="1"/>
      <c r="AH46" s="1"/>
      <c r="AI46" s="1"/>
      <c r="AJ46" s="1"/>
      <c r="AK46" s="1"/>
    </row>
    <row r="47" spans="1:37">
      <c r="AF47" s="1"/>
      <c r="AG47" s="1"/>
      <c r="AH47" s="1"/>
      <c r="AI47" s="1"/>
      <c r="AJ47" s="1"/>
      <c r="AK47" s="1"/>
    </row>
    <row r="48" spans="1:37">
      <c r="AF48" s="1"/>
      <c r="AG48" s="1"/>
      <c r="AH48" s="1"/>
      <c r="AI48" s="1"/>
      <c r="AJ48" s="1"/>
      <c r="AK48" s="1"/>
    </row>
    <row r="49" spans="32:37">
      <c r="AF49" s="1"/>
      <c r="AG49" s="1"/>
      <c r="AH49" s="1"/>
      <c r="AI49" s="1"/>
      <c r="AJ49" s="1"/>
      <c r="AK49" s="1"/>
    </row>
  </sheetData>
  <mergeCells count="4">
    <mergeCell ref="B6:C6"/>
    <mergeCell ref="A3:AA3"/>
    <mergeCell ref="A6:A7"/>
    <mergeCell ref="D6:E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50"/>
  <sheetViews>
    <sheetView showGridLines="0" workbookViewId="0">
      <selection activeCell="C9" sqref="C9"/>
    </sheetView>
  </sheetViews>
  <sheetFormatPr baseColWidth="10" defaultRowHeight="15"/>
  <cols>
    <col min="1" max="1" width="28.7109375" customWidth="1"/>
    <col min="2" max="2" width="14.42578125" bestFit="1" customWidth="1"/>
    <col min="3" max="3" width="15.42578125" bestFit="1" customWidth="1"/>
    <col min="4" max="4" width="13" bestFit="1" customWidth="1"/>
    <col min="5" max="5" width="14.42578125" bestFit="1" customWidth="1"/>
    <col min="6" max="6" width="13" bestFit="1" customWidth="1"/>
    <col min="7" max="7" width="14.42578125" bestFit="1" customWidth="1"/>
    <col min="8" max="8" width="13" bestFit="1" customWidth="1"/>
    <col min="9" max="9" width="14.42578125" bestFit="1" customWidth="1"/>
    <col min="10" max="10" width="13" bestFit="1" customWidth="1"/>
    <col min="11" max="11" width="14.42578125" bestFit="1" customWidth="1"/>
    <col min="12" max="12" width="13" bestFit="1" customWidth="1"/>
    <col min="13" max="13" width="14.42578125" bestFit="1" customWidth="1"/>
    <col min="14" max="14" width="13" bestFit="1" customWidth="1"/>
    <col min="15" max="15" width="14.42578125" bestFit="1" customWidth="1"/>
    <col min="16" max="16" width="13" bestFit="1" customWidth="1"/>
    <col min="17" max="17" width="14.42578125" bestFit="1" customWidth="1"/>
    <col min="18" max="18" width="13" bestFit="1" customWidth="1"/>
    <col min="19" max="19" width="14.42578125" bestFit="1" customWidth="1"/>
    <col min="20" max="20" width="13" bestFit="1" customWidth="1"/>
    <col min="21" max="21" width="14.42578125" bestFit="1" customWidth="1"/>
    <col min="22" max="22" width="13" bestFit="1" customWidth="1"/>
    <col min="23" max="23" width="14.42578125" bestFit="1" customWidth="1"/>
    <col min="24" max="24" width="13" bestFit="1" customWidth="1"/>
    <col min="25" max="25" width="14.42578125" bestFit="1" customWidth="1"/>
    <col min="26" max="26" width="13" bestFit="1" customWidth="1"/>
    <col min="27" max="27" width="14.42578125" bestFit="1" customWidth="1"/>
  </cols>
  <sheetData>
    <row r="1" spans="1:38" s="7" customFormat="1" ht="11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s="7" customFormat="1" ht="11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12">
      <c r="A4" s="26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7" customFormat="1" ht="11.25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7" customFormat="1" ht="12">
      <c r="A6" s="101" t="s">
        <v>0</v>
      </c>
      <c r="B6" s="99" t="s">
        <v>13</v>
      </c>
      <c r="C6" s="99"/>
      <c r="D6" s="105" t="s">
        <v>1</v>
      </c>
      <c r="E6" s="105"/>
      <c r="F6" s="21" t="s">
        <v>2</v>
      </c>
      <c r="G6" s="21"/>
      <c r="H6" s="21" t="s">
        <v>3</v>
      </c>
      <c r="I6" s="21"/>
      <c r="J6" s="21" t="s">
        <v>4</v>
      </c>
      <c r="K6" s="21"/>
      <c r="L6" s="21" t="s">
        <v>5</v>
      </c>
      <c r="M6" s="21"/>
      <c r="N6" s="21" t="s">
        <v>6</v>
      </c>
      <c r="O6" s="21"/>
      <c r="P6" s="21" t="s">
        <v>7</v>
      </c>
      <c r="Q6" s="21"/>
      <c r="R6" s="21" t="s">
        <v>8</v>
      </c>
      <c r="S6" s="21"/>
      <c r="T6" s="21" t="s">
        <v>9</v>
      </c>
      <c r="U6" s="21"/>
      <c r="V6" s="21" t="s">
        <v>10</v>
      </c>
      <c r="W6" s="21"/>
      <c r="X6" s="21" t="s">
        <v>11</v>
      </c>
      <c r="Y6" s="21"/>
      <c r="Z6" s="21" t="s">
        <v>12</v>
      </c>
      <c r="AA6" s="2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7" customFormat="1" ht="12">
      <c r="A7" s="102"/>
      <c r="B7" s="22" t="s">
        <v>14</v>
      </c>
      <c r="C7" s="22" t="s">
        <v>15</v>
      </c>
      <c r="D7" s="22" t="s">
        <v>14</v>
      </c>
      <c r="E7" s="22" t="s">
        <v>15</v>
      </c>
      <c r="F7" s="22" t="s">
        <v>14</v>
      </c>
      <c r="G7" s="22" t="s">
        <v>15</v>
      </c>
      <c r="H7" s="22" t="s">
        <v>14</v>
      </c>
      <c r="I7" s="22" t="s">
        <v>15</v>
      </c>
      <c r="J7" s="22" t="s">
        <v>14</v>
      </c>
      <c r="K7" s="22" t="s">
        <v>15</v>
      </c>
      <c r="L7" s="22" t="s">
        <v>14</v>
      </c>
      <c r="M7" s="22" t="s">
        <v>15</v>
      </c>
      <c r="N7" s="22" t="s">
        <v>14</v>
      </c>
      <c r="O7" s="22" t="s">
        <v>15</v>
      </c>
      <c r="P7" s="22" t="s">
        <v>14</v>
      </c>
      <c r="Q7" s="22" t="s">
        <v>15</v>
      </c>
      <c r="R7" s="22" t="s">
        <v>14</v>
      </c>
      <c r="S7" s="22" t="s">
        <v>15</v>
      </c>
      <c r="T7" s="22" t="s">
        <v>14</v>
      </c>
      <c r="U7" s="22" t="s">
        <v>15</v>
      </c>
      <c r="V7" s="22" t="s">
        <v>14</v>
      </c>
      <c r="W7" s="22" t="s">
        <v>15</v>
      </c>
      <c r="X7" s="22" t="s">
        <v>14</v>
      </c>
      <c r="Y7" s="22" t="s">
        <v>15</v>
      </c>
      <c r="Z7" s="22" t="s">
        <v>14</v>
      </c>
      <c r="AA7" s="22" t="s">
        <v>15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7" customFormat="1" ht="12">
      <c r="A8" s="16" t="s">
        <v>13</v>
      </c>
      <c r="B8" s="37">
        <f>+B9+B10+B11+B12+B13</f>
        <v>62525</v>
      </c>
      <c r="C8" s="37">
        <f>+C9+C10+C11+C12+C13</f>
        <v>88652</v>
      </c>
      <c r="D8" s="37">
        <v>4158</v>
      </c>
      <c r="E8" s="37">
        <v>6834</v>
      </c>
      <c r="F8" s="37">
        <v>5628</v>
      </c>
      <c r="G8" s="37">
        <v>8102</v>
      </c>
      <c r="H8" s="37">
        <v>5950</v>
      </c>
      <c r="I8" s="37">
        <v>8902</v>
      </c>
      <c r="J8" s="37">
        <v>6242</v>
      </c>
      <c r="K8" s="37">
        <v>9092</v>
      </c>
      <c r="L8" s="37">
        <v>5237</v>
      </c>
      <c r="M8" s="37">
        <v>6922</v>
      </c>
      <c r="N8" s="37">
        <v>5063</v>
      </c>
      <c r="O8" s="37">
        <v>6993</v>
      </c>
      <c r="P8" s="37">
        <v>4784</v>
      </c>
      <c r="Q8" s="37">
        <v>5851</v>
      </c>
      <c r="R8" s="37">
        <v>4623</v>
      </c>
      <c r="S8" s="37">
        <v>7678</v>
      </c>
      <c r="T8" s="37">
        <f>SUM(T9+T10+T11+T12+T13)</f>
        <v>4467</v>
      </c>
      <c r="U8" s="37">
        <f t="shared" ref="U8:AA8" si="0">SUM(U9+U10+U11+U12+U13)</f>
        <v>7034</v>
      </c>
      <c r="V8" s="37">
        <f t="shared" si="0"/>
        <v>4613</v>
      </c>
      <c r="W8" s="37">
        <f t="shared" si="0"/>
        <v>6636</v>
      </c>
      <c r="X8" s="37">
        <f t="shared" si="0"/>
        <v>6176</v>
      </c>
      <c r="Y8" s="37">
        <f t="shared" si="0"/>
        <v>7438</v>
      </c>
      <c r="Z8" s="37">
        <f t="shared" si="0"/>
        <v>5584</v>
      </c>
      <c r="AA8" s="37">
        <f t="shared" si="0"/>
        <v>7170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7" customFormat="1" ht="12">
      <c r="A9" s="18" t="s">
        <v>25</v>
      </c>
      <c r="B9" s="37">
        <f t="shared" ref="B9:C13" si="1">+D9+F9+H9+J9+L9+N9+P9+R9+T9+V9+X9+Z9</f>
        <v>33383</v>
      </c>
      <c r="C9" s="37">
        <f t="shared" si="1"/>
        <v>32149</v>
      </c>
      <c r="D9" s="38">
        <v>2180</v>
      </c>
      <c r="E9" s="38">
        <v>2496</v>
      </c>
      <c r="F9" s="38">
        <v>3003</v>
      </c>
      <c r="G9" s="38">
        <v>2981</v>
      </c>
      <c r="H9" s="38">
        <v>3392</v>
      </c>
      <c r="I9" s="38">
        <v>2064</v>
      </c>
      <c r="J9" s="38">
        <v>3821</v>
      </c>
      <c r="K9" s="38">
        <v>3694</v>
      </c>
      <c r="L9" s="38">
        <v>2566</v>
      </c>
      <c r="M9" s="38">
        <v>2444</v>
      </c>
      <c r="N9" s="38">
        <v>2920</v>
      </c>
      <c r="O9" s="38">
        <v>2544</v>
      </c>
      <c r="P9" s="38">
        <v>2737</v>
      </c>
      <c r="Q9" s="38">
        <v>2025</v>
      </c>
      <c r="R9" s="38">
        <v>2349</v>
      </c>
      <c r="S9" s="38">
        <v>2721</v>
      </c>
      <c r="T9" s="38">
        <v>2253</v>
      </c>
      <c r="U9" s="38">
        <v>2632</v>
      </c>
      <c r="V9" s="38">
        <v>2132</v>
      </c>
      <c r="W9" s="38">
        <v>2319</v>
      </c>
      <c r="X9" s="38">
        <v>3214</v>
      </c>
      <c r="Y9" s="38">
        <v>3315</v>
      </c>
      <c r="Z9" s="39">
        <v>2816</v>
      </c>
      <c r="AA9" s="39">
        <v>2914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7" customFormat="1" ht="12">
      <c r="A10" s="18" t="s">
        <v>17</v>
      </c>
      <c r="B10" s="37">
        <f t="shared" si="1"/>
        <v>7985</v>
      </c>
      <c r="C10" s="37">
        <f t="shared" si="1"/>
        <v>4515</v>
      </c>
      <c r="D10" s="38">
        <v>348</v>
      </c>
      <c r="E10" s="38">
        <v>187</v>
      </c>
      <c r="F10" s="38">
        <v>503</v>
      </c>
      <c r="G10" s="38">
        <v>387</v>
      </c>
      <c r="H10" s="38">
        <v>625</v>
      </c>
      <c r="I10" s="38">
        <v>373</v>
      </c>
      <c r="J10" s="38">
        <v>412</v>
      </c>
      <c r="K10" s="38">
        <v>261</v>
      </c>
      <c r="L10" s="38">
        <v>808</v>
      </c>
      <c r="M10" s="38">
        <v>200</v>
      </c>
      <c r="N10" s="38">
        <v>917</v>
      </c>
      <c r="O10" s="38">
        <v>373</v>
      </c>
      <c r="P10" s="38">
        <v>849</v>
      </c>
      <c r="Q10" s="38">
        <v>466</v>
      </c>
      <c r="R10" s="38">
        <v>679</v>
      </c>
      <c r="S10" s="38">
        <v>606</v>
      </c>
      <c r="T10" s="38">
        <v>765</v>
      </c>
      <c r="U10" s="38">
        <v>425</v>
      </c>
      <c r="V10" s="38">
        <v>650</v>
      </c>
      <c r="W10" s="38">
        <v>399</v>
      </c>
      <c r="X10" s="38">
        <v>836</v>
      </c>
      <c r="Y10" s="38">
        <v>506</v>
      </c>
      <c r="Z10" s="39">
        <v>593</v>
      </c>
      <c r="AA10" s="39">
        <v>332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7" customFormat="1" ht="12">
      <c r="A11" s="18" t="s">
        <v>24</v>
      </c>
      <c r="B11" s="37">
        <f t="shared" si="1"/>
        <v>0</v>
      </c>
      <c r="C11" s="37">
        <f t="shared" si="1"/>
        <v>7982</v>
      </c>
      <c r="D11" s="38">
        <v>0</v>
      </c>
      <c r="E11" s="38">
        <v>311</v>
      </c>
      <c r="F11" s="38">
        <v>0</v>
      </c>
      <c r="G11" s="38">
        <v>530</v>
      </c>
      <c r="H11" s="38">
        <v>0</v>
      </c>
      <c r="I11" s="38">
        <v>3009</v>
      </c>
      <c r="J11" s="38">
        <v>0</v>
      </c>
      <c r="K11" s="38">
        <v>678</v>
      </c>
      <c r="L11" s="38">
        <v>0</v>
      </c>
      <c r="M11" s="38">
        <v>598</v>
      </c>
      <c r="N11" s="38">
        <v>0</v>
      </c>
      <c r="O11" s="38">
        <v>667</v>
      </c>
      <c r="P11" s="38">
        <v>0</v>
      </c>
      <c r="Q11" s="38">
        <v>663</v>
      </c>
      <c r="R11" s="38">
        <v>0</v>
      </c>
      <c r="S11" s="38">
        <v>535</v>
      </c>
      <c r="T11" s="38">
        <v>0</v>
      </c>
      <c r="U11" s="38">
        <v>480</v>
      </c>
      <c r="V11" s="38">
        <v>0</v>
      </c>
      <c r="W11" s="38">
        <v>397</v>
      </c>
      <c r="X11" s="38">
        <v>0</v>
      </c>
      <c r="Y11" s="38">
        <v>99</v>
      </c>
      <c r="Z11" s="39">
        <v>0</v>
      </c>
      <c r="AA11" s="39">
        <v>15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7" customFormat="1" ht="12">
      <c r="A12" s="18" t="s">
        <v>26</v>
      </c>
      <c r="B12" s="37">
        <f t="shared" si="1"/>
        <v>2816</v>
      </c>
      <c r="C12" s="37">
        <f t="shared" si="1"/>
        <v>19519</v>
      </c>
      <c r="D12" s="40">
        <v>177</v>
      </c>
      <c r="E12" s="38">
        <v>1293</v>
      </c>
      <c r="F12" s="40">
        <v>226</v>
      </c>
      <c r="G12" s="38">
        <v>1582</v>
      </c>
      <c r="H12" s="40">
        <v>261</v>
      </c>
      <c r="I12" s="38">
        <v>1559</v>
      </c>
      <c r="J12" s="40">
        <v>263</v>
      </c>
      <c r="K12" s="38">
        <v>1772</v>
      </c>
      <c r="L12" s="40">
        <v>218</v>
      </c>
      <c r="M12" s="38">
        <v>1553</v>
      </c>
      <c r="N12" s="40">
        <v>221</v>
      </c>
      <c r="O12" s="38">
        <v>1621</v>
      </c>
      <c r="P12" s="40">
        <v>200</v>
      </c>
      <c r="Q12" s="38">
        <v>1114</v>
      </c>
      <c r="R12" s="40">
        <v>250</v>
      </c>
      <c r="S12" s="38">
        <v>2060</v>
      </c>
      <c r="T12" s="40">
        <v>212</v>
      </c>
      <c r="U12" s="38">
        <v>2057</v>
      </c>
      <c r="V12" s="40">
        <v>213</v>
      </c>
      <c r="W12" s="38">
        <v>1697</v>
      </c>
      <c r="X12" s="40">
        <v>212</v>
      </c>
      <c r="Y12" s="38">
        <v>1503</v>
      </c>
      <c r="Z12" s="39">
        <v>363</v>
      </c>
      <c r="AA12" s="39">
        <v>1708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7" customFormat="1" ht="12">
      <c r="A13" s="19" t="s">
        <v>21</v>
      </c>
      <c r="B13" s="41">
        <f t="shared" si="1"/>
        <v>18341</v>
      </c>
      <c r="C13" s="41">
        <f t="shared" si="1"/>
        <v>24487</v>
      </c>
      <c r="D13" s="42">
        <v>1453</v>
      </c>
      <c r="E13" s="43">
        <v>2547</v>
      </c>
      <c r="F13" s="42">
        <v>1896</v>
      </c>
      <c r="G13" s="43">
        <v>2622</v>
      </c>
      <c r="H13" s="42">
        <v>1672</v>
      </c>
      <c r="I13" s="43">
        <v>1897</v>
      </c>
      <c r="J13" s="42">
        <v>1746</v>
      </c>
      <c r="K13" s="43">
        <v>2687</v>
      </c>
      <c r="L13" s="42">
        <v>1645</v>
      </c>
      <c r="M13" s="43">
        <v>2127</v>
      </c>
      <c r="N13" s="42">
        <v>1005</v>
      </c>
      <c r="O13" s="43">
        <v>1788</v>
      </c>
      <c r="P13" s="42">
        <v>998</v>
      </c>
      <c r="Q13" s="43">
        <v>1583</v>
      </c>
      <c r="R13" s="42">
        <v>1345</v>
      </c>
      <c r="S13" s="43">
        <v>1756</v>
      </c>
      <c r="T13" s="42">
        <v>1237</v>
      </c>
      <c r="U13" s="43">
        <v>1440</v>
      </c>
      <c r="V13" s="42">
        <v>1618</v>
      </c>
      <c r="W13" s="43">
        <v>1824</v>
      </c>
      <c r="X13" s="42">
        <v>1914</v>
      </c>
      <c r="Y13" s="43">
        <v>2015</v>
      </c>
      <c r="Z13" s="44">
        <v>1812</v>
      </c>
      <c r="AA13" s="44">
        <v>2201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>
      <c r="A14" s="25" t="s">
        <v>32</v>
      </c>
      <c r="B14" s="1"/>
      <c r="C14" s="1"/>
      <c r="D14" s="1"/>
      <c r="E14" s="1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8" s="7" customFormat="1" ht="15" customHeight="1">
      <c r="A15" s="25" t="s">
        <v>23</v>
      </c>
      <c r="B15" s="8"/>
      <c r="C15" s="8"/>
      <c r="D15" s="8"/>
      <c r="E15" s="8"/>
      <c r="F15" s="8"/>
      <c r="G15" s="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5"/>
      <c r="V16" s="15"/>
      <c r="W16" s="15"/>
      <c r="X16" s="15"/>
      <c r="Y16" s="15"/>
      <c r="Z16" s="15"/>
      <c r="AA16" s="15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>
      <c r="A20" s="1"/>
      <c r="B20" s="1"/>
      <c r="C20" s="1"/>
      <c r="D20" s="1"/>
      <c r="E20" s="1"/>
      <c r="F20" s="1"/>
      <c r="G20" s="1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>
      <c r="A26" s="1"/>
      <c r="B26" s="10"/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</sheetData>
  <mergeCells count="4">
    <mergeCell ref="A3:AA3"/>
    <mergeCell ref="B6:C6"/>
    <mergeCell ref="A6:A7"/>
    <mergeCell ref="D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7"/>
  <sheetViews>
    <sheetView workbookViewId="0">
      <selection activeCell="L15" sqref="L15"/>
    </sheetView>
  </sheetViews>
  <sheetFormatPr baseColWidth="10" defaultColWidth="11.42578125" defaultRowHeight="15"/>
  <cols>
    <col min="1" max="1" width="9.28515625" style="1" customWidth="1"/>
    <col min="2" max="2" width="18.140625" style="1" customWidth="1"/>
    <col min="3" max="3" width="11.140625" style="1" customWidth="1"/>
    <col min="4" max="4" width="13" style="1" customWidth="1"/>
    <col min="5" max="5" width="15.140625" style="1" customWidth="1"/>
    <col min="6" max="6" width="16" style="1" customWidth="1"/>
    <col min="7" max="7" width="13" style="1" customWidth="1"/>
    <col min="8" max="8" width="13.7109375" style="1" customWidth="1"/>
    <col min="9" max="10" width="10" style="1" customWidth="1"/>
    <col min="11" max="11" width="11" style="1" customWidth="1"/>
    <col min="12" max="27" width="10" style="1" customWidth="1"/>
    <col min="28" max="16384" width="11.42578125" style="1"/>
  </cols>
  <sheetData>
    <row r="1" spans="1: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2" customHeight="1">
      <c r="A2" s="110" t="s">
        <v>39</v>
      </c>
      <c r="B2" s="110"/>
      <c r="C2" s="110"/>
      <c r="D2" s="110"/>
      <c r="E2" s="110"/>
      <c r="F2" s="110"/>
      <c r="G2" s="110"/>
      <c r="H2" s="110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0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5" ht="36">
      <c r="A4" s="107" t="s">
        <v>0</v>
      </c>
      <c r="B4" s="107"/>
      <c r="C4" s="55" t="s">
        <v>13</v>
      </c>
      <c r="D4" s="55" t="s">
        <v>16</v>
      </c>
      <c r="E4" s="55" t="s">
        <v>17</v>
      </c>
      <c r="F4" s="55" t="s">
        <v>24</v>
      </c>
      <c r="G4" s="55" t="s">
        <v>26</v>
      </c>
      <c r="H4" s="55" t="s">
        <v>21</v>
      </c>
    </row>
    <row r="5" spans="1:25">
      <c r="A5" s="108" t="s">
        <v>13</v>
      </c>
      <c r="B5" s="56" t="s">
        <v>14</v>
      </c>
      <c r="C5" s="57">
        <f>+C7+C9+C11+C13+C15+C17+C19+C21+C23+C25+C27+C29</f>
        <v>69512</v>
      </c>
      <c r="D5" s="57">
        <f t="shared" ref="D5:H6" si="0">+D7+D9+D11+D13+D15+D17+D19+D21+D23+D25+D27+D29</f>
        <v>29561</v>
      </c>
      <c r="E5" s="57">
        <f t="shared" si="0"/>
        <v>9223</v>
      </c>
      <c r="F5" s="58">
        <f t="shared" si="0"/>
        <v>0</v>
      </c>
      <c r="G5" s="57">
        <f t="shared" si="0"/>
        <v>6628</v>
      </c>
      <c r="H5" s="57">
        <f t="shared" si="0"/>
        <v>24100</v>
      </c>
      <c r="I5" s="62"/>
    </row>
    <row r="6" spans="1:25">
      <c r="A6" s="108"/>
      <c r="B6" s="56" t="s">
        <v>15</v>
      </c>
      <c r="C6" s="57">
        <f>+D6+E6+F6+G6+H6</f>
        <v>122063</v>
      </c>
      <c r="D6" s="57">
        <f>+D8+D10+D12+D14+D16+D18+D20+D22+D24+D26+D28+D30</f>
        <v>45669</v>
      </c>
      <c r="E6" s="57">
        <f t="shared" si="0"/>
        <v>14031</v>
      </c>
      <c r="F6" s="58">
        <f t="shared" si="0"/>
        <v>0</v>
      </c>
      <c r="G6" s="57">
        <f t="shared" si="0"/>
        <v>27270</v>
      </c>
      <c r="H6" s="57">
        <f t="shared" si="0"/>
        <v>35093</v>
      </c>
      <c r="I6" s="62"/>
      <c r="J6" s="10"/>
      <c r="K6" s="32"/>
    </row>
    <row r="7" spans="1:25">
      <c r="A7" s="109" t="s">
        <v>1</v>
      </c>
      <c r="B7" s="59" t="s">
        <v>14</v>
      </c>
      <c r="C7" s="57">
        <f t="shared" ref="C7:C18" si="1">+D7+E7+F7+G7+H7</f>
        <v>5125</v>
      </c>
      <c r="D7" s="60">
        <v>2019</v>
      </c>
      <c r="E7" s="60">
        <v>510</v>
      </c>
      <c r="F7" s="61">
        <v>0</v>
      </c>
      <c r="G7" s="60">
        <v>181</v>
      </c>
      <c r="H7" s="60">
        <v>2415</v>
      </c>
      <c r="I7" s="62"/>
      <c r="J7" s="62"/>
      <c r="K7" s="10"/>
    </row>
    <row r="8" spans="1:25">
      <c r="A8" s="109"/>
      <c r="B8" s="59" t="s">
        <v>15</v>
      </c>
      <c r="C8" s="57">
        <f t="shared" si="1"/>
        <v>8025</v>
      </c>
      <c r="D8" s="60">
        <v>2356</v>
      </c>
      <c r="E8" s="60">
        <v>537</v>
      </c>
      <c r="F8" s="61">
        <v>0</v>
      </c>
      <c r="G8" s="60">
        <v>2292</v>
      </c>
      <c r="H8" s="60">
        <v>2840</v>
      </c>
      <c r="I8" s="62"/>
      <c r="J8" s="62"/>
      <c r="K8" s="33"/>
    </row>
    <row r="9" spans="1:25">
      <c r="A9" s="109" t="s">
        <v>2</v>
      </c>
      <c r="B9" s="59" t="s">
        <v>14</v>
      </c>
      <c r="C9" s="57">
        <f t="shared" si="1"/>
        <v>6700</v>
      </c>
      <c r="D9" s="60">
        <v>2849</v>
      </c>
      <c r="E9" s="60">
        <v>670</v>
      </c>
      <c r="F9" s="61">
        <v>0</v>
      </c>
      <c r="G9" s="60">
        <v>199</v>
      </c>
      <c r="H9" s="60">
        <v>2982</v>
      </c>
      <c r="I9" s="62"/>
      <c r="J9" s="62"/>
      <c r="K9" s="33"/>
    </row>
    <row r="10" spans="1:25">
      <c r="A10" s="109"/>
      <c r="B10" s="59" t="s">
        <v>15</v>
      </c>
      <c r="C10" s="57">
        <f t="shared" si="1"/>
        <v>7597</v>
      </c>
      <c r="D10" s="60">
        <v>3146</v>
      </c>
      <c r="E10" s="60">
        <v>370</v>
      </c>
      <c r="F10" s="61">
        <v>0</v>
      </c>
      <c r="G10" s="60">
        <v>1786</v>
      </c>
      <c r="H10" s="60">
        <v>2295</v>
      </c>
      <c r="I10" s="62"/>
      <c r="J10" s="62"/>
    </row>
    <row r="11" spans="1:25">
      <c r="A11" s="109" t="s">
        <v>3</v>
      </c>
      <c r="B11" s="59" t="s">
        <v>14</v>
      </c>
      <c r="C11" s="57">
        <f t="shared" si="1"/>
        <v>6558</v>
      </c>
      <c r="D11" s="60">
        <v>2728</v>
      </c>
      <c r="E11" s="60">
        <v>738</v>
      </c>
      <c r="F11" s="61">
        <v>0</v>
      </c>
      <c r="G11" s="60">
        <v>278</v>
      </c>
      <c r="H11" s="60">
        <v>2814</v>
      </c>
      <c r="I11" s="62"/>
      <c r="J11" s="62"/>
    </row>
    <row r="12" spans="1:25">
      <c r="A12" s="109"/>
      <c r="B12" s="59" t="s">
        <v>15</v>
      </c>
      <c r="C12" s="57">
        <f t="shared" si="1"/>
        <v>7414</v>
      </c>
      <c r="D12" s="60">
        <v>2882</v>
      </c>
      <c r="E12" s="60">
        <v>599</v>
      </c>
      <c r="F12" s="61">
        <v>0</v>
      </c>
      <c r="G12" s="60">
        <v>1756</v>
      </c>
      <c r="H12" s="60">
        <v>2177</v>
      </c>
      <c r="I12" s="62"/>
    </row>
    <row r="13" spans="1:25">
      <c r="A13" s="109" t="s">
        <v>4</v>
      </c>
      <c r="B13" s="59" t="s">
        <v>14</v>
      </c>
      <c r="C13" s="57">
        <f t="shared" si="1"/>
        <v>5475</v>
      </c>
      <c r="D13" s="60">
        <v>2253</v>
      </c>
      <c r="E13" s="60">
        <v>761</v>
      </c>
      <c r="F13" s="61">
        <v>0</v>
      </c>
      <c r="G13" s="60">
        <v>269</v>
      </c>
      <c r="H13" s="60">
        <v>2192</v>
      </c>
      <c r="I13" s="62"/>
    </row>
    <row r="14" spans="1:25">
      <c r="A14" s="109"/>
      <c r="B14" s="59" t="s">
        <v>15</v>
      </c>
      <c r="C14" s="57">
        <f t="shared" si="1"/>
        <v>7216</v>
      </c>
      <c r="D14" s="60">
        <v>2870</v>
      </c>
      <c r="E14" s="60">
        <v>514</v>
      </c>
      <c r="F14" s="61">
        <v>0</v>
      </c>
      <c r="G14" s="60">
        <v>1755</v>
      </c>
      <c r="H14" s="60">
        <v>2077</v>
      </c>
      <c r="I14" s="62"/>
    </row>
    <row r="15" spans="1:25">
      <c r="A15" s="109" t="s">
        <v>5</v>
      </c>
      <c r="B15" s="59" t="s">
        <v>14</v>
      </c>
      <c r="C15" s="57">
        <f t="shared" si="1"/>
        <v>3395</v>
      </c>
      <c r="D15" s="60">
        <v>2141</v>
      </c>
      <c r="E15" s="60">
        <v>816</v>
      </c>
      <c r="F15" s="61">
        <v>0</v>
      </c>
      <c r="G15" s="60">
        <v>262</v>
      </c>
      <c r="H15" s="60">
        <v>176</v>
      </c>
      <c r="I15" s="62"/>
    </row>
    <row r="16" spans="1:25">
      <c r="A16" s="109"/>
      <c r="B16" s="59" t="s">
        <v>15</v>
      </c>
      <c r="C16" s="57">
        <f t="shared" si="1"/>
        <v>6684</v>
      </c>
      <c r="D16" s="60">
        <v>2234</v>
      </c>
      <c r="E16" s="60">
        <v>471</v>
      </c>
      <c r="F16" s="61">
        <v>0</v>
      </c>
      <c r="G16" s="60">
        <v>1711</v>
      </c>
      <c r="H16" s="60">
        <v>2268</v>
      </c>
      <c r="I16" s="62"/>
    </row>
    <row r="17" spans="1:9">
      <c r="A17" s="109" t="s">
        <v>6</v>
      </c>
      <c r="B17" s="59" t="s">
        <v>14</v>
      </c>
      <c r="C17" s="57">
        <f t="shared" si="1"/>
        <v>2994</v>
      </c>
      <c r="D17" s="60">
        <v>2156</v>
      </c>
      <c r="E17" s="60">
        <v>370</v>
      </c>
      <c r="F17" s="61">
        <v>0</v>
      </c>
      <c r="G17" s="60">
        <v>291</v>
      </c>
      <c r="H17" s="60">
        <v>177</v>
      </c>
      <c r="I17" s="62"/>
    </row>
    <row r="18" spans="1:9">
      <c r="A18" s="109"/>
      <c r="B18" s="59" t="s">
        <v>15</v>
      </c>
      <c r="C18" s="57">
        <f t="shared" si="1"/>
        <v>6712</v>
      </c>
      <c r="D18" s="60">
        <v>2212</v>
      </c>
      <c r="E18" s="60">
        <v>704</v>
      </c>
      <c r="F18" s="61">
        <v>0</v>
      </c>
      <c r="G18" s="60">
        <v>1830</v>
      </c>
      <c r="H18" s="60">
        <v>1966</v>
      </c>
      <c r="I18" s="62"/>
    </row>
    <row r="19" spans="1:9">
      <c r="A19" s="109" t="s">
        <v>7</v>
      </c>
      <c r="B19" s="63" t="s">
        <v>14</v>
      </c>
      <c r="C19" s="91">
        <f t="shared" ref="C19:C29" si="2">SUM(H19+G19+F19+E19+D19)</f>
        <v>5238</v>
      </c>
      <c r="D19" s="92">
        <v>1156</v>
      </c>
      <c r="E19" s="92">
        <v>750</v>
      </c>
      <c r="F19" s="61">
        <v>0</v>
      </c>
      <c r="G19" s="92">
        <v>882</v>
      </c>
      <c r="H19" s="92">
        <v>2450</v>
      </c>
      <c r="I19" s="62"/>
    </row>
    <row r="20" spans="1:9">
      <c r="A20" s="109"/>
      <c r="B20" s="63" t="s">
        <v>15</v>
      </c>
      <c r="C20" s="91">
        <f t="shared" si="2"/>
        <v>12617</v>
      </c>
      <c r="D20" s="92">
        <v>4589</v>
      </c>
      <c r="E20" s="92">
        <v>1236</v>
      </c>
      <c r="F20" s="61">
        <v>0</v>
      </c>
      <c r="G20" s="92">
        <v>2292</v>
      </c>
      <c r="H20" s="92">
        <v>4500</v>
      </c>
      <c r="I20" s="62"/>
    </row>
    <row r="21" spans="1:9">
      <c r="A21" s="109" t="s">
        <v>8</v>
      </c>
      <c r="B21" s="63" t="s">
        <v>14</v>
      </c>
      <c r="C21" s="91">
        <f t="shared" si="2"/>
        <v>9212</v>
      </c>
      <c r="D21" s="92">
        <v>3879</v>
      </c>
      <c r="E21" s="92">
        <v>521</v>
      </c>
      <c r="F21" s="61">
        <v>0</v>
      </c>
      <c r="G21" s="92">
        <v>1300</v>
      </c>
      <c r="H21" s="92">
        <v>3512</v>
      </c>
      <c r="I21" s="62"/>
    </row>
    <row r="22" spans="1:9">
      <c r="A22" s="109"/>
      <c r="B22" s="63" t="s">
        <v>15</v>
      </c>
      <c r="C22" s="91">
        <f t="shared" si="2"/>
        <v>13189</v>
      </c>
      <c r="D22" s="92">
        <v>5125</v>
      </c>
      <c r="E22" s="92">
        <v>1800</v>
      </c>
      <c r="F22" s="61">
        <v>0</v>
      </c>
      <c r="G22" s="92">
        <v>2876</v>
      </c>
      <c r="H22" s="92">
        <v>3388</v>
      </c>
      <c r="I22" s="62"/>
    </row>
    <row r="23" spans="1:9">
      <c r="A23" s="109" t="s">
        <v>9</v>
      </c>
      <c r="B23" s="63" t="s">
        <v>14</v>
      </c>
      <c r="C23" s="91">
        <f t="shared" si="2"/>
        <v>5892</v>
      </c>
      <c r="D23" s="92">
        <v>2827</v>
      </c>
      <c r="E23" s="92">
        <v>677</v>
      </c>
      <c r="F23" s="61">
        <v>0</v>
      </c>
      <c r="G23" s="92">
        <v>278</v>
      </c>
      <c r="H23" s="92">
        <v>2110</v>
      </c>
      <c r="I23" s="62"/>
    </row>
    <row r="24" spans="1:9">
      <c r="A24" s="109"/>
      <c r="B24" s="63" t="s">
        <v>15</v>
      </c>
      <c r="C24" s="91">
        <f t="shared" si="2"/>
        <v>12174</v>
      </c>
      <c r="D24" s="92">
        <v>3958</v>
      </c>
      <c r="E24" s="92">
        <v>1987</v>
      </c>
      <c r="F24" s="61">
        <v>0</v>
      </c>
      <c r="G24" s="92">
        <v>2567</v>
      </c>
      <c r="H24" s="92">
        <v>3662</v>
      </c>
      <c r="I24" s="62"/>
    </row>
    <row r="25" spans="1:9">
      <c r="A25" s="109" t="s">
        <v>10</v>
      </c>
      <c r="B25" s="63" t="s">
        <v>14</v>
      </c>
      <c r="C25" s="91">
        <f t="shared" si="2"/>
        <v>5469</v>
      </c>
      <c r="D25" s="92">
        <v>2253</v>
      </c>
      <c r="E25" s="92">
        <v>860</v>
      </c>
      <c r="F25" s="61">
        <v>0</v>
      </c>
      <c r="G25" s="92">
        <v>156</v>
      </c>
      <c r="H25" s="92">
        <v>2200</v>
      </c>
      <c r="I25" s="62"/>
    </row>
    <row r="26" spans="1:9">
      <c r="A26" s="109"/>
      <c r="B26" s="63" t="s">
        <v>15</v>
      </c>
      <c r="C26" s="91">
        <f t="shared" si="2"/>
        <v>12100</v>
      </c>
      <c r="D26" s="92">
        <v>4812</v>
      </c>
      <c r="E26" s="92">
        <v>1155</v>
      </c>
      <c r="F26" s="61">
        <v>0</v>
      </c>
      <c r="G26" s="92">
        <v>2856</v>
      </c>
      <c r="H26" s="92">
        <v>3277</v>
      </c>
      <c r="I26" s="62"/>
    </row>
    <row r="27" spans="1:9">
      <c r="A27" s="109" t="s">
        <v>11</v>
      </c>
      <c r="B27" s="63" t="s">
        <v>14</v>
      </c>
      <c r="C27" s="91">
        <f t="shared" si="2"/>
        <v>6017</v>
      </c>
      <c r="D27" s="92">
        <v>2500</v>
      </c>
      <c r="E27" s="92">
        <v>1200</v>
      </c>
      <c r="F27" s="61">
        <v>0</v>
      </c>
      <c r="G27" s="92">
        <v>1141</v>
      </c>
      <c r="H27" s="92">
        <v>1176</v>
      </c>
      <c r="I27" s="62"/>
    </row>
    <row r="28" spans="1:9">
      <c r="A28" s="109"/>
      <c r="B28" s="63" t="s">
        <v>15</v>
      </c>
      <c r="C28" s="91">
        <f t="shared" si="2"/>
        <v>14127</v>
      </c>
      <c r="D28" s="92">
        <v>5896</v>
      </c>
      <c r="E28" s="92">
        <v>2000</v>
      </c>
      <c r="F28" s="61">
        <v>0</v>
      </c>
      <c r="G28" s="92">
        <v>2710</v>
      </c>
      <c r="H28" s="92">
        <v>3521</v>
      </c>
      <c r="I28" s="62"/>
    </row>
    <row r="29" spans="1:9">
      <c r="A29" s="109" t="s">
        <v>12</v>
      </c>
      <c r="B29" s="63" t="s">
        <v>14</v>
      </c>
      <c r="C29" s="91">
        <f t="shared" si="2"/>
        <v>7437</v>
      </c>
      <c r="D29" s="92">
        <v>2800</v>
      </c>
      <c r="E29" s="92">
        <v>1350</v>
      </c>
      <c r="F29" s="61">
        <v>0</v>
      </c>
      <c r="G29" s="92">
        <v>1391</v>
      </c>
      <c r="H29" s="92">
        <v>1896</v>
      </c>
      <c r="I29" s="62"/>
    </row>
    <row r="30" spans="1:9">
      <c r="A30" s="111"/>
      <c r="B30" s="64" t="s">
        <v>15</v>
      </c>
      <c r="C30" s="93">
        <f>(H30+G30+F30+E30+D30)</f>
        <v>14208</v>
      </c>
      <c r="D30" s="94">
        <v>5589</v>
      </c>
      <c r="E30" s="94">
        <v>2658</v>
      </c>
      <c r="F30" s="95">
        <v>0</v>
      </c>
      <c r="G30" s="94">
        <v>2839</v>
      </c>
      <c r="H30" s="94">
        <v>3122</v>
      </c>
      <c r="I30" s="62"/>
    </row>
    <row r="31" spans="1:9" ht="12.75" customHeight="1">
      <c r="A31" s="35" t="s">
        <v>28</v>
      </c>
    </row>
    <row r="32" spans="1:9">
      <c r="A32" s="34" t="s">
        <v>27</v>
      </c>
    </row>
    <row r="36" spans="1:15" ht="15.75" thickBot="1"/>
    <row r="37" spans="1:15" ht="15.75" thickBot="1">
      <c r="A37" s="112" t="s">
        <v>0</v>
      </c>
      <c r="B37" s="114" t="s">
        <v>7</v>
      </c>
      <c r="C37" s="115"/>
      <c r="D37" s="114" t="s">
        <v>8</v>
      </c>
      <c r="E37" s="115"/>
      <c r="F37" s="114" t="s">
        <v>9</v>
      </c>
      <c r="G37" s="115"/>
      <c r="H37" s="114" t="s">
        <v>10</v>
      </c>
      <c r="I37" s="115"/>
      <c r="J37" s="114" t="s">
        <v>11</v>
      </c>
      <c r="K37" s="115"/>
      <c r="L37" s="114" t="s">
        <v>12</v>
      </c>
      <c r="M37" s="115"/>
      <c r="N37" s="116" t="s">
        <v>13</v>
      </c>
      <c r="O37" s="117"/>
    </row>
    <row r="38" spans="1:15" ht="15.75" thickBot="1">
      <c r="A38" s="113"/>
      <c r="B38" s="66" t="s">
        <v>14</v>
      </c>
      <c r="C38" s="67" t="s">
        <v>15</v>
      </c>
      <c r="D38" s="66" t="s">
        <v>14</v>
      </c>
      <c r="E38" s="67" t="s">
        <v>15</v>
      </c>
      <c r="F38" s="66" t="s">
        <v>14</v>
      </c>
      <c r="G38" s="67" t="s">
        <v>15</v>
      </c>
      <c r="H38" s="66" t="s">
        <v>14</v>
      </c>
      <c r="I38" s="67" t="s">
        <v>15</v>
      </c>
      <c r="J38" s="66" t="s">
        <v>14</v>
      </c>
      <c r="K38" s="67" t="s">
        <v>15</v>
      </c>
      <c r="L38" s="66" t="s">
        <v>14</v>
      </c>
      <c r="M38" s="67" t="s">
        <v>15</v>
      </c>
      <c r="N38" s="68" t="s">
        <v>14</v>
      </c>
      <c r="O38" s="69" t="s">
        <v>15</v>
      </c>
    </row>
    <row r="39" spans="1:15">
      <c r="A39" s="70" t="s">
        <v>13</v>
      </c>
      <c r="B39" s="71">
        <f t="shared" ref="B39:M39" si="3">B40+B41+B42+B43+B44</f>
        <v>5238</v>
      </c>
      <c r="C39" s="71">
        <f t="shared" si="3"/>
        <v>12617</v>
      </c>
      <c r="D39" s="71">
        <f t="shared" si="3"/>
        <v>9212</v>
      </c>
      <c r="E39" s="71">
        <f t="shared" si="3"/>
        <v>13189</v>
      </c>
      <c r="F39" s="71">
        <f t="shared" si="3"/>
        <v>5892</v>
      </c>
      <c r="G39" s="71">
        <f t="shared" si="3"/>
        <v>12174</v>
      </c>
      <c r="H39" s="71">
        <f t="shared" si="3"/>
        <v>5469</v>
      </c>
      <c r="I39" s="71">
        <f t="shared" si="3"/>
        <v>12100</v>
      </c>
      <c r="J39" s="71">
        <f t="shared" si="3"/>
        <v>6017</v>
      </c>
      <c r="K39" s="71">
        <f t="shared" si="3"/>
        <v>14127</v>
      </c>
      <c r="L39" s="71">
        <f t="shared" si="3"/>
        <v>7437</v>
      </c>
      <c r="M39" s="71">
        <f t="shared" si="3"/>
        <v>14208</v>
      </c>
      <c r="N39" s="71">
        <f>B39+D39+F39+H39+J39+L39</f>
        <v>39265</v>
      </c>
      <c r="O39" s="72">
        <f>C39+E39+G39+I39+K39+M39</f>
        <v>78415</v>
      </c>
    </row>
    <row r="40" spans="1:15">
      <c r="A40" s="73" t="s">
        <v>25</v>
      </c>
      <c r="B40" s="74">
        <v>1156</v>
      </c>
      <c r="C40" s="75">
        <v>4589</v>
      </c>
      <c r="D40" s="74">
        <v>3879</v>
      </c>
      <c r="E40" s="75">
        <v>5125</v>
      </c>
      <c r="F40" s="74">
        <v>2827</v>
      </c>
      <c r="G40" s="75">
        <v>3958</v>
      </c>
      <c r="H40" s="74">
        <v>2253</v>
      </c>
      <c r="I40" s="75">
        <v>4812</v>
      </c>
      <c r="J40" s="74">
        <v>2500</v>
      </c>
      <c r="K40" s="75">
        <v>5896</v>
      </c>
      <c r="L40" s="74">
        <v>2800</v>
      </c>
      <c r="M40" s="75">
        <v>5589</v>
      </c>
      <c r="N40" s="76">
        <f t="shared" ref="N40:O44" si="4">B40+D40+F40+H40+J40+L40</f>
        <v>15415</v>
      </c>
      <c r="O40" s="77">
        <f t="shared" si="4"/>
        <v>29969</v>
      </c>
    </row>
    <row r="41" spans="1:15">
      <c r="A41" s="78" t="s">
        <v>17</v>
      </c>
      <c r="B41" s="79">
        <v>750</v>
      </c>
      <c r="C41" s="80">
        <v>1236</v>
      </c>
      <c r="D41" s="79">
        <v>521</v>
      </c>
      <c r="E41" s="80">
        <v>1800</v>
      </c>
      <c r="F41" s="79">
        <v>677</v>
      </c>
      <c r="G41" s="80">
        <v>1987</v>
      </c>
      <c r="H41" s="79">
        <v>860</v>
      </c>
      <c r="I41" s="80">
        <v>1155</v>
      </c>
      <c r="J41" s="79">
        <v>1200</v>
      </c>
      <c r="K41" s="80">
        <v>2000</v>
      </c>
      <c r="L41" s="79">
        <v>1350</v>
      </c>
      <c r="M41" s="80">
        <v>2658</v>
      </c>
      <c r="N41" s="71">
        <f t="shared" si="4"/>
        <v>5358</v>
      </c>
      <c r="O41" s="72">
        <f t="shared" si="4"/>
        <v>10836</v>
      </c>
    </row>
    <row r="42" spans="1:15">
      <c r="A42" s="73" t="s">
        <v>24</v>
      </c>
      <c r="B42" s="74">
        <v>0</v>
      </c>
      <c r="C42" s="75">
        <v>0</v>
      </c>
      <c r="D42" s="74">
        <v>0</v>
      </c>
      <c r="E42" s="75">
        <v>0</v>
      </c>
      <c r="F42" s="74">
        <v>0</v>
      </c>
      <c r="G42" s="75">
        <v>0</v>
      </c>
      <c r="H42" s="74">
        <v>0</v>
      </c>
      <c r="I42" s="75">
        <v>0</v>
      </c>
      <c r="J42" s="74">
        <v>0</v>
      </c>
      <c r="K42" s="75">
        <v>0</v>
      </c>
      <c r="L42" s="74">
        <v>0</v>
      </c>
      <c r="M42" s="75">
        <v>0</v>
      </c>
      <c r="N42" s="76">
        <f t="shared" si="4"/>
        <v>0</v>
      </c>
      <c r="O42" s="77">
        <f t="shared" si="4"/>
        <v>0</v>
      </c>
    </row>
    <row r="43" spans="1:15">
      <c r="A43" s="81" t="s">
        <v>26</v>
      </c>
      <c r="B43" s="65">
        <v>882</v>
      </c>
      <c r="C43" s="82">
        <v>2292</v>
      </c>
      <c r="D43" s="65">
        <v>1300</v>
      </c>
      <c r="E43" s="82">
        <v>2876</v>
      </c>
      <c r="F43" s="65">
        <v>278</v>
      </c>
      <c r="G43" s="82">
        <v>2567</v>
      </c>
      <c r="H43" s="65">
        <v>156</v>
      </c>
      <c r="I43" s="82">
        <v>2856</v>
      </c>
      <c r="J43" s="65">
        <v>1141</v>
      </c>
      <c r="K43" s="82">
        <v>2710</v>
      </c>
      <c r="L43" s="65">
        <v>1391</v>
      </c>
      <c r="M43" s="82">
        <v>2839</v>
      </c>
      <c r="N43" s="71">
        <f t="shared" si="4"/>
        <v>5148</v>
      </c>
      <c r="O43" s="72">
        <f t="shared" si="4"/>
        <v>16140</v>
      </c>
    </row>
    <row r="44" spans="1:15" ht="15.75" thickBot="1">
      <c r="A44" s="83" t="s">
        <v>21</v>
      </c>
      <c r="B44" s="84">
        <v>2450</v>
      </c>
      <c r="C44" s="85">
        <v>4500</v>
      </c>
      <c r="D44" s="84">
        <v>3512</v>
      </c>
      <c r="E44" s="85">
        <v>3388</v>
      </c>
      <c r="F44" s="84">
        <v>2110</v>
      </c>
      <c r="G44" s="85">
        <v>3662</v>
      </c>
      <c r="H44" s="84">
        <v>2200</v>
      </c>
      <c r="I44" s="85">
        <v>3277</v>
      </c>
      <c r="J44" s="84">
        <v>1176</v>
      </c>
      <c r="K44" s="85">
        <v>3521</v>
      </c>
      <c r="L44" s="84">
        <v>1896</v>
      </c>
      <c r="M44" s="85">
        <v>3122</v>
      </c>
      <c r="N44" s="86">
        <f t="shared" si="4"/>
        <v>13344</v>
      </c>
      <c r="O44" s="87">
        <f t="shared" si="4"/>
        <v>21470</v>
      </c>
    </row>
    <row r="46" spans="1:15" ht="15.75" thickBot="1"/>
    <row r="47" spans="1:15" ht="15.75" thickBot="1">
      <c r="A47" s="112" t="s">
        <v>0</v>
      </c>
      <c r="B47" s="114" t="s">
        <v>1</v>
      </c>
      <c r="C47" s="115"/>
      <c r="D47" s="114" t="s">
        <v>2</v>
      </c>
      <c r="E47" s="115"/>
      <c r="F47" s="114" t="s">
        <v>3</v>
      </c>
      <c r="G47" s="115"/>
      <c r="H47" s="114" t="s">
        <v>4</v>
      </c>
      <c r="I47" s="115"/>
      <c r="J47" s="114" t="s">
        <v>5</v>
      </c>
      <c r="K47" s="115"/>
      <c r="L47" s="114" t="s">
        <v>6</v>
      </c>
      <c r="M47" s="115"/>
      <c r="N47" s="116" t="s">
        <v>13</v>
      </c>
      <c r="O47" s="117"/>
    </row>
    <row r="48" spans="1:15" ht="15.75" thickBot="1">
      <c r="A48" s="113"/>
      <c r="B48" s="66" t="s">
        <v>14</v>
      </c>
      <c r="C48" s="67" t="s">
        <v>15</v>
      </c>
      <c r="D48" s="66" t="s">
        <v>14</v>
      </c>
      <c r="E48" s="67" t="s">
        <v>15</v>
      </c>
      <c r="F48" s="66" t="s">
        <v>14</v>
      </c>
      <c r="G48" s="67" t="s">
        <v>15</v>
      </c>
      <c r="H48" s="66" t="s">
        <v>14</v>
      </c>
      <c r="I48" s="67" t="s">
        <v>15</v>
      </c>
      <c r="J48" s="66" t="s">
        <v>14</v>
      </c>
      <c r="K48" s="67" t="s">
        <v>15</v>
      </c>
      <c r="L48" s="66" t="s">
        <v>14</v>
      </c>
      <c r="M48" s="67" t="s">
        <v>15</v>
      </c>
      <c r="N48" s="68" t="s">
        <v>14</v>
      </c>
      <c r="O48" s="69" t="s">
        <v>15</v>
      </c>
    </row>
    <row r="49" spans="1:15">
      <c r="A49" s="70" t="s">
        <v>13</v>
      </c>
      <c r="B49" s="71">
        <f t="shared" ref="B49:M49" si="5">B50+B51+B52+B53+B54</f>
        <v>5125</v>
      </c>
      <c r="C49" s="71">
        <f t="shared" si="5"/>
        <v>8025</v>
      </c>
      <c r="D49" s="71">
        <f t="shared" si="5"/>
        <v>6700</v>
      </c>
      <c r="E49" s="71">
        <f t="shared" si="5"/>
        <v>7597</v>
      </c>
      <c r="F49" s="71">
        <f t="shared" si="5"/>
        <v>6558</v>
      </c>
      <c r="G49" s="71">
        <f t="shared" si="5"/>
        <v>7414</v>
      </c>
      <c r="H49" s="71">
        <f t="shared" si="5"/>
        <v>5475</v>
      </c>
      <c r="I49" s="71">
        <f t="shared" si="5"/>
        <v>7216</v>
      </c>
      <c r="J49" s="71">
        <f t="shared" si="5"/>
        <v>3395</v>
      </c>
      <c r="K49" s="71">
        <f t="shared" si="5"/>
        <v>6684</v>
      </c>
      <c r="L49" s="71">
        <f t="shared" si="5"/>
        <v>2994</v>
      </c>
      <c r="M49" s="71">
        <f t="shared" si="5"/>
        <v>6712</v>
      </c>
      <c r="N49" s="71">
        <f>B49+D49+F49+H49+J49+L49</f>
        <v>30247</v>
      </c>
      <c r="O49" s="72">
        <f>C49+E49+G49+I49+K49+M49</f>
        <v>43648</v>
      </c>
    </row>
    <row r="50" spans="1:15">
      <c r="A50" s="73" t="s">
        <v>25</v>
      </c>
      <c r="B50" s="74">
        <v>2019</v>
      </c>
      <c r="C50" s="75">
        <v>2356</v>
      </c>
      <c r="D50" s="74">
        <v>2849</v>
      </c>
      <c r="E50" s="75">
        <v>3146</v>
      </c>
      <c r="F50" s="74">
        <v>2728</v>
      </c>
      <c r="G50" s="75">
        <v>2882</v>
      </c>
      <c r="H50" s="74">
        <v>2253</v>
      </c>
      <c r="I50" s="75">
        <v>2870</v>
      </c>
      <c r="J50" s="74">
        <v>2141</v>
      </c>
      <c r="K50" s="75">
        <v>2234</v>
      </c>
      <c r="L50" s="74">
        <v>2156</v>
      </c>
      <c r="M50" s="75">
        <v>2212</v>
      </c>
      <c r="N50" s="76">
        <f t="shared" ref="N50:O54" si="6">B50+D50+F50+H50+J50+L50</f>
        <v>14146</v>
      </c>
      <c r="O50" s="77">
        <f t="shared" si="6"/>
        <v>15700</v>
      </c>
    </row>
    <row r="51" spans="1:15">
      <c r="A51" s="78" t="s">
        <v>17</v>
      </c>
      <c r="B51" s="79">
        <v>510</v>
      </c>
      <c r="C51" s="80">
        <v>537</v>
      </c>
      <c r="D51" s="79">
        <v>670</v>
      </c>
      <c r="E51" s="80">
        <v>370</v>
      </c>
      <c r="F51" s="79">
        <v>738</v>
      </c>
      <c r="G51" s="80">
        <v>599</v>
      </c>
      <c r="H51" s="79">
        <v>761</v>
      </c>
      <c r="I51" s="80">
        <v>514</v>
      </c>
      <c r="J51" s="79">
        <v>816</v>
      </c>
      <c r="K51" s="80">
        <v>471</v>
      </c>
      <c r="L51" s="79">
        <v>370</v>
      </c>
      <c r="M51" s="80">
        <v>704</v>
      </c>
      <c r="N51" s="71">
        <f t="shared" si="6"/>
        <v>3865</v>
      </c>
      <c r="O51" s="72">
        <f t="shared" si="6"/>
        <v>3195</v>
      </c>
    </row>
    <row r="52" spans="1:15">
      <c r="A52" s="73" t="s">
        <v>24</v>
      </c>
      <c r="B52" s="74">
        <v>0</v>
      </c>
      <c r="C52" s="75">
        <v>0</v>
      </c>
      <c r="D52" s="74">
        <v>0</v>
      </c>
      <c r="E52" s="75">
        <v>0</v>
      </c>
      <c r="F52" s="74">
        <v>0</v>
      </c>
      <c r="G52" s="75">
        <v>0</v>
      </c>
      <c r="H52" s="74">
        <v>0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f t="shared" si="6"/>
        <v>0</v>
      </c>
      <c r="O52" s="77">
        <f t="shared" si="6"/>
        <v>0</v>
      </c>
    </row>
    <row r="53" spans="1:15">
      <c r="A53" s="81" t="s">
        <v>26</v>
      </c>
      <c r="B53" s="65">
        <v>181</v>
      </c>
      <c r="C53" s="82">
        <v>2292</v>
      </c>
      <c r="D53" s="65">
        <v>199</v>
      </c>
      <c r="E53" s="82">
        <v>1786</v>
      </c>
      <c r="F53" s="65">
        <v>278</v>
      </c>
      <c r="G53" s="82">
        <v>1756</v>
      </c>
      <c r="H53" s="65">
        <v>269</v>
      </c>
      <c r="I53" s="82">
        <v>1755</v>
      </c>
      <c r="J53" s="65">
        <v>262</v>
      </c>
      <c r="K53" s="82">
        <v>1711</v>
      </c>
      <c r="L53" s="65">
        <v>291</v>
      </c>
      <c r="M53" s="82">
        <v>1830</v>
      </c>
      <c r="N53" s="71">
        <f t="shared" si="6"/>
        <v>1480</v>
      </c>
      <c r="O53" s="72">
        <f t="shared" si="6"/>
        <v>11130</v>
      </c>
    </row>
    <row r="54" spans="1:15" ht="15.75" thickBot="1">
      <c r="A54" s="83" t="s">
        <v>21</v>
      </c>
      <c r="B54" s="84">
        <v>2415</v>
      </c>
      <c r="C54" s="85">
        <v>2840</v>
      </c>
      <c r="D54" s="84">
        <v>2982</v>
      </c>
      <c r="E54" s="85">
        <v>2295</v>
      </c>
      <c r="F54" s="84">
        <v>2814</v>
      </c>
      <c r="G54" s="85">
        <v>2177</v>
      </c>
      <c r="H54" s="84">
        <v>2192</v>
      </c>
      <c r="I54" s="85">
        <v>2077</v>
      </c>
      <c r="J54" s="84">
        <v>176</v>
      </c>
      <c r="K54" s="85">
        <v>2268</v>
      </c>
      <c r="L54" s="84">
        <v>177</v>
      </c>
      <c r="M54" s="85">
        <v>1966</v>
      </c>
      <c r="N54" s="86">
        <f t="shared" si="6"/>
        <v>10756</v>
      </c>
      <c r="O54" s="87">
        <f t="shared" si="6"/>
        <v>13623</v>
      </c>
    </row>
    <row r="55" spans="1:15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88"/>
      <c r="O55" s="88"/>
    </row>
    <row r="57" spans="1:15">
      <c r="N57" s="10">
        <f>+N39+N49</f>
        <v>69512</v>
      </c>
      <c r="O57" s="10">
        <f>+O39+O49</f>
        <v>122063</v>
      </c>
    </row>
  </sheetData>
  <mergeCells count="32">
    <mergeCell ref="J47:K47"/>
    <mergeCell ref="L47:M47"/>
    <mergeCell ref="N47:O47"/>
    <mergeCell ref="J37:K37"/>
    <mergeCell ref="L37:M37"/>
    <mergeCell ref="N37:O37"/>
    <mergeCell ref="A47:A48"/>
    <mergeCell ref="B47:C47"/>
    <mergeCell ref="D47:E47"/>
    <mergeCell ref="F47:G47"/>
    <mergeCell ref="H47:I47"/>
    <mergeCell ref="A37:A38"/>
    <mergeCell ref="B37:C37"/>
    <mergeCell ref="D37:E37"/>
    <mergeCell ref="F37:G37"/>
    <mergeCell ref="H37:I37"/>
    <mergeCell ref="A29:A30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:Y1"/>
    <mergeCell ref="A4:B4"/>
    <mergeCell ref="A5:A6"/>
    <mergeCell ref="A7:A8"/>
    <mergeCell ref="A2:H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7"/>
  <sheetViews>
    <sheetView tabSelected="1" workbookViewId="0">
      <selection activeCell="K26" sqref="K26"/>
    </sheetView>
  </sheetViews>
  <sheetFormatPr baseColWidth="10" defaultColWidth="11.42578125" defaultRowHeight="15"/>
  <cols>
    <col min="1" max="1" width="9.28515625" style="1" customWidth="1"/>
    <col min="2" max="2" width="18.140625" style="1" customWidth="1"/>
    <col min="3" max="3" width="11.140625" style="1" customWidth="1"/>
    <col min="4" max="4" width="13" style="1" customWidth="1"/>
    <col min="5" max="5" width="15.140625" style="1" customWidth="1"/>
    <col min="6" max="6" width="16" style="1" customWidth="1"/>
    <col min="7" max="7" width="13" style="1" customWidth="1"/>
    <col min="8" max="8" width="13.7109375" style="1" customWidth="1"/>
    <col min="9" max="10" width="10" style="1" customWidth="1"/>
    <col min="11" max="11" width="11" style="1" customWidth="1"/>
    <col min="12" max="27" width="10" style="1" customWidth="1"/>
    <col min="28" max="16384" width="11.42578125" style="1"/>
  </cols>
  <sheetData>
    <row r="1" spans="1: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2" customHeight="1">
      <c r="A2" s="110" t="s">
        <v>40</v>
      </c>
      <c r="B2" s="110"/>
      <c r="C2" s="110"/>
      <c r="D2" s="110"/>
      <c r="E2" s="110"/>
      <c r="F2" s="110"/>
      <c r="G2" s="110"/>
      <c r="H2" s="110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0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5" ht="36">
      <c r="A4" s="107" t="s">
        <v>0</v>
      </c>
      <c r="B4" s="107"/>
      <c r="C4" s="55" t="s">
        <v>13</v>
      </c>
      <c r="D4" s="55" t="s">
        <v>16</v>
      </c>
      <c r="E4" s="55" t="s">
        <v>17</v>
      </c>
      <c r="F4" s="55" t="s">
        <v>24</v>
      </c>
      <c r="G4" s="55" t="s">
        <v>26</v>
      </c>
      <c r="H4" s="55" t="s">
        <v>21</v>
      </c>
    </row>
    <row r="5" spans="1:25">
      <c r="A5" s="108" t="s">
        <v>13</v>
      </c>
      <c r="B5" s="98" t="s">
        <v>14</v>
      </c>
      <c r="C5" s="57">
        <f>+C7+C9+C11+C13+C15+C17+C19+C21+C23+C25+C27+C29</f>
        <v>9575</v>
      </c>
      <c r="D5" s="57">
        <f t="shared" ref="D5:H6" si="0">+D7+D9+D11+D13+D15+D17+D19+D21+D23+D25+D27+D29</f>
        <v>947</v>
      </c>
      <c r="E5" s="57">
        <f t="shared" si="0"/>
        <v>5120</v>
      </c>
      <c r="F5" s="58">
        <f t="shared" si="0"/>
        <v>107</v>
      </c>
      <c r="G5" s="57">
        <f t="shared" si="0"/>
        <v>1918</v>
      </c>
      <c r="H5" s="57">
        <f t="shared" si="0"/>
        <v>1483</v>
      </c>
      <c r="I5" s="62"/>
    </row>
    <row r="6" spans="1:25">
      <c r="A6" s="108"/>
      <c r="B6" s="98" t="s">
        <v>15</v>
      </c>
      <c r="C6" s="57">
        <f>+D6+E6+F6+G6+H6</f>
        <v>10548</v>
      </c>
      <c r="D6" s="57">
        <f>+D8+D10+D12+D14+D16+D18+D20+D22+D24+D26+D28+D30</f>
        <v>1105</v>
      </c>
      <c r="E6" s="57">
        <f t="shared" si="0"/>
        <v>1778</v>
      </c>
      <c r="F6" s="58">
        <f t="shared" si="0"/>
        <v>107</v>
      </c>
      <c r="G6" s="57">
        <f t="shared" si="0"/>
        <v>5113</v>
      </c>
      <c r="H6" s="57">
        <f t="shared" si="0"/>
        <v>2445</v>
      </c>
      <c r="I6" s="62"/>
      <c r="J6" s="10"/>
      <c r="K6" s="32"/>
    </row>
    <row r="7" spans="1:25">
      <c r="A7" s="109" t="s">
        <v>1</v>
      </c>
      <c r="B7" s="96" t="s">
        <v>14</v>
      </c>
      <c r="C7" s="57">
        <f t="shared" ref="C7:C18" si="1">+D7+E7+F7+G7+H7</f>
        <v>1184</v>
      </c>
      <c r="D7" s="60">
        <v>169</v>
      </c>
      <c r="E7" s="60">
        <v>617</v>
      </c>
      <c r="F7" s="61">
        <v>11</v>
      </c>
      <c r="G7" s="60">
        <v>168</v>
      </c>
      <c r="H7" s="60">
        <v>219</v>
      </c>
      <c r="I7" s="62"/>
      <c r="J7" s="62"/>
      <c r="K7" s="10"/>
    </row>
    <row r="8" spans="1:25">
      <c r="A8" s="109"/>
      <c r="B8" s="96" t="s">
        <v>15</v>
      </c>
      <c r="C8" s="57">
        <f t="shared" si="1"/>
        <v>1569</v>
      </c>
      <c r="D8" s="60">
        <v>191</v>
      </c>
      <c r="E8" s="60">
        <v>295</v>
      </c>
      <c r="F8" s="61">
        <v>11</v>
      </c>
      <c r="G8" s="60">
        <v>766</v>
      </c>
      <c r="H8" s="60">
        <v>306</v>
      </c>
      <c r="I8" s="62"/>
      <c r="J8" s="62"/>
      <c r="K8" s="33"/>
    </row>
    <row r="9" spans="1:25">
      <c r="A9" s="109" t="s">
        <v>2</v>
      </c>
      <c r="B9" s="96" t="s">
        <v>14</v>
      </c>
      <c r="C9" s="57">
        <f t="shared" si="1"/>
        <v>1421</v>
      </c>
      <c r="D9" s="60">
        <v>143</v>
      </c>
      <c r="E9" s="60">
        <v>725</v>
      </c>
      <c r="F9" s="61">
        <v>3</v>
      </c>
      <c r="G9" s="60">
        <v>323</v>
      </c>
      <c r="H9" s="60">
        <v>227</v>
      </c>
      <c r="I9" s="62"/>
      <c r="J9" s="62"/>
      <c r="K9" s="33"/>
    </row>
    <row r="10" spans="1:25">
      <c r="A10" s="109"/>
      <c r="B10" s="96" t="s">
        <v>15</v>
      </c>
      <c r="C10" s="57">
        <f t="shared" si="1"/>
        <v>1678</v>
      </c>
      <c r="D10" s="60">
        <v>157</v>
      </c>
      <c r="E10" s="60">
        <v>281</v>
      </c>
      <c r="F10" s="61">
        <v>3</v>
      </c>
      <c r="G10" s="60">
        <v>939</v>
      </c>
      <c r="H10" s="60">
        <v>298</v>
      </c>
      <c r="I10" s="62"/>
      <c r="J10" s="62"/>
    </row>
    <row r="11" spans="1:25">
      <c r="A11" s="109" t="s">
        <v>3</v>
      </c>
      <c r="B11" s="96" t="s">
        <v>14</v>
      </c>
      <c r="C11" s="57">
        <f t="shared" si="1"/>
        <v>1842</v>
      </c>
      <c r="D11" s="60">
        <v>171</v>
      </c>
      <c r="E11" s="60">
        <v>944</v>
      </c>
      <c r="F11" s="61">
        <v>11</v>
      </c>
      <c r="G11" s="60">
        <v>399</v>
      </c>
      <c r="H11" s="60">
        <v>317</v>
      </c>
      <c r="I11" s="62"/>
      <c r="J11" s="62"/>
    </row>
    <row r="12" spans="1:25">
      <c r="A12" s="109"/>
      <c r="B12" s="96" t="s">
        <v>15</v>
      </c>
      <c r="C12" s="57">
        <f t="shared" si="1"/>
        <v>2243</v>
      </c>
      <c r="D12" s="60">
        <v>218</v>
      </c>
      <c r="E12" s="60">
        <v>374</v>
      </c>
      <c r="F12" s="61">
        <v>11</v>
      </c>
      <c r="G12" s="60">
        <v>1173</v>
      </c>
      <c r="H12" s="60">
        <v>467</v>
      </c>
      <c r="I12" s="62"/>
    </row>
    <row r="13" spans="1:25">
      <c r="A13" s="109" t="s">
        <v>4</v>
      </c>
      <c r="B13" s="96" t="s">
        <v>14</v>
      </c>
      <c r="C13" s="57">
        <f t="shared" si="1"/>
        <v>1556</v>
      </c>
      <c r="D13" s="60">
        <v>137</v>
      </c>
      <c r="E13" s="60">
        <v>885</v>
      </c>
      <c r="F13" s="61">
        <v>9</v>
      </c>
      <c r="G13" s="60">
        <v>321</v>
      </c>
      <c r="H13" s="60">
        <v>204</v>
      </c>
      <c r="I13" s="62"/>
    </row>
    <row r="14" spans="1:25">
      <c r="A14" s="109"/>
      <c r="B14" s="96" t="s">
        <v>15</v>
      </c>
      <c r="C14" s="57">
        <f t="shared" si="1"/>
        <v>1741</v>
      </c>
      <c r="D14" s="60">
        <v>167</v>
      </c>
      <c r="E14" s="60">
        <v>257</v>
      </c>
      <c r="F14" s="61">
        <v>9</v>
      </c>
      <c r="G14" s="60">
        <v>923</v>
      </c>
      <c r="H14" s="60">
        <v>385</v>
      </c>
      <c r="I14" s="62"/>
    </row>
    <row r="15" spans="1:25">
      <c r="A15" s="109" t="s">
        <v>5</v>
      </c>
      <c r="B15" s="96" t="s">
        <v>14</v>
      </c>
      <c r="C15" s="57">
        <f t="shared" si="1"/>
        <v>1807</v>
      </c>
      <c r="D15" s="60">
        <v>147</v>
      </c>
      <c r="E15" s="60">
        <v>960</v>
      </c>
      <c r="F15" s="61">
        <v>63</v>
      </c>
      <c r="G15" s="60">
        <v>376</v>
      </c>
      <c r="H15" s="60">
        <v>261</v>
      </c>
      <c r="I15" s="62"/>
    </row>
    <row r="16" spans="1:25">
      <c r="A16" s="109"/>
      <c r="B16" s="96" t="s">
        <v>15</v>
      </c>
      <c r="C16" s="57">
        <f t="shared" si="1"/>
        <v>1697</v>
      </c>
      <c r="D16" s="60">
        <v>171</v>
      </c>
      <c r="E16" s="60">
        <v>260</v>
      </c>
      <c r="F16" s="61">
        <v>63</v>
      </c>
      <c r="G16" s="60">
        <v>698</v>
      </c>
      <c r="H16" s="60">
        <v>505</v>
      </c>
      <c r="I16" s="62"/>
    </row>
    <row r="17" spans="1:9">
      <c r="A17" s="109" t="s">
        <v>6</v>
      </c>
      <c r="B17" s="96" t="s">
        <v>14</v>
      </c>
      <c r="C17" s="57">
        <f t="shared" si="1"/>
        <v>1765</v>
      </c>
      <c r="D17" s="60">
        <v>180</v>
      </c>
      <c r="E17" s="60">
        <v>989</v>
      </c>
      <c r="F17" s="61">
        <v>10</v>
      </c>
      <c r="G17" s="60">
        <v>331</v>
      </c>
      <c r="H17" s="60">
        <v>255</v>
      </c>
      <c r="I17" s="62"/>
    </row>
    <row r="18" spans="1:9">
      <c r="A18" s="109"/>
      <c r="B18" s="96" t="s">
        <v>15</v>
      </c>
      <c r="C18" s="57">
        <f t="shared" si="1"/>
        <v>1620</v>
      </c>
      <c r="D18" s="60">
        <v>201</v>
      </c>
      <c r="E18" s="60">
        <v>311</v>
      </c>
      <c r="F18" s="61">
        <v>10</v>
      </c>
      <c r="G18" s="60">
        <v>614</v>
      </c>
      <c r="H18" s="60">
        <v>484</v>
      </c>
      <c r="I18" s="62"/>
    </row>
    <row r="19" spans="1:9">
      <c r="A19" s="109" t="s">
        <v>7</v>
      </c>
      <c r="B19" s="96" t="s">
        <v>14</v>
      </c>
      <c r="C19" s="91">
        <f t="shared" ref="C19:C29" si="2">SUM(H19+G19+F19+E19+D19)</f>
        <v>0</v>
      </c>
      <c r="D19" s="92"/>
      <c r="E19" s="92"/>
      <c r="F19" s="61"/>
      <c r="G19" s="92"/>
      <c r="H19" s="92"/>
      <c r="I19" s="62"/>
    </row>
    <row r="20" spans="1:9">
      <c r="A20" s="109"/>
      <c r="B20" s="96" t="s">
        <v>15</v>
      </c>
      <c r="C20" s="91">
        <f t="shared" si="2"/>
        <v>0</v>
      </c>
      <c r="D20" s="92"/>
      <c r="E20" s="92"/>
      <c r="F20" s="61"/>
      <c r="G20" s="92"/>
      <c r="H20" s="92"/>
      <c r="I20" s="62"/>
    </row>
    <row r="21" spans="1:9">
      <c r="A21" s="109" t="s">
        <v>8</v>
      </c>
      <c r="B21" s="96" t="s">
        <v>14</v>
      </c>
      <c r="C21" s="91">
        <f t="shared" si="2"/>
        <v>0</v>
      </c>
      <c r="D21" s="92"/>
      <c r="E21" s="92"/>
      <c r="F21" s="61"/>
      <c r="G21" s="92"/>
      <c r="H21" s="92"/>
      <c r="I21" s="62"/>
    </row>
    <row r="22" spans="1:9">
      <c r="A22" s="109"/>
      <c r="B22" s="96" t="s">
        <v>15</v>
      </c>
      <c r="C22" s="91">
        <f t="shared" si="2"/>
        <v>0</v>
      </c>
      <c r="D22" s="92"/>
      <c r="E22" s="92"/>
      <c r="F22" s="61"/>
      <c r="G22" s="92"/>
      <c r="H22" s="92"/>
      <c r="I22" s="62"/>
    </row>
    <row r="23" spans="1:9">
      <c r="A23" s="109" t="s">
        <v>9</v>
      </c>
      <c r="B23" s="96" t="s">
        <v>14</v>
      </c>
      <c r="C23" s="91">
        <f t="shared" si="2"/>
        <v>0</v>
      </c>
      <c r="D23" s="92"/>
      <c r="E23" s="92"/>
      <c r="F23" s="61"/>
      <c r="G23" s="92"/>
      <c r="H23" s="92"/>
      <c r="I23" s="62"/>
    </row>
    <row r="24" spans="1:9">
      <c r="A24" s="109"/>
      <c r="B24" s="96" t="s">
        <v>15</v>
      </c>
      <c r="C24" s="91">
        <f t="shared" si="2"/>
        <v>0</v>
      </c>
      <c r="D24" s="92"/>
      <c r="E24" s="92"/>
      <c r="F24" s="61"/>
      <c r="G24" s="92"/>
      <c r="H24" s="92"/>
      <c r="I24" s="62"/>
    </row>
    <row r="25" spans="1:9">
      <c r="A25" s="109" t="s">
        <v>10</v>
      </c>
      <c r="B25" s="96" t="s">
        <v>14</v>
      </c>
      <c r="C25" s="91">
        <f t="shared" si="2"/>
        <v>0</v>
      </c>
      <c r="D25" s="92"/>
      <c r="E25" s="92"/>
      <c r="F25" s="61"/>
      <c r="G25" s="92"/>
      <c r="H25" s="92"/>
      <c r="I25" s="62"/>
    </row>
    <row r="26" spans="1:9">
      <c r="A26" s="109"/>
      <c r="B26" s="96" t="s">
        <v>15</v>
      </c>
      <c r="C26" s="91">
        <f t="shared" si="2"/>
        <v>0</v>
      </c>
      <c r="D26" s="92"/>
      <c r="E26" s="92"/>
      <c r="F26" s="61"/>
      <c r="G26" s="92"/>
      <c r="H26" s="92"/>
      <c r="I26" s="62"/>
    </row>
    <row r="27" spans="1:9">
      <c r="A27" s="109" t="s">
        <v>11</v>
      </c>
      <c r="B27" s="96" t="s">
        <v>14</v>
      </c>
      <c r="C27" s="91">
        <f t="shared" si="2"/>
        <v>0</v>
      </c>
      <c r="D27" s="92"/>
      <c r="E27" s="92"/>
      <c r="F27" s="61"/>
      <c r="G27" s="92"/>
      <c r="H27" s="92"/>
      <c r="I27" s="62"/>
    </row>
    <row r="28" spans="1:9">
      <c r="A28" s="109"/>
      <c r="B28" s="96" t="s">
        <v>15</v>
      </c>
      <c r="C28" s="91">
        <f t="shared" si="2"/>
        <v>0</v>
      </c>
      <c r="D28" s="92"/>
      <c r="E28" s="92"/>
      <c r="F28" s="61"/>
      <c r="G28" s="92"/>
      <c r="H28" s="92"/>
      <c r="I28" s="62"/>
    </row>
    <row r="29" spans="1:9">
      <c r="A29" s="109" t="s">
        <v>12</v>
      </c>
      <c r="B29" s="96" t="s">
        <v>14</v>
      </c>
      <c r="C29" s="91">
        <f t="shared" si="2"/>
        <v>0</v>
      </c>
      <c r="D29" s="92"/>
      <c r="E29" s="92"/>
      <c r="F29" s="61"/>
      <c r="G29" s="92"/>
      <c r="H29" s="92"/>
      <c r="I29" s="62"/>
    </row>
    <row r="30" spans="1:9">
      <c r="A30" s="111"/>
      <c r="B30" s="97" t="s">
        <v>15</v>
      </c>
      <c r="C30" s="93">
        <f>(H30+G30+F30+E30+D30)</f>
        <v>0</v>
      </c>
      <c r="D30" s="94"/>
      <c r="E30" s="94"/>
      <c r="F30" s="95"/>
      <c r="G30" s="94"/>
      <c r="H30" s="94"/>
      <c r="I30" s="62"/>
    </row>
    <row r="31" spans="1:9" ht="12.75" customHeight="1">
      <c r="A31" s="35" t="s">
        <v>28</v>
      </c>
    </row>
    <row r="32" spans="1:9">
      <c r="A32" s="34" t="s">
        <v>27</v>
      </c>
    </row>
    <row r="36" spans="1:1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</row>
    <row r="37" spans="1:15">
      <c r="A37" s="123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120"/>
    </row>
    <row r="38" spans="1:15">
      <c r="A38" s="123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1:15">
      <c r="A39" s="124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>
      <c r="A40" s="127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88"/>
      <c r="O40" s="88"/>
    </row>
    <row r="41" spans="1:15">
      <c r="A41" s="127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88"/>
      <c r="O41" s="88"/>
    </row>
    <row r="42" spans="1:15">
      <c r="A42" s="127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88"/>
      <c r="O42" s="88"/>
    </row>
    <row r="43" spans="1:15">
      <c r="A43" s="127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88"/>
      <c r="O43" s="88"/>
    </row>
    <row r="44" spans="1:15">
      <c r="A44" s="127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88"/>
      <c r="O44" s="88"/>
    </row>
    <row r="45" spans="1: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>
      <c r="A47" s="123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0"/>
      <c r="O47" s="120"/>
    </row>
    <row r="48" spans="1:15">
      <c r="A48" s="123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1:15">
      <c r="A49" s="12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>
      <c r="A50" s="127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88"/>
      <c r="O50" s="88"/>
    </row>
    <row r="51" spans="1:15">
      <c r="A51" s="127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88"/>
      <c r="O51" s="88"/>
    </row>
    <row r="52" spans="1:15">
      <c r="A52" s="127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88"/>
      <c r="O52" s="88"/>
    </row>
    <row r="53" spans="1:15">
      <c r="A53" s="127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88"/>
      <c r="O53" s="88"/>
    </row>
    <row r="54" spans="1:15">
      <c r="A54" s="127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88"/>
      <c r="O54" s="88"/>
    </row>
    <row r="55" spans="1:15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88"/>
      <c r="O55" s="88"/>
    </row>
    <row r="56" spans="1:1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25"/>
      <c r="O57" s="125"/>
    </row>
  </sheetData>
  <mergeCells count="32">
    <mergeCell ref="L47:M47"/>
    <mergeCell ref="N47:O47"/>
    <mergeCell ref="A47:A48"/>
    <mergeCell ref="B47:C47"/>
    <mergeCell ref="D47:E47"/>
    <mergeCell ref="F47:G47"/>
    <mergeCell ref="H47:I47"/>
    <mergeCell ref="J47:K47"/>
    <mergeCell ref="D37:E37"/>
    <mergeCell ref="F37:G37"/>
    <mergeCell ref="H37:I37"/>
    <mergeCell ref="J37:K37"/>
    <mergeCell ref="L37:M37"/>
    <mergeCell ref="N37:O37"/>
    <mergeCell ref="A23:A24"/>
    <mergeCell ref="A25:A26"/>
    <mergeCell ref="A27:A28"/>
    <mergeCell ref="A29:A30"/>
    <mergeCell ref="A37:A38"/>
    <mergeCell ref="B37:C37"/>
    <mergeCell ref="A11:A12"/>
    <mergeCell ref="A13:A14"/>
    <mergeCell ref="A15:A16"/>
    <mergeCell ref="A17:A18"/>
    <mergeCell ref="A19:A20"/>
    <mergeCell ref="A21:A22"/>
    <mergeCell ref="A1:Y1"/>
    <mergeCell ref="A2:H2"/>
    <mergeCell ref="A4:B4"/>
    <mergeCell ref="A5:A6"/>
    <mergeCell ref="A7:A8"/>
    <mergeCell ref="A9:A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2023-12-11T16:16:29Z</dcterms:modified>
</cp:coreProperties>
</file>