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Z:\Arch-Piso-9\TRANSPARENCIA\ADMINISTRATIVO Y FINANCIERO\PRESUPUESTO\EJECUCIÓN DE PRESUPUESTO\2026\FEBRERO 2026\"/>
    </mc:Choice>
  </mc:AlternateContent>
  <xr:revisionPtr revIDLastSave="0" documentId="13_ncr:1_{5D7ACD8E-2DC5-4262-8AB7-C682A757FB9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lantilla Ejecucion FEBR 2026" sheetId="10" r:id="rId1"/>
    <sheet name="Hoja2" sheetId="12" r:id="rId2"/>
  </sheets>
  <definedNames>
    <definedName name="_xlnm.Print_Area" localSheetId="0">'Plantilla Ejecucion FEBR 2026'!$A$1:$R$62</definedName>
    <definedName name="_xlnm.Print_Titles" localSheetId="0">'Plantilla Ejecucion FEBR 2026'!$1:$9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R47" i="12" l="1"/>
  <c r="R46" i="12"/>
  <c r="R44" i="12"/>
  <c r="E44" i="12"/>
  <c r="E43" i="12"/>
  <c r="D43" i="12"/>
  <c r="C43" i="12"/>
  <c r="R42" i="12"/>
  <c r="E42" i="12"/>
  <c r="R41" i="12"/>
  <c r="E41" i="12"/>
  <c r="R40" i="12"/>
  <c r="E40" i="12"/>
  <c r="R39" i="12"/>
  <c r="E39" i="12"/>
  <c r="Q38" i="12"/>
  <c r="Q45" i="12" s="1"/>
  <c r="Q48" i="12" s="1"/>
  <c r="P38" i="12"/>
  <c r="O38" i="12"/>
  <c r="O45" i="12" s="1"/>
  <c r="O48" i="12" s="1"/>
  <c r="N38" i="12"/>
  <c r="N45" i="12" s="1"/>
  <c r="N48" i="12" s="1"/>
  <c r="M38" i="12"/>
  <c r="M45" i="12" s="1"/>
  <c r="L38" i="12"/>
  <c r="K38" i="12"/>
  <c r="K45" i="12" s="1"/>
  <c r="J38" i="12"/>
  <c r="J45" i="12" s="1"/>
  <c r="I38" i="12"/>
  <c r="I45" i="12" s="1"/>
  <c r="H38" i="12"/>
  <c r="G38" i="12"/>
  <c r="G45" i="12" s="1"/>
  <c r="F38" i="12"/>
  <c r="F45" i="12" s="1"/>
  <c r="E38" i="12"/>
  <c r="D38" i="12"/>
  <c r="C38" i="12"/>
  <c r="C45" i="12" s="1"/>
  <c r="R37" i="12"/>
  <c r="E37" i="12"/>
  <c r="R36" i="12"/>
  <c r="E36" i="12"/>
  <c r="Q35" i="12"/>
  <c r="P35" i="12"/>
  <c r="O35" i="12"/>
  <c r="N35" i="12"/>
  <c r="M35" i="12"/>
  <c r="L35" i="12"/>
  <c r="K35" i="12"/>
  <c r="J35" i="12"/>
  <c r="I35" i="12"/>
  <c r="H35" i="12"/>
  <c r="G35" i="12"/>
  <c r="F35" i="12"/>
  <c r="R35" i="12" s="1"/>
  <c r="E35" i="12"/>
  <c r="D35" i="12"/>
  <c r="C35" i="12"/>
  <c r="R34" i="12"/>
  <c r="E34" i="12"/>
  <c r="R33" i="12"/>
  <c r="E33" i="12"/>
  <c r="R32" i="12"/>
  <c r="E32" i="12"/>
  <c r="R31" i="12"/>
  <c r="E31" i="12"/>
  <c r="R30" i="12"/>
  <c r="E30" i="12"/>
  <c r="E29" i="12"/>
  <c r="R28" i="12"/>
  <c r="E28" i="12"/>
  <c r="R27" i="12"/>
  <c r="E27" i="12"/>
  <c r="Q26" i="12"/>
  <c r="P26" i="12"/>
  <c r="P45" i="12" s="1"/>
  <c r="P48" i="12" s="1"/>
  <c r="O26" i="12"/>
  <c r="N26" i="12"/>
  <c r="M26" i="12"/>
  <c r="L26" i="12"/>
  <c r="L45" i="12" s="1"/>
  <c r="K26" i="12"/>
  <c r="J26" i="12"/>
  <c r="I26" i="12"/>
  <c r="H26" i="12"/>
  <c r="H45" i="12" s="1"/>
  <c r="G26" i="12"/>
  <c r="F26" i="12"/>
  <c r="R26" i="12" s="1"/>
  <c r="D26" i="12"/>
  <c r="D45" i="12" s="1"/>
  <c r="D48" i="12" s="1"/>
  <c r="C26" i="12"/>
  <c r="R25" i="12"/>
  <c r="E25" i="12"/>
  <c r="R24" i="12"/>
  <c r="E24" i="12"/>
  <c r="R23" i="12"/>
  <c r="E23" i="12"/>
  <c r="R22" i="12"/>
  <c r="E22" i="12"/>
  <c r="R21" i="12"/>
  <c r="E21" i="12"/>
  <c r="R20" i="12"/>
  <c r="E20" i="12"/>
  <c r="R19" i="12"/>
  <c r="E19" i="12"/>
  <c r="R18" i="12"/>
  <c r="E18" i="12"/>
  <c r="R17" i="12"/>
  <c r="E17" i="12"/>
  <c r="Q16" i="12"/>
  <c r="P16" i="12"/>
  <c r="O16" i="12"/>
  <c r="N16" i="12"/>
  <c r="M16" i="12"/>
  <c r="L16" i="12"/>
  <c r="K16" i="12"/>
  <c r="J16" i="12"/>
  <c r="J48" i="12" s="1"/>
  <c r="I16" i="12"/>
  <c r="H16" i="12"/>
  <c r="G16" i="12"/>
  <c r="F16" i="12"/>
  <c r="R16" i="12" s="1"/>
  <c r="D16" i="12"/>
  <c r="C16" i="12"/>
  <c r="E16" i="12" s="1"/>
  <c r="R15" i="12"/>
  <c r="E15" i="12"/>
  <c r="R14" i="12"/>
  <c r="E14" i="12"/>
  <c r="R13" i="12"/>
  <c r="E13" i="12"/>
  <c r="R12" i="12"/>
  <c r="E12" i="12"/>
  <c r="R11" i="12"/>
  <c r="E11" i="12"/>
  <c r="Q10" i="12"/>
  <c r="P10" i="12"/>
  <c r="O10" i="12"/>
  <c r="N10" i="12"/>
  <c r="M10" i="12"/>
  <c r="M48" i="12" s="1"/>
  <c r="L10" i="12"/>
  <c r="L48" i="12" s="1"/>
  <c r="K10" i="12"/>
  <c r="K48" i="12" s="1"/>
  <c r="J10" i="12"/>
  <c r="I10" i="12"/>
  <c r="I48" i="12" s="1"/>
  <c r="H10" i="12"/>
  <c r="H48" i="12" s="1"/>
  <c r="G10" i="12"/>
  <c r="G48" i="12" s="1"/>
  <c r="F10" i="12"/>
  <c r="R10" i="12" s="1"/>
  <c r="D10" i="12"/>
  <c r="E10" i="12" s="1"/>
  <c r="C10" i="12"/>
  <c r="D45" i="10"/>
  <c r="E43" i="10"/>
  <c r="D43" i="10"/>
  <c r="C43" i="10"/>
  <c r="C38" i="10"/>
  <c r="R47" i="10"/>
  <c r="R46" i="10"/>
  <c r="R44" i="10"/>
  <c r="E44" i="10"/>
  <c r="R42" i="10"/>
  <c r="E42" i="10"/>
  <c r="R41" i="10"/>
  <c r="E41" i="10"/>
  <c r="R40" i="10"/>
  <c r="E40" i="10"/>
  <c r="R39" i="10"/>
  <c r="E39" i="10"/>
  <c r="Q38" i="10"/>
  <c r="P38" i="10"/>
  <c r="O38" i="10"/>
  <c r="O45" i="10" s="1"/>
  <c r="O48" i="10" s="1"/>
  <c r="N38" i="10"/>
  <c r="N45" i="10" s="1"/>
  <c r="N48" i="10" s="1"/>
  <c r="M38" i="10"/>
  <c r="L38" i="10"/>
  <c r="K38" i="10"/>
  <c r="K45" i="10" s="1"/>
  <c r="J38" i="10"/>
  <c r="J45" i="10" s="1"/>
  <c r="I38" i="10"/>
  <c r="H38" i="10"/>
  <c r="G38" i="10"/>
  <c r="F38" i="10"/>
  <c r="R38" i="10" s="1"/>
  <c r="D38" i="10"/>
  <c r="C45" i="10"/>
  <c r="R37" i="10"/>
  <c r="E37" i="10"/>
  <c r="R36" i="10"/>
  <c r="E36" i="10"/>
  <c r="Q35" i="10"/>
  <c r="P35" i="10"/>
  <c r="O35" i="10"/>
  <c r="N35" i="10"/>
  <c r="M35" i="10"/>
  <c r="L35" i="10"/>
  <c r="K35" i="10"/>
  <c r="J35" i="10"/>
  <c r="I35" i="10"/>
  <c r="H35" i="10"/>
  <c r="G35" i="10"/>
  <c r="F35" i="10"/>
  <c r="R35" i="10" s="1"/>
  <c r="D35" i="10"/>
  <c r="C35" i="10"/>
  <c r="E35" i="10" s="1"/>
  <c r="R34" i="10"/>
  <c r="E34" i="10"/>
  <c r="R33" i="10"/>
  <c r="E33" i="10"/>
  <c r="R32" i="10"/>
  <c r="E32" i="10"/>
  <c r="R31" i="10"/>
  <c r="E31" i="10"/>
  <c r="R30" i="10"/>
  <c r="E30" i="10"/>
  <c r="E29" i="10"/>
  <c r="R28" i="10"/>
  <c r="E28" i="10"/>
  <c r="R27" i="10"/>
  <c r="E27" i="10"/>
  <c r="Q26" i="10"/>
  <c r="P26" i="10"/>
  <c r="O26" i="10"/>
  <c r="N26" i="10"/>
  <c r="M26" i="10"/>
  <c r="L26" i="10"/>
  <c r="K26" i="10"/>
  <c r="J26" i="10"/>
  <c r="I26" i="10"/>
  <c r="H26" i="10"/>
  <c r="G26" i="10"/>
  <c r="F26" i="10"/>
  <c r="D26" i="10"/>
  <c r="C26" i="10"/>
  <c r="E26" i="10" s="1"/>
  <c r="R25" i="10"/>
  <c r="E25" i="10"/>
  <c r="R24" i="10"/>
  <c r="E24" i="10"/>
  <c r="R23" i="10"/>
  <c r="E23" i="10"/>
  <c r="R22" i="10"/>
  <c r="E22" i="10"/>
  <c r="R21" i="10"/>
  <c r="E21" i="10"/>
  <c r="R20" i="10"/>
  <c r="E20" i="10"/>
  <c r="R19" i="10"/>
  <c r="E19" i="10"/>
  <c r="R18" i="10"/>
  <c r="E18" i="10"/>
  <c r="R17" i="10"/>
  <c r="E17" i="10"/>
  <c r="Q16" i="10"/>
  <c r="Q45" i="10" s="1"/>
  <c r="Q48" i="10" s="1"/>
  <c r="P16" i="10"/>
  <c r="P45" i="10" s="1"/>
  <c r="P48" i="10" s="1"/>
  <c r="O16" i="10"/>
  <c r="N16" i="10"/>
  <c r="M16" i="10"/>
  <c r="M45" i="10" s="1"/>
  <c r="L16" i="10"/>
  <c r="L45" i="10" s="1"/>
  <c r="K16" i="10"/>
  <c r="J16" i="10"/>
  <c r="I16" i="10"/>
  <c r="I45" i="10" s="1"/>
  <c r="H16" i="10"/>
  <c r="H45" i="10" s="1"/>
  <c r="G16" i="10"/>
  <c r="F16" i="10"/>
  <c r="R16" i="10" s="1"/>
  <c r="D16" i="10"/>
  <c r="D48" i="10" s="1"/>
  <c r="C16" i="10"/>
  <c r="R15" i="10"/>
  <c r="E15" i="10"/>
  <c r="R14" i="10"/>
  <c r="E14" i="10"/>
  <c r="R13" i="10"/>
  <c r="E13" i="10"/>
  <c r="R12" i="10"/>
  <c r="E12" i="10"/>
  <c r="R11" i="10"/>
  <c r="E11" i="10"/>
  <c r="Q10" i="10"/>
  <c r="P10" i="10"/>
  <c r="O10" i="10"/>
  <c r="N10" i="10"/>
  <c r="M10" i="10"/>
  <c r="M48" i="10" s="1"/>
  <c r="L10" i="10"/>
  <c r="L48" i="10" s="1"/>
  <c r="K10" i="10"/>
  <c r="K48" i="10" s="1"/>
  <c r="J10" i="10"/>
  <c r="J48" i="10" s="1"/>
  <c r="I10" i="10"/>
  <c r="I48" i="10" s="1"/>
  <c r="H10" i="10"/>
  <c r="H48" i="10" s="1"/>
  <c r="G10" i="10"/>
  <c r="G48" i="10" s="1"/>
  <c r="F10" i="10"/>
  <c r="F48" i="10" s="1"/>
  <c r="D10" i="10"/>
  <c r="C10" i="10"/>
  <c r="E10" i="10" s="1"/>
  <c r="R45" i="12" l="1"/>
  <c r="R48" i="12" s="1"/>
  <c r="C48" i="12"/>
  <c r="E48" i="12" s="1"/>
  <c r="E45" i="12"/>
  <c r="F48" i="12"/>
  <c r="E26" i="12"/>
  <c r="R38" i="12"/>
  <c r="R26" i="10"/>
  <c r="G45" i="10"/>
  <c r="C48" i="10"/>
  <c r="E48" i="10" s="1"/>
  <c r="E45" i="10"/>
  <c r="E16" i="10"/>
  <c r="F45" i="10"/>
  <c r="R45" i="10" s="1"/>
  <c r="R48" i="10" s="1"/>
  <c r="R10" i="10"/>
  <c r="E38" i="10"/>
</calcChain>
</file>

<file path=xl/sharedStrings.xml><?xml version="1.0" encoding="utf-8"?>
<sst xmlns="http://schemas.openxmlformats.org/spreadsheetml/2006/main" count="132" uniqueCount="67">
  <si>
    <t>Detalle</t>
  </si>
  <si>
    <t>2 - GASTOS</t>
  </si>
  <si>
    <t>2.1 - REMUNERACIONES Y CONTRIBUCIONES</t>
  </si>
  <si>
    <t>2.1.1 - REMUNERACIONES</t>
  </si>
  <si>
    <t>2.1.2 - SOBRESUELDOS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</si>
  <si>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</si>
  <si>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</si>
  <si>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</si>
  <si>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</si>
  <si>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</si>
  <si>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</si>
  <si>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</si>
  <si>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</si>
  <si>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</si>
  <si>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</si>
  <si>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</si>
  <si>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</si>
  <si>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</si>
  <si>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</si>
  <si>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</si>
  <si>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</si>
  <si>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2.3.7 - COMBUSTIBLES, LUBRICANTES, PRODUCTOS QUÍMICOS Y CONEXOS</t>
  </si>
  <si>
    <t>2.3.9 - PRODUCTOS Y ÚTILES VARIOS</t>
  </si>
  <si>
    <t>2.6 - BIENES MUEBLES, INMUEBLES E INTANGIBLES</t>
  </si>
  <si>
    <t>2.6.1 - MOBILIARIO Y EQUIPO</t>
  </si>
  <si>
    <t>2.6.2 - MOBILIARIO Y EQUIPO EDUCACIONAL Y RECREATIVO</t>
  </si>
  <si>
    <t>2.6.5 - MAQUINARIA, OTROS EQUIPOS Y HERRAMIENTAS</t>
  </si>
  <si>
    <t>Total Gastos</t>
  </si>
  <si>
    <t>En RD$</t>
  </si>
  <si>
    <t>2.1.3 - DIETAS Y GASTOS DE REPRESENTACIÓN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</si>
  <si>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</si>
  <si>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</si>
  <si>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</si>
  <si>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</si>
  <si>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</si>
  <si>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</si>
  <si>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</si>
  <si>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</si>
  <si>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</si>
  <si>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</si>
  <si>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</si>
  <si>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</si>
  <si>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 xml:space="preserve">Ejecución de Gastos y Aplicaciones Financieras </t>
  </si>
  <si>
    <t>MINISTERIO DE ECONOMÍA, PLANIFICACIÓN Y DESARROLLO</t>
  </si>
  <si>
    <t>OFICINA NACIONAL DE ESTADISTICA (ONE)</t>
  </si>
  <si>
    <t>TOTAL GASTOS Y APLICACIONES FINANCIERAS</t>
  </si>
  <si>
    <t>2.1.4 - GRATIFICACIONES Y BONIFICACIONES</t>
  </si>
  <si>
    <t>2.3.6 - PRODUCTOS DE MINERALES, METÁLICOS Y NO METÁLICOS</t>
  </si>
  <si>
    <t>2.4 - TRANSFERENCIAS CORRIENTES</t>
  </si>
  <si>
    <t>2.4.1 - TRANSFERENCIAS CORRIENTES AL SECTOR PRIVADO</t>
  </si>
  <si>
    <t xml:space="preserve">2.2.9- OTRAS CONTRATACIONES DE SERVICIOS </t>
  </si>
  <si>
    <t xml:space="preserve"> </t>
  </si>
  <si>
    <t xml:space="preserve">       </t>
  </si>
  <si>
    <t>Presupuesto Aprobado</t>
  </si>
  <si>
    <t>Modificaciones Presupuestaria</t>
  </si>
  <si>
    <t>Gasto devengado</t>
  </si>
  <si>
    <t>Fuente: Sistema de Informacion de la Gestion Financiera (SIGEF)</t>
  </si>
  <si>
    <t>Presupuesto Vigente</t>
  </si>
  <si>
    <t>Total</t>
  </si>
  <si>
    <r>
      <rPr>
        <b/>
        <u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Presupuesto General del Estado</t>
    </r>
  </si>
  <si>
    <r>
      <rPr>
        <b/>
        <u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 Nacional apruebe un presupuesto complementario
</t>
    </r>
  </si>
  <si>
    <r>
      <rPr>
        <b/>
        <u/>
        <sz val="11"/>
        <color theme="1"/>
        <rFont val="Calibri"/>
        <family val="2"/>
        <scheme val="minor"/>
      </rPr>
      <t>Total Devengado:</t>
    </r>
    <r>
      <rPr>
        <b/>
        <sz val="11"/>
        <color theme="1"/>
        <rFont val="Calibri"/>
        <family val="2"/>
        <scheme val="minor"/>
      </rPr>
      <t xml:space="preserve"> </t>
    </r>
    <r>
      <rPr>
        <sz val="11"/>
        <color theme="1"/>
        <rFont val="Calibri"/>
        <family val="2"/>
        <scheme val="minor"/>
      </rPr>
      <t xml:space="preserve">Son los recursos financieros que surge con la obligacion de pago por la recepción de conformidad
de obras, bienes y servicios oportunmente contratados o, en los casos de gastos sin contrapretación, por haberse
cumplido los requisitos administrativos dispuestos por el reglamento de la presente Ley. </t>
    </r>
  </si>
  <si>
    <t>2.4.7 - TRANSFERENCIAS CORRIENTES AL SECTOR EXTERNO</t>
  </si>
  <si>
    <t>2.6.3- EQUIPO E INSTRUMENTAL,CIENTIFICO Y LABORATORIO</t>
  </si>
  <si>
    <t>2.9 -GASTOS  FINANCIEROS</t>
  </si>
  <si>
    <t>2.9.5- GASTOS INTERESES,RECARGOS MULTAS Y SANCIONES DE IMPUESTOS Y CONTRIBUCIONES SOCIALES.</t>
  </si>
  <si>
    <t>MINISTERIO DE  HACIENDA Y ECONOMÍA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</si>
</sst>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75">
    <xf numFmtId="0" fontId="0" fillId="0" borderId="0" xfId="0"/>
    <xf numFmtId="0" fontId="1" fillId="3" borderId="2" xfId="0" applyFont="1" applyFill="1" applyBorder="1" applyAlignment="1">
      <alignment horizontal="left" vertical="center" wrapText="1"/>
    </xf>
    <xf numFmtId="43" fontId="0" fillId="0" borderId="0" xfId="1" applyFont="1"/>
    <xf numFmtId="9" fontId="0" fillId="0" borderId="0" xfId="2" applyFont="1"/>
    <xf numFmtId="43" fontId="0" fillId="0" borderId="0" xfId="0" applyNumberFormat="1"/>
    <xf numFmtId="0" fontId="0" fillId="0" borderId="0" xfId="0" applyAlignment="1">
      <alignment vertical="center"/>
    </xf>
    <xf numFmtId="0" fontId="4" fillId="0" borderId="0" xfId="0" applyFont="1"/>
    <xf numFmtId="0" fontId="4" fillId="0" borderId="0" xfId="0" applyFont="1" applyAlignment="1">
      <alignment vertical="center"/>
    </xf>
    <xf numFmtId="43" fontId="1" fillId="0" borderId="1" xfId="1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 indent="2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left" wrapText="1"/>
    </xf>
    <xf numFmtId="164" fontId="0" fillId="0" borderId="0" xfId="0" applyNumberFormat="1" applyAlignment="1">
      <alignment vertical="center"/>
    </xf>
    <xf numFmtId="164" fontId="0" fillId="0" borderId="0" xfId="0" applyNumberFormat="1"/>
    <xf numFmtId="0" fontId="2" fillId="0" borderId="0" xfId="0" applyFont="1"/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164" fontId="4" fillId="0" borderId="0" xfId="1" applyNumberFormat="1" applyFont="1" applyAlignment="1">
      <alignment vertical="center"/>
    </xf>
    <xf numFmtId="0" fontId="5" fillId="0" borderId="0" xfId="0" applyFont="1"/>
    <xf numFmtId="164" fontId="1" fillId="5" borderId="4" xfId="1" applyNumberFormat="1" applyFont="1" applyFill="1" applyBorder="1" applyAlignment="1">
      <alignment vertical="center"/>
    </xf>
    <xf numFmtId="164" fontId="1" fillId="3" borderId="0" xfId="1" applyNumberFormat="1" applyFont="1" applyFill="1" applyBorder="1" applyAlignment="1">
      <alignment vertical="center"/>
    </xf>
    <xf numFmtId="164" fontId="1" fillId="3" borderId="2" xfId="1" applyNumberFormat="1" applyFont="1" applyFill="1" applyBorder="1" applyAlignment="1">
      <alignment vertical="center"/>
    </xf>
    <xf numFmtId="164" fontId="5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vertical="center"/>
    </xf>
    <xf numFmtId="0" fontId="6" fillId="0" borderId="0" xfId="0" applyFont="1"/>
    <xf numFmtId="0" fontId="2" fillId="0" borderId="0" xfId="0" applyFont="1" applyAlignment="1">
      <alignment horizontal="left" indent="18"/>
    </xf>
    <xf numFmtId="0" fontId="5" fillId="0" borderId="0" xfId="0" applyFont="1" applyAlignment="1">
      <alignment horizontal="left" indent="3"/>
    </xf>
    <xf numFmtId="0" fontId="7" fillId="0" borderId="0" xfId="0" applyFont="1"/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43" fontId="8" fillId="0" borderId="5" xfId="1" applyFont="1" applyBorder="1" applyAlignment="1">
      <alignment horizontal="left" vertical="center" wrapText="1"/>
    </xf>
    <xf numFmtId="164" fontId="4" fillId="0" borderId="0" xfId="1" applyNumberFormat="1" applyFont="1" applyFill="1" applyAlignment="1">
      <alignment vertical="center"/>
    </xf>
    <xf numFmtId="164" fontId="1" fillId="5" borderId="4" xfId="1" applyNumberFormat="1" applyFont="1" applyFill="1" applyBorder="1" applyAlignment="1">
      <alignment horizontal="right" vertical="center"/>
    </xf>
    <xf numFmtId="164" fontId="1" fillId="0" borderId="0" xfId="1" applyNumberFormat="1" applyFont="1" applyFill="1" applyBorder="1" applyAlignment="1">
      <alignment vertical="center"/>
    </xf>
    <xf numFmtId="164" fontId="1" fillId="4" borderId="0" xfId="1" applyNumberFormat="1" applyFont="1" applyFill="1" applyBorder="1" applyAlignment="1">
      <alignment vertical="center"/>
    </xf>
    <xf numFmtId="0" fontId="4" fillId="4" borderId="6" xfId="0" applyFont="1" applyFill="1" applyBorder="1" applyAlignment="1">
      <alignment vertical="center"/>
    </xf>
    <xf numFmtId="0" fontId="1" fillId="0" borderId="0" xfId="0" applyFont="1" applyAlignment="1">
      <alignment horizontal="center"/>
    </xf>
    <xf numFmtId="164" fontId="4" fillId="0" borderId="0" xfId="0" applyNumberFormat="1" applyFont="1" applyAlignment="1">
      <alignment horizontal="center"/>
    </xf>
    <xf numFmtId="164" fontId="1" fillId="6" borderId="4" xfId="1" applyNumberFormat="1" applyFont="1" applyFill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wrapText="1"/>
    </xf>
    <xf numFmtId="43" fontId="8" fillId="0" borderId="0" xfId="1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 indent="7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" fillId="6" borderId="15" xfId="0" applyFont="1" applyFill="1" applyBorder="1" applyAlignment="1">
      <alignment horizontal="left" vertical="center" wrapText="1"/>
    </xf>
    <xf numFmtId="164" fontId="4" fillId="6" borderId="16" xfId="1" applyNumberFormat="1" applyFont="1" applyFill="1" applyBorder="1" applyAlignment="1">
      <alignment vertical="center"/>
    </xf>
    <xf numFmtId="164" fontId="4" fillId="6" borderId="6" xfId="1" applyNumberFormat="1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64" fontId="1" fillId="2" borderId="0" xfId="1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left" vertical="center" wrapText="1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1" fillId="4" borderId="14" xfId="0" applyFont="1" applyFill="1" applyBorder="1" applyAlignment="1">
      <alignment horizontal="center" vertical="center"/>
    </xf>
    <xf numFmtId="0" fontId="1" fillId="4" borderId="1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emf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emf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6CA1846-E561-4BF8-8384-276C458966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6558AB63-C821-4E1F-A55D-229D1334FBC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93638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997D94F8-F6D2-4747-8E20-64236E7954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8128317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1</xdr:col>
      <xdr:colOff>3486150</xdr:colOff>
      <xdr:row>53</xdr:row>
      <xdr:rowOff>114299</xdr:rowOff>
    </xdr:from>
    <xdr:to>
      <xdr:col>4</xdr:col>
      <xdr:colOff>123825</xdr:colOff>
      <xdr:row>57</xdr:row>
      <xdr:rowOff>152398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C3F939CD-CD6E-4E7D-BDFB-8368DECFAE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647824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2391891</xdr:colOff>
      <xdr:row>4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4215C7CB-50ED-4733-AD0E-DC4E06AC3A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53</xdr:row>
      <xdr:rowOff>19050</xdr:rowOff>
    </xdr:from>
    <xdr:to>
      <xdr:col>1</xdr:col>
      <xdr:colOff>2238375</xdr:colOff>
      <xdr:row>56</xdr:row>
      <xdr:rowOff>190500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CDCE99ED-8AC0-4A0D-9F61-9A93AAA615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638300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62</xdr:row>
      <xdr:rowOff>66675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BEE78F69-AC91-4A5E-8F6A-6FEA8D6ADA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449800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52</xdr:row>
      <xdr:rowOff>95250</xdr:rowOff>
    </xdr:from>
    <xdr:to>
      <xdr:col>17</xdr:col>
      <xdr:colOff>38100</xdr:colOff>
      <xdr:row>56</xdr:row>
      <xdr:rowOff>95250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CED5BD31-2190-407E-8FA7-476CA43234C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6259175"/>
          <a:ext cx="2295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869576</xdr:colOff>
      <xdr:row>1</xdr:row>
      <xdr:rowOff>9524</xdr:rowOff>
    </xdr:from>
    <xdr:to>
      <xdr:col>17</xdr:col>
      <xdr:colOff>895350</xdr:colOff>
      <xdr:row>4</xdr:row>
      <xdr:rowOff>161924</xdr:rowOff>
    </xdr:to>
    <xdr:pic>
      <xdr:nvPicPr>
        <xdr:cNvPr id="2" name="Imagen 43" descr="logo oficial de la ONE">
          <a:extLst>
            <a:ext uri="{FF2B5EF4-FFF2-40B4-BE49-F238E27FC236}">
              <a16:creationId xmlns:a16="http://schemas.microsoft.com/office/drawing/2014/main" id="{BBE8878F-23BA-4D09-BBFC-AD53CEFD2E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772775" y="247649"/>
          <a:ext cx="8953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2145861</xdr:colOff>
      <xdr:row>0</xdr:row>
      <xdr:rowOff>164224</xdr:rowOff>
    </xdr:from>
    <xdr:to>
      <xdr:col>5</xdr:col>
      <xdr:colOff>3022161</xdr:colOff>
      <xdr:row>4</xdr:row>
      <xdr:rowOff>146707</xdr:rowOff>
    </xdr:to>
    <xdr:pic>
      <xdr:nvPicPr>
        <xdr:cNvPr id="3" name="Imagen 43" descr="logo oficial de la ONE">
          <a:extLst>
            <a:ext uri="{FF2B5EF4-FFF2-40B4-BE49-F238E27FC236}">
              <a16:creationId xmlns:a16="http://schemas.microsoft.com/office/drawing/2014/main" id="{F2ABA00B-8DC3-4FC3-925B-2C20ABE01E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51561" y="164224"/>
          <a:ext cx="0" cy="93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874060</xdr:colOff>
      <xdr:row>59</xdr:row>
      <xdr:rowOff>78442</xdr:rowOff>
    </xdr:from>
    <xdr:to>
      <xdr:col>4</xdr:col>
      <xdr:colOff>113826</xdr:colOff>
      <xdr:row>61</xdr:row>
      <xdr:rowOff>188888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C1B6E0ED-3403-4029-90F7-B969D914B6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570010" y="17680642"/>
          <a:ext cx="611366" cy="491446"/>
        </a:xfrm>
        <a:prstGeom prst="rect">
          <a:avLst/>
        </a:prstGeom>
      </xdr:spPr>
    </xdr:pic>
    <xdr:clientData/>
  </xdr:twoCellAnchor>
  <xdr:twoCellAnchor editAs="oneCell">
    <xdr:from>
      <xdr:col>1</xdr:col>
      <xdr:colOff>3486150</xdr:colOff>
      <xdr:row>53</xdr:row>
      <xdr:rowOff>114299</xdr:rowOff>
    </xdr:from>
    <xdr:to>
      <xdr:col>3</xdr:col>
      <xdr:colOff>885825</xdr:colOff>
      <xdr:row>57</xdr:row>
      <xdr:rowOff>190498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5128969-A6DD-43C2-8443-540785312F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4095750" y="16478249"/>
          <a:ext cx="3095625" cy="838199"/>
        </a:xfrm>
        <a:prstGeom prst="rect">
          <a:avLst/>
        </a:prstGeom>
      </xdr:spPr>
    </xdr:pic>
    <xdr:clientData/>
  </xdr:twoCellAnchor>
  <xdr:twoCellAnchor editAs="oneCell">
    <xdr:from>
      <xdr:col>1</xdr:col>
      <xdr:colOff>447675</xdr:colOff>
      <xdr:row>0</xdr:row>
      <xdr:rowOff>0</xdr:rowOff>
    </xdr:from>
    <xdr:to>
      <xdr:col>1</xdr:col>
      <xdr:colOff>1934691</xdr:colOff>
      <xdr:row>5</xdr:row>
      <xdr:rowOff>156720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AA7057A8-1381-4F4E-9D22-9E06357F7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57275" y="0"/>
          <a:ext cx="1944216" cy="1109220"/>
        </a:xfrm>
        <a:prstGeom prst="rect">
          <a:avLst/>
        </a:prstGeom>
      </xdr:spPr>
    </xdr:pic>
    <xdr:clientData/>
  </xdr:twoCellAnchor>
  <xdr:twoCellAnchor editAs="oneCell">
    <xdr:from>
      <xdr:col>0</xdr:col>
      <xdr:colOff>542925</xdr:colOff>
      <xdr:row>53</xdr:row>
      <xdr:rowOff>19050</xdr:rowOff>
    </xdr:from>
    <xdr:to>
      <xdr:col>1</xdr:col>
      <xdr:colOff>1781175</xdr:colOff>
      <xdr:row>57</xdr:row>
      <xdr:rowOff>28575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996EA39F-B0BB-45E7-859F-A3F59F0A0D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" y="16383000"/>
          <a:ext cx="2305050" cy="771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4</xdr:col>
      <xdr:colOff>38100</xdr:colOff>
      <xdr:row>56</xdr:row>
      <xdr:rowOff>38100</xdr:rowOff>
    </xdr:from>
    <xdr:to>
      <xdr:col>4</xdr:col>
      <xdr:colOff>38100</xdr:colOff>
      <xdr:row>63</xdr:row>
      <xdr:rowOff>47625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E19A041-A6AD-453D-AA49-3FEFCA4687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7105650" y="17002125"/>
          <a:ext cx="0" cy="1343025"/>
        </a:xfrm>
        <a:prstGeom prst="rect">
          <a:avLst/>
        </a:prstGeom>
      </xdr:spPr>
    </xdr:pic>
    <xdr:clientData/>
  </xdr:twoCellAnchor>
  <xdr:twoCellAnchor editAs="oneCell">
    <xdr:from>
      <xdr:col>5</xdr:col>
      <xdr:colOff>19050</xdr:colOff>
      <xdr:row>52</xdr:row>
      <xdr:rowOff>95250</xdr:rowOff>
    </xdr:from>
    <xdr:to>
      <xdr:col>6</xdr:col>
      <xdr:colOff>704850</xdr:colOff>
      <xdr:row>56</xdr:row>
      <xdr:rowOff>133350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EDBE3CB6-FA19-4394-BC75-11BBC88C2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15350" y="16259175"/>
          <a:ext cx="2295525" cy="800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C9FD3C-ED3C-4E38-808B-4BB28F8A0625}">
  <sheetPr>
    <tabColor theme="4" tint="-0.249977111117893"/>
    <pageSetUpPr fitToPage="1"/>
  </sheetPr>
  <dimension ref="A1:AC77"/>
  <sheetViews>
    <sheetView showGridLines="0" tabSelected="1" showWhiteSpace="0" view="pageBreakPreview" zoomScaleNormal="100" zoomScaleSheetLayoutView="100" workbookViewId="0">
      <selection activeCell="B1" sqref="B1:R1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8.5703125" style="5" hidden="1" customWidth="1"/>
    <col min="9" max="9" width="6.85546875" style="5" hidden="1" customWidth="1"/>
    <col min="10" max="10" width="7.7109375" style="5" hidden="1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6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73" t="s">
        <v>66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42"/>
    </row>
    <row r="2" spans="1:29" ht="18.75" customHeight="1" x14ac:dyDescent="0.25">
      <c r="B2" s="73" t="s">
        <v>44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42"/>
    </row>
    <row r="3" spans="1:29" ht="18.75" customHeight="1" x14ac:dyDescent="0.25">
      <c r="B3" s="73">
        <v>2026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29" ht="18.75" x14ac:dyDescent="0.25">
      <c r="B4" s="73" t="s">
        <v>42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42"/>
    </row>
    <row r="5" spans="1:29" ht="15.75" customHeight="1" x14ac:dyDescent="0.3">
      <c r="B5" s="74" t="s">
        <v>28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5" t="s">
        <v>0</v>
      </c>
      <c r="C7" s="67" t="s">
        <v>53</v>
      </c>
      <c r="D7" s="69" t="s">
        <v>54</v>
      </c>
      <c r="E7" s="69" t="s">
        <v>57</v>
      </c>
      <c r="F7" s="71" t="s">
        <v>55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36"/>
      <c r="R7" s="62" t="s">
        <v>58</v>
      </c>
    </row>
    <row r="8" spans="1:29" ht="24.75" customHeight="1" thickBot="1" x14ac:dyDescent="0.3">
      <c r="A8" s="6"/>
      <c r="B8" s="66"/>
      <c r="C8" s="68"/>
      <c r="D8" s="70"/>
      <c r="E8" s="70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3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61405581.810000002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52775302.439999998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748987.41999999993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7881291.9500000002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0</v>
      </c>
      <c r="I16" s="20">
        <f>SUM(I17:I25)</f>
        <v>0</v>
      </c>
      <c r="J16" s="20">
        <f t="shared" ref="J16:Q16" si="4">SUM(J17:J25)</f>
        <v>0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4002935.9299999997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2232443.41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396813.5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234000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280000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459367.62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27000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373311.4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0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0</v>
      </c>
      <c r="I26" s="20">
        <f t="shared" si="6"/>
        <v>0</v>
      </c>
      <c r="J26" s="20">
        <f t="shared" si="6"/>
        <v>0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71344.820000000007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49460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0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0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 t="shared" si="9"/>
        <v>0</v>
      </c>
      <c r="I38" s="20">
        <f t="shared" si="9"/>
        <v>0</v>
      </c>
      <c r="J38" s="20">
        <f t="shared" si="9"/>
        <v>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0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0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0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5"/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0</v>
      </c>
    </row>
    <row r="45" spans="1:18" ht="15.75" x14ac:dyDescent="0.25">
      <c r="A45" s="6"/>
      <c r="B45" s="64" t="s">
        <v>27</v>
      </c>
      <c r="C45" s="58">
        <f>+C38+C35+C26+C16+C10</f>
        <v>668966452</v>
      </c>
      <c r="D45" s="58">
        <f>+D38+D35+D26+D16+D10+D43</f>
        <v>4291191.5600000005</v>
      </c>
      <c r="E45" s="58">
        <f>+C45+D45</f>
        <v>673257643.55999994</v>
      </c>
      <c r="F45" s="58">
        <f>+F38+F35+F26+F16+F10</f>
        <v>32646163.98</v>
      </c>
      <c r="G45" s="58">
        <f>+G38+G35+G26+G16+G10</f>
        <v>32833698.580000002</v>
      </c>
      <c r="H45" s="58">
        <f>+H35+H26+H16+H10</f>
        <v>0</v>
      </c>
      <c r="I45" s="58">
        <f t="shared" ref="I45:O45" si="11">+I38+I35+I26+I16+I10</f>
        <v>0</v>
      </c>
      <c r="J45" s="58">
        <f t="shared" si="11"/>
        <v>0</v>
      </c>
      <c r="K45" s="58">
        <f t="shared" si="11"/>
        <v>0</v>
      </c>
      <c r="L45" s="58">
        <f t="shared" si="11"/>
        <v>0</v>
      </c>
      <c r="M45" s="58">
        <f t="shared" si="11"/>
        <v>0</v>
      </c>
      <c r="N45" s="58">
        <f t="shared" si="11"/>
        <v>0</v>
      </c>
      <c r="O45" s="58">
        <f t="shared" si="11"/>
        <v>0</v>
      </c>
      <c r="P45" s="58">
        <f>+P38+P26+P16+P10</f>
        <v>0</v>
      </c>
      <c r="Q45" s="58">
        <f>+Q38+Q35+Q26+Q16+Q10</f>
        <v>0</v>
      </c>
      <c r="R45" s="58">
        <f>+F45+G45+H45+I45+J45+K45+L45+M45+N45+O45+P45+Q45</f>
        <v>65479862.560000002</v>
      </c>
    </row>
    <row r="46" spans="1:18" ht="15.75" x14ac:dyDescent="0.25">
      <c r="A46" s="6"/>
      <c r="B46" s="64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 t="shared" si="13"/>
        <v>0</v>
      </c>
      <c r="I48" s="22">
        <f t="shared" si="13"/>
        <v>0</v>
      </c>
      <c r="J48" s="22">
        <f t="shared" si="13"/>
        <v>0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65479862.560000002</v>
      </c>
    </row>
    <row r="49" spans="1:29" ht="15.75" x14ac:dyDescent="0.25">
      <c r="A49" s="45"/>
      <c r="B49" s="59" t="s">
        <v>56</v>
      </c>
      <c r="C49" s="59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1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1"/>
      <c r="O59" s="51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1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1"/>
      <c r="K66" s="51"/>
      <c r="L66" s="51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2"/>
      <c r="K67" s="52"/>
      <c r="L67" s="52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1"/>
      <c r="J68" s="51"/>
      <c r="K68" s="51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60"/>
      <c r="H74" s="60"/>
      <c r="I74" s="60"/>
    </row>
    <row r="75" spans="1:29" s="5" customFormat="1" ht="18.75" x14ac:dyDescent="0.3">
      <c r="A75"/>
      <c r="B75"/>
      <c r="C75"/>
      <c r="D75"/>
      <c r="E75"/>
      <c r="G75" s="61"/>
      <c r="H75" s="61"/>
      <c r="I75" s="61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60"/>
      <c r="H76" s="60"/>
      <c r="I76" s="60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B1:R1"/>
    <mergeCell ref="B2:R2"/>
    <mergeCell ref="B3:R3"/>
    <mergeCell ref="B4:R4"/>
    <mergeCell ref="B5:R5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G76:I76"/>
    <mergeCell ref="K45:K46"/>
    <mergeCell ref="L45:L46"/>
    <mergeCell ref="M45:M46"/>
    <mergeCell ref="N45:N46"/>
    <mergeCell ref="R45:R46"/>
    <mergeCell ref="B49:C49"/>
    <mergeCell ref="G74:I74"/>
    <mergeCell ref="G75:I75"/>
    <mergeCell ref="O45:O46"/>
    <mergeCell ref="P45:P46"/>
  </mergeCells>
  <printOptions horizontalCentered="1"/>
  <pageMargins left="0.51" right="0.34" top="0.56999999999999995" bottom="0.51" header="0.31496062992125984" footer="0.31496062992125984"/>
  <pageSetup scale="54" fitToHeight="0" orientation="portrait" r:id="rId1"/>
  <headerFooter>
    <oddFooter>&amp;RPág. &amp;P / &amp;N</oddFooter>
  </headerFooter>
  <rowBreaks count="1" manualBreakCount="1">
    <brk id="62" min="1" max="17" man="1"/>
  </rowBreaks>
  <colBreaks count="1" manualBreakCount="1">
    <brk id="1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A4F82-464F-45C5-A795-21DB943DE69A}">
  <dimension ref="A1:AC77"/>
  <sheetViews>
    <sheetView workbookViewId="0">
      <selection activeCell="B2" sqref="B2:R2"/>
    </sheetView>
  </sheetViews>
  <sheetFormatPr baseColWidth="10" defaultColWidth="9.140625" defaultRowHeight="15" x14ac:dyDescent="0.25"/>
  <cols>
    <col min="2" max="2" width="54.7109375" customWidth="1"/>
    <col min="3" max="3" width="21.5703125" customWidth="1"/>
    <col min="4" max="4" width="20.5703125" customWidth="1"/>
    <col min="5" max="5" width="21.42578125" customWidth="1"/>
    <col min="6" max="6" width="17.28515625" style="5" customWidth="1"/>
    <col min="7" max="7" width="16.85546875" style="5" customWidth="1"/>
    <col min="8" max="8" width="8.5703125" style="5" hidden="1" customWidth="1"/>
    <col min="9" max="9" width="6.85546875" style="5" hidden="1" customWidth="1"/>
    <col min="10" max="10" width="7.7109375" style="5" hidden="1" customWidth="1"/>
    <col min="11" max="11" width="7.140625" style="5" hidden="1" customWidth="1"/>
    <col min="12" max="12" width="6.42578125" style="5" hidden="1" customWidth="1"/>
    <col min="13" max="13" width="9.28515625" style="5" hidden="1" customWidth="1"/>
    <col min="14" max="14" width="14.5703125" style="5" hidden="1" customWidth="1"/>
    <col min="15" max="15" width="11.140625" style="5" hidden="1" customWidth="1"/>
    <col min="16" max="16" width="14" style="5" hidden="1" customWidth="1"/>
    <col min="17" max="17" width="10.85546875" style="5" hidden="1" customWidth="1"/>
    <col min="18" max="18" width="16" customWidth="1"/>
    <col min="19" max="19" width="1" customWidth="1"/>
    <col min="20" max="20" width="16.85546875" hidden="1" customWidth="1"/>
    <col min="21" max="21" width="14.140625" hidden="1" customWidth="1"/>
    <col min="22" max="22" width="6.5703125" bestFit="1" customWidth="1"/>
    <col min="23" max="23" width="7.28515625" bestFit="1" customWidth="1"/>
    <col min="24" max="25" width="14.140625" bestFit="1" customWidth="1"/>
    <col min="26" max="27" width="7.28515625" bestFit="1" customWidth="1"/>
    <col min="28" max="28" width="8" bestFit="1" customWidth="1"/>
    <col min="29" max="29" width="8.7109375" bestFit="1" customWidth="1"/>
  </cols>
  <sheetData>
    <row r="1" spans="1:29" ht="18.75" customHeight="1" x14ac:dyDescent="0.25">
      <c r="B1" s="73" t="s">
        <v>43</v>
      </c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  <c r="Q1" s="73"/>
      <c r="R1" s="73"/>
      <c r="S1" s="42"/>
    </row>
    <row r="2" spans="1:29" ht="18.75" customHeight="1" x14ac:dyDescent="0.25">
      <c r="B2" s="73" t="s">
        <v>44</v>
      </c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42"/>
    </row>
    <row r="3" spans="1:29" ht="18.75" customHeight="1" x14ac:dyDescent="0.25">
      <c r="B3" s="73">
        <v>2026</v>
      </c>
      <c r="C3" s="73"/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</row>
    <row r="4" spans="1:29" ht="18.75" x14ac:dyDescent="0.25">
      <c r="B4" s="73" t="s">
        <v>42</v>
      </c>
      <c r="C4" s="73"/>
      <c r="D4" s="73"/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42"/>
    </row>
    <row r="5" spans="1:29" ht="15.75" customHeight="1" x14ac:dyDescent="0.3">
      <c r="B5" s="74" t="s">
        <v>28</v>
      </c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  <c r="N5" s="74"/>
      <c r="O5" s="74"/>
      <c r="P5" s="74"/>
      <c r="Q5" s="74"/>
      <c r="R5" s="74"/>
      <c r="S5" s="42"/>
    </row>
    <row r="6" spans="1:29" ht="19.5" thickBot="1" x14ac:dyDescent="0.35">
      <c r="B6" s="6"/>
      <c r="C6" s="6"/>
      <c r="D6" s="6"/>
      <c r="E6" s="6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S6" s="43"/>
    </row>
    <row r="7" spans="1:29" ht="16.5" thickBot="1" x14ac:dyDescent="0.3">
      <c r="A7" s="6"/>
      <c r="B7" s="65" t="s">
        <v>0</v>
      </c>
      <c r="C7" s="67" t="s">
        <v>53</v>
      </c>
      <c r="D7" s="69" t="s">
        <v>54</v>
      </c>
      <c r="E7" s="69" t="s">
        <v>57</v>
      </c>
      <c r="F7" s="71" t="s">
        <v>55</v>
      </c>
      <c r="G7" s="72"/>
      <c r="H7" s="72"/>
      <c r="I7" s="72"/>
      <c r="J7" s="72"/>
      <c r="K7" s="72"/>
      <c r="L7" s="72"/>
      <c r="M7" s="72"/>
      <c r="N7" s="72"/>
      <c r="O7" s="72"/>
      <c r="P7" s="72"/>
      <c r="Q7" s="36"/>
      <c r="R7" s="62" t="s">
        <v>58</v>
      </c>
    </row>
    <row r="8" spans="1:29" ht="24.75" customHeight="1" thickBot="1" x14ac:dyDescent="0.3">
      <c r="A8" s="6"/>
      <c r="B8" s="66"/>
      <c r="C8" s="68"/>
      <c r="D8" s="70"/>
      <c r="E8" s="70"/>
      <c r="F8" s="40" t="s">
        <v>30</v>
      </c>
      <c r="G8" s="40" t="s">
        <v>31</v>
      </c>
      <c r="H8" s="40" t="s">
        <v>32</v>
      </c>
      <c r="I8" s="40" t="s">
        <v>33</v>
      </c>
      <c r="J8" s="40" t="s">
        <v>34</v>
      </c>
      <c r="K8" s="40" t="s">
        <v>35</v>
      </c>
      <c r="L8" s="40" t="s">
        <v>36</v>
      </c>
      <c r="M8" s="40" t="s">
        <v>37</v>
      </c>
      <c r="N8" s="40" t="s">
        <v>38</v>
      </c>
      <c r="O8" s="40" t="s">
        <v>39</v>
      </c>
      <c r="P8" s="40" t="s">
        <v>40</v>
      </c>
      <c r="Q8" s="41" t="s">
        <v>41</v>
      </c>
      <c r="R8" s="63"/>
    </row>
    <row r="9" spans="1:29" ht="31.5" customHeight="1" x14ac:dyDescent="0.25">
      <c r="A9" s="6"/>
      <c r="B9" s="15" t="s">
        <v>1</v>
      </c>
      <c r="C9" s="31"/>
      <c r="D9" s="31"/>
      <c r="E9" s="44"/>
      <c r="F9" s="16"/>
      <c r="G9" s="16"/>
      <c r="H9" s="16"/>
      <c r="I9" s="8"/>
      <c r="J9" s="8"/>
      <c r="K9" s="8"/>
      <c r="L9" s="8"/>
      <c r="M9" s="8"/>
      <c r="N9" s="8"/>
      <c r="O9" s="8"/>
      <c r="P9" s="8"/>
      <c r="Q9" s="8"/>
      <c r="AB9" s="4"/>
      <c r="AC9" s="4"/>
    </row>
    <row r="10" spans="1:29" ht="15.75" x14ac:dyDescent="0.25">
      <c r="A10" s="6"/>
      <c r="B10" s="17" t="s">
        <v>2</v>
      </c>
      <c r="C10" s="33">
        <f>+SUM(C11:C15)</f>
        <v>511721508</v>
      </c>
      <c r="D10" s="33">
        <f>SUM(D11:D15)</f>
        <v>395160</v>
      </c>
      <c r="E10" s="33">
        <f>+C10+D10</f>
        <v>512116668</v>
      </c>
      <c r="F10" s="20">
        <f>SUM(F11:F15)</f>
        <v>31374114.760000002</v>
      </c>
      <c r="G10" s="20">
        <f t="shared" ref="G10:Q10" si="0">SUM(G11:G15)</f>
        <v>30031467.050000001</v>
      </c>
      <c r="H10" s="20">
        <f t="shared" si="0"/>
        <v>0</v>
      </c>
      <c r="I10" s="20">
        <f t="shared" si="0"/>
        <v>0</v>
      </c>
      <c r="J10" s="20">
        <f t="shared" si="0"/>
        <v>0</v>
      </c>
      <c r="K10" s="20">
        <f t="shared" si="0"/>
        <v>0</v>
      </c>
      <c r="L10" s="20">
        <f t="shared" si="0"/>
        <v>0</v>
      </c>
      <c r="M10" s="20">
        <f t="shared" si="0"/>
        <v>0</v>
      </c>
      <c r="N10" s="20">
        <f t="shared" si="0"/>
        <v>0</v>
      </c>
      <c r="O10" s="20">
        <f t="shared" si="0"/>
        <v>0</v>
      </c>
      <c r="P10" s="20">
        <f t="shared" si="0"/>
        <v>0</v>
      </c>
      <c r="Q10" s="20">
        <f t="shared" si="0"/>
        <v>0</v>
      </c>
      <c r="R10" s="20">
        <f>SUM(F10:Q10)</f>
        <v>61405581.810000002</v>
      </c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x14ac:dyDescent="0.25">
      <c r="A11" s="6"/>
      <c r="B11" s="9" t="s">
        <v>3</v>
      </c>
      <c r="C11" s="18">
        <v>400731784</v>
      </c>
      <c r="D11" s="18">
        <v>-4179270</v>
      </c>
      <c r="E11" s="18">
        <f>+C11+D11</f>
        <v>396552514</v>
      </c>
      <c r="F11" s="18">
        <v>27032367.18</v>
      </c>
      <c r="G11" s="18">
        <v>25742935.260000002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f t="shared" ref="R11:R44" si="1">SUM(F11:Q11)</f>
        <v>52775302.439999998</v>
      </c>
      <c r="T11" s="3"/>
    </row>
    <row r="12" spans="1:29" ht="15.75" x14ac:dyDescent="0.25">
      <c r="A12" s="6"/>
      <c r="B12" s="9" t="s">
        <v>4</v>
      </c>
      <c r="C12" s="18">
        <v>64475198</v>
      </c>
      <c r="D12" s="18">
        <v>2359297</v>
      </c>
      <c r="E12" s="18">
        <f t="shared" ref="E12:E15" si="2">+C12+D12</f>
        <v>66834495</v>
      </c>
      <c r="F12" s="18">
        <v>375205.69</v>
      </c>
      <c r="G12" s="18">
        <v>373781.73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f t="shared" si="1"/>
        <v>748987.41999999993</v>
      </c>
    </row>
    <row r="13" spans="1:29" ht="21" customHeight="1" x14ac:dyDescent="0.25">
      <c r="A13" s="6"/>
      <c r="B13" s="9" t="s">
        <v>29</v>
      </c>
      <c r="C13" s="18">
        <v>200000</v>
      </c>
      <c r="D13" s="18">
        <v>0</v>
      </c>
      <c r="E13" s="18">
        <f t="shared" si="2"/>
        <v>200000</v>
      </c>
      <c r="F13" s="18">
        <v>0</v>
      </c>
      <c r="G13" s="18">
        <v>0</v>
      </c>
      <c r="H13" s="18">
        <v>0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18">
        <v>0</v>
      </c>
      <c r="Q13" s="18">
        <v>0</v>
      </c>
      <c r="R13" s="18">
        <f t="shared" si="1"/>
        <v>0</v>
      </c>
      <c r="AA13" s="6"/>
    </row>
    <row r="14" spans="1:29" ht="24" customHeight="1" x14ac:dyDescent="0.25">
      <c r="A14" s="6"/>
      <c r="B14" s="9" t="s">
        <v>46</v>
      </c>
      <c r="C14" s="18">
        <v>0</v>
      </c>
      <c r="D14" s="18">
        <v>0</v>
      </c>
      <c r="E14" s="18">
        <f t="shared" si="2"/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8">
        <v>0</v>
      </c>
      <c r="R14" s="18">
        <f t="shared" si="1"/>
        <v>0</v>
      </c>
    </row>
    <row r="15" spans="1:29" ht="31.5" customHeight="1" x14ac:dyDescent="0.25">
      <c r="A15" s="6"/>
      <c r="B15" s="9" t="s">
        <v>5</v>
      </c>
      <c r="C15" s="18">
        <v>46314526</v>
      </c>
      <c r="D15" s="18">
        <v>2215133</v>
      </c>
      <c r="E15" s="18">
        <f t="shared" si="2"/>
        <v>48529659</v>
      </c>
      <c r="F15" s="18">
        <v>3966541.89</v>
      </c>
      <c r="G15" s="18">
        <v>3914750.06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f t="shared" si="1"/>
        <v>7881291.9500000002</v>
      </c>
    </row>
    <row r="16" spans="1:29" ht="15.75" x14ac:dyDescent="0.25">
      <c r="A16" s="6"/>
      <c r="B16" s="17" t="s">
        <v>6</v>
      </c>
      <c r="C16" s="33">
        <f>+SUM(C17:C25)</f>
        <v>126618477</v>
      </c>
      <c r="D16" s="33">
        <f>SUM(D17:D25)</f>
        <v>4108538.4000000004</v>
      </c>
      <c r="E16" s="33">
        <f>+C16+D16</f>
        <v>130727015.40000001</v>
      </c>
      <c r="F16" s="20">
        <f t="shared" ref="F16:H16" si="3">SUM(F17:F25)</f>
        <v>1264309.22</v>
      </c>
      <c r="G16" s="20">
        <f>SUM(G17:G25)</f>
        <v>2738626.71</v>
      </c>
      <c r="H16" s="20">
        <f t="shared" si="3"/>
        <v>0</v>
      </c>
      <c r="I16" s="20">
        <f>SUM(I17:I25)</f>
        <v>0</v>
      </c>
      <c r="J16" s="20">
        <f t="shared" ref="J16:Q16" si="4">SUM(J17:J25)</f>
        <v>0</v>
      </c>
      <c r="K16" s="20">
        <f t="shared" si="4"/>
        <v>0</v>
      </c>
      <c r="L16" s="20">
        <f t="shared" si="4"/>
        <v>0</v>
      </c>
      <c r="M16" s="20">
        <f t="shared" si="4"/>
        <v>0</v>
      </c>
      <c r="N16" s="20">
        <f t="shared" si="4"/>
        <v>0</v>
      </c>
      <c r="O16" s="20">
        <f t="shared" si="4"/>
        <v>0</v>
      </c>
      <c r="P16" s="20">
        <f t="shared" si="4"/>
        <v>0</v>
      </c>
      <c r="Q16" s="20">
        <f t="shared" si="4"/>
        <v>0</v>
      </c>
      <c r="R16" s="20">
        <f t="shared" si="1"/>
        <v>4002935.9299999997</v>
      </c>
    </row>
    <row r="17" spans="1:25" ht="28.9" customHeight="1" x14ac:dyDescent="0.25">
      <c r="A17" s="6"/>
      <c r="B17" s="9" t="s">
        <v>7</v>
      </c>
      <c r="C17" s="18">
        <v>19178229</v>
      </c>
      <c r="D17" s="18">
        <v>208966</v>
      </c>
      <c r="E17" s="18">
        <f>+C17+D17</f>
        <v>19387195</v>
      </c>
      <c r="F17" s="18">
        <v>600330.76</v>
      </c>
      <c r="G17" s="18">
        <v>1632112.65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8">
        <v>0</v>
      </c>
      <c r="R17" s="18">
        <f t="shared" si="1"/>
        <v>2232443.41</v>
      </c>
    </row>
    <row r="18" spans="1:25" ht="28.5" customHeight="1" x14ac:dyDescent="0.25">
      <c r="A18" s="6"/>
      <c r="B18" s="9" t="s">
        <v>8</v>
      </c>
      <c r="C18" s="18">
        <v>660000</v>
      </c>
      <c r="D18" s="18">
        <v>67175</v>
      </c>
      <c r="E18" s="18">
        <f t="shared" ref="E18:E25" si="5">+C18+D18</f>
        <v>727175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18">
        <v>0</v>
      </c>
      <c r="Q18" s="18">
        <v>0</v>
      </c>
      <c r="R18" s="18">
        <f t="shared" si="1"/>
        <v>0</v>
      </c>
    </row>
    <row r="19" spans="1:25" ht="32.25" customHeight="1" x14ac:dyDescent="0.25">
      <c r="A19" s="6"/>
      <c r="B19" s="9" t="s">
        <v>9</v>
      </c>
      <c r="C19" s="18">
        <v>50365871</v>
      </c>
      <c r="D19" s="18">
        <v>2404634</v>
      </c>
      <c r="E19" s="18">
        <f>+C19+D19</f>
        <v>52770505</v>
      </c>
      <c r="F19" s="18">
        <v>177216</v>
      </c>
      <c r="G19" s="18">
        <v>219597.5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18">
        <v>0</v>
      </c>
      <c r="Q19" s="18">
        <v>0</v>
      </c>
      <c r="R19" s="18">
        <f t="shared" si="1"/>
        <v>396813.5</v>
      </c>
    </row>
    <row r="20" spans="1:25" ht="24.75" customHeight="1" x14ac:dyDescent="0.25">
      <c r="A20" s="6"/>
      <c r="B20" s="9" t="s">
        <v>10</v>
      </c>
      <c r="C20" s="18">
        <v>8981283</v>
      </c>
      <c r="D20" s="18">
        <v>535840</v>
      </c>
      <c r="E20" s="18">
        <f t="shared" si="5"/>
        <v>9517123</v>
      </c>
      <c r="F20" s="18">
        <v>112800</v>
      </c>
      <c r="G20" s="18">
        <v>121200</v>
      </c>
      <c r="H20" s="18">
        <v>0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18">
        <v>0</v>
      </c>
      <c r="Q20" s="18">
        <v>0</v>
      </c>
      <c r="R20" s="18">
        <f t="shared" si="1"/>
        <v>234000</v>
      </c>
    </row>
    <row r="21" spans="1:25" ht="28.5" customHeight="1" x14ac:dyDescent="0.25">
      <c r="A21" s="6"/>
      <c r="B21" s="9" t="s">
        <v>11</v>
      </c>
      <c r="C21" s="18">
        <v>17287600</v>
      </c>
      <c r="D21" s="18">
        <v>726000</v>
      </c>
      <c r="E21" s="18">
        <f t="shared" si="5"/>
        <v>18013600</v>
      </c>
      <c r="F21" s="18">
        <v>140000</v>
      </c>
      <c r="G21" s="18">
        <v>140000</v>
      </c>
      <c r="H21" s="18">
        <v>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8">
        <v>0</v>
      </c>
      <c r="R21" s="18">
        <f t="shared" si="1"/>
        <v>280000</v>
      </c>
    </row>
    <row r="22" spans="1:25" ht="24" customHeight="1" x14ac:dyDescent="0.25">
      <c r="A22" s="6"/>
      <c r="B22" s="9" t="s">
        <v>12</v>
      </c>
      <c r="C22" s="32">
        <v>9651000</v>
      </c>
      <c r="D22" s="18">
        <v>209920</v>
      </c>
      <c r="E22" s="18">
        <f t="shared" si="5"/>
        <v>9860920</v>
      </c>
      <c r="F22" s="18">
        <v>233962.46</v>
      </c>
      <c r="G22" s="18">
        <v>225405.16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f t="shared" si="1"/>
        <v>459367.62</v>
      </c>
    </row>
    <row r="23" spans="1:25" ht="26.25" customHeight="1" x14ac:dyDescent="0.25">
      <c r="A23" s="6"/>
      <c r="B23" s="9" t="s">
        <v>13</v>
      </c>
      <c r="C23" s="32">
        <v>3650000</v>
      </c>
      <c r="D23" s="18">
        <v>24000</v>
      </c>
      <c r="E23" s="18">
        <f t="shared" si="5"/>
        <v>3674000</v>
      </c>
      <c r="F23" s="18">
        <v>0</v>
      </c>
      <c r="G23" s="18">
        <v>27000</v>
      </c>
      <c r="H23" s="18">
        <v>0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f t="shared" si="1"/>
        <v>27000</v>
      </c>
    </row>
    <row r="24" spans="1:25" ht="46.5" customHeight="1" x14ac:dyDescent="0.25">
      <c r="A24" s="6"/>
      <c r="B24" s="9" t="s">
        <v>14</v>
      </c>
      <c r="C24" s="32">
        <v>12175012</v>
      </c>
      <c r="D24" s="18">
        <v>122006.39999999999</v>
      </c>
      <c r="E24" s="18">
        <f t="shared" si="5"/>
        <v>12297018.4</v>
      </c>
      <c r="F24" s="18">
        <v>0</v>
      </c>
      <c r="G24" s="18">
        <v>373311.4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f t="shared" si="1"/>
        <v>373311.4</v>
      </c>
    </row>
    <row r="25" spans="1:25" ht="25.5" customHeight="1" x14ac:dyDescent="0.25">
      <c r="A25" s="6"/>
      <c r="B25" s="9" t="s">
        <v>50</v>
      </c>
      <c r="C25" s="32">
        <v>4669482</v>
      </c>
      <c r="D25" s="18">
        <v>-190003</v>
      </c>
      <c r="E25" s="18">
        <f t="shared" si="5"/>
        <v>4479479</v>
      </c>
      <c r="F25" s="18">
        <v>0</v>
      </c>
      <c r="G25" s="18">
        <v>0</v>
      </c>
      <c r="H25" s="18">
        <v>0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18">
        <v>0</v>
      </c>
      <c r="Q25" s="18">
        <v>0</v>
      </c>
      <c r="R25" s="18">
        <f t="shared" si="1"/>
        <v>0</v>
      </c>
    </row>
    <row r="26" spans="1:25" ht="15.75" x14ac:dyDescent="0.25">
      <c r="A26" s="6"/>
      <c r="B26" s="17" t="s">
        <v>15</v>
      </c>
      <c r="C26" s="33">
        <f>+SUM(C27:C34)</f>
        <v>28337603</v>
      </c>
      <c r="D26" s="33">
        <f>SUM(D27:D34)</f>
        <v>-865459.42999999993</v>
      </c>
      <c r="E26" s="33">
        <f>+C26+D26</f>
        <v>27472143.57</v>
      </c>
      <c r="F26" s="20">
        <f t="shared" ref="F26:Q26" si="6">SUM(F27:F34)</f>
        <v>7740</v>
      </c>
      <c r="G26" s="20">
        <f t="shared" si="6"/>
        <v>63604.82</v>
      </c>
      <c r="H26" s="20">
        <f t="shared" si="6"/>
        <v>0</v>
      </c>
      <c r="I26" s="20">
        <f t="shared" si="6"/>
        <v>0</v>
      </c>
      <c r="J26" s="20">
        <f t="shared" si="6"/>
        <v>0</v>
      </c>
      <c r="K26" s="20">
        <f t="shared" si="6"/>
        <v>0</v>
      </c>
      <c r="L26" s="20">
        <f t="shared" si="6"/>
        <v>0</v>
      </c>
      <c r="M26" s="20">
        <f t="shared" si="6"/>
        <v>0</v>
      </c>
      <c r="N26" s="20">
        <f t="shared" si="6"/>
        <v>0</v>
      </c>
      <c r="O26" s="20">
        <f t="shared" si="6"/>
        <v>0</v>
      </c>
      <c r="P26" s="20">
        <f t="shared" si="6"/>
        <v>0</v>
      </c>
      <c r="Q26" s="20">
        <f t="shared" si="6"/>
        <v>0</v>
      </c>
      <c r="R26" s="20">
        <f t="shared" si="1"/>
        <v>71344.820000000007</v>
      </c>
    </row>
    <row r="27" spans="1:25" ht="15.75" x14ac:dyDescent="0.25">
      <c r="A27" s="6"/>
      <c r="B27" s="9" t="s">
        <v>16</v>
      </c>
      <c r="C27" s="32">
        <v>1328925</v>
      </c>
      <c r="D27" s="18">
        <v>65000</v>
      </c>
      <c r="E27" s="18">
        <f>+C27+D27</f>
        <v>1393925</v>
      </c>
      <c r="F27" s="18">
        <v>7740</v>
      </c>
      <c r="G27" s="18">
        <v>41720</v>
      </c>
      <c r="H27" s="18">
        <v>0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f t="shared" si="1"/>
        <v>49460</v>
      </c>
    </row>
    <row r="28" spans="1:25" ht="22.5" customHeight="1" x14ac:dyDescent="0.25">
      <c r="A28" s="6"/>
      <c r="B28" s="9" t="s">
        <v>17</v>
      </c>
      <c r="C28" s="32">
        <v>866695</v>
      </c>
      <c r="D28" s="18">
        <v>35240</v>
      </c>
      <c r="E28" s="18">
        <f t="shared" ref="E28:E34" si="7">+C28+D28</f>
        <v>901935</v>
      </c>
      <c r="F28" s="18">
        <v>0</v>
      </c>
      <c r="G28" s="18">
        <v>0</v>
      </c>
      <c r="H28" s="18"/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18">
        <v>0</v>
      </c>
      <c r="Q28" s="18">
        <v>0</v>
      </c>
      <c r="R28" s="18">
        <f>SUM(F28:Q28)</f>
        <v>0</v>
      </c>
    </row>
    <row r="29" spans="1:25" ht="30.75" customHeight="1" x14ac:dyDescent="0.25">
      <c r="A29" s="6"/>
      <c r="B29" s="9" t="s">
        <v>18</v>
      </c>
      <c r="C29" s="32">
        <v>1930950</v>
      </c>
      <c r="D29" s="18">
        <v>100000</v>
      </c>
      <c r="E29" s="18">
        <f t="shared" si="7"/>
        <v>2030950</v>
      </c>
      <c r="F29" s="18">
        <v>0</v>
      </c>
      <c r="G29" s="18">
        <v>21884.82</v>
      </c>
      <c r="H29" s="18">
        <v>0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18">
        <v>0</v>
      </c>
      <c r="Q29" s="18">
        <v>0</v>
      </c>
      <c r="R29" s="18">
        <v>21884.82</v>
      </c>
      <c r="Y29" s="2"/>
    </row>
    <row r="30" spans="1:25" ht="27.75" customHeight="1" x14ac:dyDescent="0.25">
      <c r="A30" s="6"/>
      <c r="B30" s="9" t="s">
        <v>19</v>
      </c>
      <c r="C30" s="32">
        <v>70008</v>
      </c>
      <c r="D30" s="18">
        <v>40894</v>
      </c>
      <c r="E30" s="18">
        <f t="shared" si="7"/>
        <v>110902</v>
      </c>
      <c r="F30" s="18">
        <v>0</v>
      </c>
      <c r="G30" s="18">
        <v>0</v>
      </c>
      <c r="H30" s="18">
        <v>0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18">
        <v>0</v>
      </c>
      <c r="Q30" s="18">
        <v>0</v>
      </c>
      <c r="R30" s="18">
        <f t="shared" si="1"/>
        <v>0</v>
      </c>
    </row>
    <row r="31" spans="1:25" ht="25.5" customHeight="1" x14ac:dyDescent="0.25">
      <c r="A31" s="6"/>
      <c r="B31" s="9" t="s">
        <v>20</v>
      </c>
      <c r="C31" s="32">
        <v>281000</v>
      </c>
      <c r="D31" s="18">
        <v>0</v>
      </c>
      <c r="E31" s="18">
        <f t="shared" si="7"/>
        <v>281000</v>
      </c>
      <c r="F31" s="18">
        <v>0</v>
      </c>
      <c r="G31" s="18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f t="shared" si="1"/>
        <v>0</v>
      </c>
    </row>
    <row r="32" spans="1:25" ht="31.5" x14ac:dyDescent="0.25">
      <c r="A32" s="6"/>
      <c r="B32" s="9" t="s">
        <v>47</v>
      </c>
      <c r="C32" s="32">
        <v>8000</v>
      </c>
      <c r="D32" s="18">
        <v>5000</v>
      </c>
      <c r="E32" s="18">
        <f t="shared" si="7"/>
        <v>13000</v>
      </c>
      <c r="F32" s="18">
        <v>0</v>
      </c>
      <c r="G32" s="18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f t="shared" si="1"/>
        <v>0</v>
      </c>
    </row>
    <row r="33" spans="1:18" ht="46.5" customHeight="1" x14ac:dyDescent="0.25">
      <c r="A33" s="6"/>
      <c r="B33" s="9" t="s">
        <v>21</v>
      </c>
      <c r="C33" s="32">
        <v>10732544</v>
      </c>
      <c r="D33" s="18">
        <v>586720</v>
      </c>
      <c r="E33" s="18">
        <f t="shared" si="7"/>
        <v>11319264</v>
      </c>
      <c r="F33" s="18">
        <v>0</v>
      </c>
      <c r="G33" s="18">
        <v>0</v>
      </c>
      <c r="H33" s="18">
        <v>0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18">
        <v>0</v>
      </c>
      <c r="Q33" s="18">
        <v>0</v>
      </c>
      <c r="R33" s="18">
        <f t="shared" si="1"/>
        <v>0</v>
      </c>
    </row>
    <row r="34" spans="1:18" ht="33" customHeight="1" x14ac:dyDescent="0.25">
      <c r="A34" s="6"/>
      <c r="B34" s="9" t="s">
        <v>22</v>
      </c>
      <c r="C34" s="32">
        <v>13119481</v>
      </c>
      <c r="D34" s="18">
        <v>-1698313.43</v>
      </c>
      <c r="E34" s="18">
        <f t="shared" si="7"/>
        <v>11421167.57</v>
      </c>
      <c r="F34" s="18">
        <v>0</v>
      </c>
      <c r="G34" s="18">
        <v>0</v>
      </c>
      <c r="H34" s="18">
        <v>0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f t="shared" si="1"/>
        <v>0</v>
      </c>
    </row>
    <row r="35" spans="1:18" ht="15.75" x14ac:dyDescent="0.25">
      <c r="A35" s="6"/>
      <c r="B35" s="17" t="s">
        <v>48</v>
      </c>
      <c r="C35" s="33">
        <f>+SUM(C36:C36)</f>
        <v>0</v>
      </c>
      <c r="D35" s="33">
        <f>SUM(D36:D37)</f>
        <v>0</v>
      </c>
      <c r="E35" s="33">
        <f>+C35+D35</f>
        <v>0</v>
      </c>
      <c r="F35" s="20">
        <f t="shared" ref="F35:Q35" si="8">SUM(F36:F36)</f>
        <v>0</v>
      </c>
      <c r="G35" s="20">
        <f t="shared" si="8"/>
        <v>0</v>
      </c>
      <c r="H35" s="20">
        <f t="shared" si="8"/>
        <v>0</v>
      </c>
      <c r="I35" s="20">
        <f t="shared" si="8"/>
        <v>0</v>
      </c>
      <c r="J35" s="20">
        <f t="shared" si="8"/>
        <v>0</v>
      </c>
      <c r="K35" s="20">
        <f t="shared" si="8"/>
        <v>0</v>
      </c>
      <c r="L35" s="20">
        <f t="shared" si="8"/>
        <v>0</v>
      </c>
      <c r="M35" s="20">
        <f>SUM(M36:M37)</f>
        <v>0</v>
      </c>
      <c r="N35" s="20">
        <f>SUM(N36:N37)</f>
        <v>0</v>
      </c>
      <c r="O35" s="20">
        <f t="shared" si="8"/>
        <v>0</v>
      </c>
      <c r="P35" s="20">
        <f t="shared" si="8"/>
        <v>0</v>
      </c>
      <c r="Q35" s="20">
        <f t="shared" si="8"/>
        <v>0</v>
      </c>
      <c r="R35" s="20">
        <f t="shared" si="1"/>
        <v>0</v>
      </c>
    </row>
    <row r="36" spans="1:18" ht="31.5" x14ac:dyDescent="0.25">
      <c r="A36" s="6"/>
      <c r="B36" s="9" t="s">
        <v>49</v>
      </c>
      <c r="C36" s="18">
        <v>0</v>
      </c>
      <c r="D36" s="18">
        <v>0</v>
      </c>
      <c r="E36" s="18">
        <f>+C36+D36</f>
        <v>0</v>
      </c>
      <c r="F36" s="18">
        <v>0</v>
      </c>
      <c r="G36" s="18">
        <v>0</v>
      </c>
      <c r="H36" s="18">
        <v>0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/>
      <c r="P36" s="18">
        <v>0</v>
      </c>
      <c r="Q36" s="18">
        <v>0</v>
      </c>
      <c r="R36" s="18">
        <f t="shared" si="1"/>
        <v>0</v>
      </c>
    </row>
    <row r="37" spans="1:18" ht="31.5" x14ac:dyDescent="0.25">
      <c r="A37" s="6"/>
      <c r="B37" s="9" t="s">
        <v>62</v>
      </c>
      <c r="C37" s="32">
        <v>0</v>
      </c>
      <c r="D37" s="32">
        <v>0</v>
      </c>
      <c r="E37" s="32">
        <f>+C37+D37</f>
        <v>0</v>
      </c>
      <c r="F37" s="18">
        <v>0</v>
      </c>
      <c r="G37" s="18">
        <v>0</v>
      </c>
      <c r="H37" s="18">
        <v>0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/>
      <c r="P37" s="18">
        <v>0</v>
      </c>
      <c r="Q37" s="18">
        <v>0</v>
      </c>
      <c r="R37" s="18">
        <f t="shared" si="1"/>
        <v>0</v>
      </c>
    </row>
    <row r="38" spans="1:18" ht="15.75" x14ac:dyDescent="0.25">
      <c r="A38" s="6"/>
      <c r="B38" s="17" t="s">
        <v>23</v>
      </c>
      <c r="C38" s="33">
        <f>+SUM(C39:C42)</f>
        <v>2288864</v>
      </c>
      <c r="D38" s="39">
        <f>SUM(D39:D42)</f>
        <v>649120</v>
      </c>
      <c r="E38" s="39">
        <f>+C38+D38</f>
        <v>2937984</v>
      </c>
      <c r="F38" s="20">
        <f t="shared" ref="F38:Q38" si="9">SUM(F39:F44)</f>
        <v>0</v>
      </c>
      <c r="G38" s="20">
        <f t="shared" si="9"/>
        <v>0</v>
      </c>
      <c r="H38" s="20">
        <f t="shared" si="9"/>
        <v>0</v>
      </c>
      <c r="I38" s="20">
        <f t="shared" si="9"/>
        <v>0</v>
      </c>
      <c r="J38" s="20">
        <f t="shared" si="9"/>
        <v>0</v>
      </c>
      <c r="K38" s="20">
        <f t="shared" si="9"/>
        <v>0</v>
      </c>
      <c r="L38" s="20">
        <f t="shared" si="9"/>
        <v>0</v>
      </c>
      <c r="M38" s="20">
        <f t="shared" si="9"/>
        <v>0</v>
      </c>
      <c r="N38" s="20">
        <f t="shared" si="9"/>
        <v>0</v>
      </c>
      <c r="O38" s="20">
        <f t="shared" si="9"/>
        <v>0</v>
      </c>
      <c r="P38" s="20">
        <f t="shared" si="9"/>
        <v>0</v>
      </c>
      <c r="Q38" s="20">
        <f t="shared" si="9"/>
        <v>0</v>
      </c>
      <c r="R38" s="20">
        <f t="shared" si="1"/>
        <v>0</v>
      </c>
    </row>
    <row r="39" spans="1:18" ht="15.75" x14ac:dyDescent="0.25">
      <c r="A39" s="6"/>
      <c r="B39" s="9" t="s">
        <v>24</v>
      </c>
      <c r="C39" s="18">
        <v>2180894</v>
      </c>
      <c r="D39" s="18">
        <v>100000</v>
      </c>
      <c r="E39" s="18">
        <f>+C39+D39</f>
        <v>2280894</v>
      </c>
      <c r="F39" s="18">
        <v>0</v>
      </c>
      <c r="G39" s="18">
        <v>0</v>
      </c>
      <c r="H39" s="18">
        <v>0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18">
        <v>0</v>
      </c>
      <c r="Q39" s="18">
        <v>0</v>
      </c>
      <c r="R39" s="18">
        <f t="shared" si="1"/>
        <v>0</v>
      </c>
    </row>
    <row r="40" spans="1:18" ht="33" customHeight="1" x14ac:dyDescent="0.25">
      <c r="A40" s="6"/>
      <c r="B40" s="9" t="s">
        <v>25</v>
      </c>
      <c r="C40" s="18">
        <v>66100</v>
      </c>
      <c r="D40" s="18">
        <v>0</v>
      </c>
      <c r="E40" s="18">
        <f t="shared" ref="E40:E44" si="10">+C40+D40</f>
        <v>66100</v>
      </c>
      <c r="F40" s="18">
        <v>0</v>
      </c>
      <c r="G40" s="18">
        <v>0</v>
      </c>
      <c r="H40" s="18">
        <v>0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18">
        <v>0</v>
      </c>
      <c r="Q40" s="18">
        <v>0</v>
      </c>
      <c r="R40" s="18">
        <f t="shared" si="1"/>
        <v>0</v>
      </c>
    </row>
    <row r="41" spans="1:18" ht="33" customHeight="1" x14ac:dyDescent="0.25">
      <c r="A41" s="6"/>
      <c r="B41" s="9" t="s">
        <v>63</v>
      </c>
      <c r="C41" s="18">
        <v>4000</v>
      </c>
      <c r="D41" s="18">
        <v>30120</v>
      </c>
      <c r="E41" s="18">
        <f t="shared" si="10"/>
        <v>34120</v>
      </c>
      <c r="F41" s="18">
        <v>0</v>
      </c>
      <c r="G41" s="18">
        <v>0</v>
      </c>
      <c r="H41" s="18">
        <v>0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18">
        <v>0</v>
      </c>
      <c r="Q41" s="18">
        <v>0</v>
      </c>
      <c r="R41" s="18">
        <f t="shared" si="1"/>
        <v>0</v>
      </c>
    </row>
    <row r="42" spans="1:18" ht="32.25" thickBot="1" x14ac:dyDescent="0.3">
      <c r="A42" s="6"/>
      <c r="B42" s="9" t="s">
        <v>26</v>
      </c>
      <c r="C42" s="18">
        <v>37870</v>
      </c>
      <c r="D42" s="18">
        <v>519000</v>
      </c>
      <c r="E42" s="18">
        <f t="shared" si="10"/>
        <v>556870</v>
      </c>
      <c r="F42" s="18">
        <v>0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18">
        <v>0</v>
      </c>
      <c r="Q42" s="18">
        <v>0</v>
      </c>
      <c r="R42" s="18">
        <f t="shared" si="1"/>
        <v>0</v>
      </c>
    </row>
    <row r="43" spans="1:18" ht="18" customHeight="1" thickBot="1" x14ac:dyDescent="0.3">
      <c r="A43" s="6"/>
      <c r="B43" s="53" t="s">
        <v>64</v>
      </c>
      <c r="C43" s="54">
        <f>+SUM(C44:C44)</f>
        <v>0</v>
      </c>
      <c r="D43" s="54">
        <f>+SUM(D44:D44)</f>
        <v>3832.59</v>
      </c>
      <c r="E43" s="54">
        <f>+C43+D43</f>
        <v>3832.59</v>
      </c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5"/>
    </row>
    <row r="44" spans="1:18" ht="51" customHeight="1" x14ac:dyDescent="0.25">
      <c r="A44" s="6"/>
      <c r="B44" s="9" t="s">
        <v>65</v>
      </c>
      <c r="C44" s="18">
        <v>0</v>
      </c>
      <c r="D44" s="18">
        <v>3832.59</v>
      </c>
      <c r="E44" s="18">
        <f t="shared" si="10"/>
        <v>3832.59</v>
      </c>
      <c r="F44" s="18">
        <v>0</v>
      </c>
      <c r="G44" s="18">
        <v>0</v>
      </c>
      <c r="H44" s="18">
        <v>0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f t="shared" si="1"/>
        <v>0</v>
      </c>
    </row>
    <row r="45" spans="1:18" ht="15.75" x14ac:dyDescent="0.25">
      <c r="A45" s="6"/>
      <c r="B45" s="64" t="s">
        <v>27</v>
      </c>
      <c r="C45" s="58">
        <f>+C38+C35+C26+C16+C10</f>
        <v>668966452</v>
      </c>
      <c r="D45" s="58">
        <f>+D38+D35+D26+D16+D10+D43</f>
        <v>4291191.5600000005</v>
      </c>
      <c r="E45" s="58">
        <f>+C45+D45</f>
        <v>673257643.55999994</v>
      </c>
      <c r="F45" s="58">
        <f>+F38+F35+F26+F16+F10</f>
        <v>32646163.98</v>
      </c>
      <c r="G45" s="58">
        <f>+G38+G35+G26+G16+G10</f>
        <v>32833698.580000002</v>
      </c>
      <c r="H45" s="58">
        <f>+H35+H26+H16+H10</f>
        <v>0</v>
      </c>
      <c r="I45" s="58">
        <f t="shared" ref="I45:O45" si="11">+I38+I35+I26+I16+I10</f>
        <v>0</v>
      </c>
      <c r="J45" s="58">
        <f t="shared" si="11"/>
        <v>0</v>
      </c>
      <c r="K45" s="58">
        <f t="shared" si="11"/>
        <v>0</v>
      </c>
      <c r="L45" s="58">
        <f t="shared" si="11"/>
        <v>0</v>
      </c>
      <c r="M45" s="58">
        <f t="shared" si="11"/>
        <v>0</v>
      </c>
      <c r="N45" s="58">
        <f t="shared" si="11"/>
        <v>0</v>
      </c>
      <c r="O45" s="58">
        <f t="shared" si="11"/>
        <v>0</v>
      </c>
      <c r="P45" s="58">
        <f>+P38+P26+P16+P10</f>
        <v>0</v>
      </c>
      <c r="Q45" s="58">
        <f>+Q38+Q35+Q26+Q16+Q10</f>
        <v>0</v>
      </c>
      <c r="R45" s="58">
        <f>+F45+G45+H45+I45+J45+K45+L45+M45+N45+O45+P45+Q45</f>
        <v>65479862.560000002</v>
      </c>
    </row>
    <row r="46" spans="1:18" ht="15.75" x14ac:dyDescent="0.25">
      <c r="A46" s="6"/>
      <c r="B46" s="64"/>
      <c r="C46" s="58"/>
      <c r="D46" s="58"/>
      <c r="E46" s="58"/>
      <c r="F46" s="58"/>
      <c r="G46" s="58"/>
      <c r="H46" s="58"/>
      <c r="I46" s="58"/>
      <c r="J46" s="58"/>
      <c r="K46" s="58"/>
      <c r="L46" s="58"/>
      <c r="M46" s="58"/>
      <c r="N46" s="58"/>
      <c r="O46" s="58"/>
      <c r="P46" s="58"/>
      <c r="Q46" s="58"/>
      <c r="R46" s="58">
        <f t="shared" ref="R46:R47" si="12">SUM(F46:Q46)</f>
        <v>0</v>
      </c>
    </row>
    <row r="47" spans="1:18" ht="15.75" x14ac:dyDescent="0.25">
      <c r="A47" s="45"/>
      <c r="B47" s="6"/>
      <c r="C47" s="18"/>
      <c r="D47" s="34"/>
      <c r="E47" s="34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3">
        <f t="shared" si="12"/>
        <v>0</v>
      </c>
    </row>
    <row r="48" spans="1:18" ht="15.75" x14ac:dyDescent="0.25">
      <c r="A48" s="45"/>
      <c r="B48" s="1" t="s">
        <v>45</v>
      </c>
      <c r="C48" s="21">
        <f>+C45</f>
        <v>668966452</v>
      </c>
      <c r="D48" s="21">
        <f>+D45</f>
        <v>4291191.5600000005</v>
      </c>
      <c r="E48" s="35">
        <f>+C48+D48</f>
        <v>673257643.55999994</v>
      </c>
      <c r="F48" s="22">
        <f>F10+F16+F26+F35</f>
        <v>32646163.98</v>
      </c>
      <c r="G48" s="22">
        <f t="shared" ref="G48:M48" si="13">G10+G16+G26+G35+G38</f>
        <v>32833698.580000002</v>
      </c>
      <c r="H48" s="22">
        <f t="shared" si="13"/>
        <v>0</v>
      </c>
      <c r="I48" s="22">
        <f t="shared" si="13"/>
        <v>0</v>
      </c>
      <c r="J48" s="22">
        <f t="shared" si="13"/>
        <v>0</v>
      </c>
      <c r="K48" s="22">
        <f t="shared" si="13"/>
        <v>0</v>
      </c>
      <c r="L48" s="22">
        <f t="shared" si="13"/>
        <v>0</v>
      </c>
      <c r="M48" s="22">
        <f t="shared" si="13"/>
        <v>0</v>
      </c>
      <c r="N48" s="22">
        <f>SUM(N45:N47)</f>
        <v>0</v>
      </c>
      <c r="O48" s="22">
        <f>SUM(O45:O47)</f>
        <v>0</v>
      </c>
      <c r="P48" s="22">
        <f>+P45</f>
        <v>0</v>
      </c>
      <c r="Q48" s="22">
        <f>+Q45</f>
        <v>0</v>
      </c>
      <c r="R48" s="22">
        <f>+R45</f>
        <v>65479862.560000002</v>
      </c>
    </row>
    <row r="49" spans="1:29" ht="15.75" x14ac:dyDescent="0.25">
      <c r="A49" s="45"/>
      <c r="B49" s="59" t="s">
        <v>56</v>
      </c>
      <c r="C49" s="59"/>
      <c r="D49" s="45"/>
      <c r="E49" s="45"/>
      <c r="F49" s="45"/>
      <c r="G49" s="45"/>
      <c r="H49" s="45"/>
      <c r="I49" s="45"/>
      <c r="J49" s="6"/>
      <c r="K49" s="11"/>
      <c r="L49" s="11"/>
      <c r="M49" s="11"/>
      <c r="N49" s="11"/>
      <c r="O49" s="7"/>
      <c r="P49" s="7"/>
      <c r="Q49" s="7"/>
    </row>
    <row r="50" spans="1:29" ht="15.75" x14ac:dyDescent="0.25">
      <c r="A50" s="45"/>
      <c r="B50" s="47" t="s">
        <v>59</v>
      </c>
      <c r="C50" s="48"/>
      <c r="D50" s="45"/>
      <c r="E50" s="45"/>
      <c r="F50" s="38"/>
      <c r="G50" s="38"/>
      <c r="H50" s="38"/>
      <c r="I50" s="38"/>
      <c r="J50" s="38"/>
      <c r="K50" s="38"/>
      <c r="L50" s="38"/>
      <c r="M50" s="11"/>
      <c r="N50" s="11"/>
      <c r="O50" s="7"/>
      <c r="P50" s="7"/>
      <c r="Q50" s="7"/>
    </row>
    <row r="51" spans="1:29" ht="48.75" customHeight="1" x14ac:dyDescent="0.25">
      <c r="A51" s="45"/>
      <c r="B51" s="49" t="s">
        <v>60</v>
      </c>
      <c r="C51" s="50"/>
      <c r="D51" s="48"/>
      <c r="E51" s="48"/>
      <c r="F51" s="38"/>
      <c r="G51" s="38"/>
      <c r="H51" s="38"/>
      <c r="I51" s="38"/>
      <c r="J51" s="38"/>
      <c r="K51" s="38"/>
      <c r="L51" s="38"/>
      <c r="M51" s="11"/>
      <c r="N51" s="11"/>
      <c r="O51" s="7"/>
      <c r="P51" s="7"/>
      <c r="Q51" s="7"/>
      <c r="T51" s="4"/>
      <c r="U51">
        <v>120334</v>
      </c>
    </row>
    <row r="52" spans="1:29" ht="15.75" customHeight="1" x14ac:dyDescent="0.25">
      <c r="A52" s="45"/>
      <c r="B52" s="49" t="s">
        <v>61</v>
      </c>
      <c r="C52" s="49"/>
      <c r="D52" s="50"/>
      <c r="E52" s="50"/>
      <c r="F52" s="45"/>
      <c r="G52" s="45"/>
      <c r="H52" s="45"/>
      <c r="I52" s="45"/>
      <c r="J52" s="6"/>
      <c r="K52" s="11"/>
      <c r="L52" s="11"/>
      <c r="M52" s="11"/>
      <c r="N52" s="11"/>
      <c r="O52" s="7"/>
      <c r="P52" s="7"/>
      <c r="Q52" s="7"/>
    </row>
    <row r="53" spans="1:29" ht="15.75" customHeight="1" x14ac:dyDescent="0.25">
      <c r="A53" s="45"/>
      <c r="B53" s="49"/>
      <c r="C53" s="49"/>
      <c r="D53" s="49"/>
      <c r="E53" s="49"/>
      <c r="F53" s="45"/>
      <c r="G53" s="45"/>
      <c r="H53" s="45"/>
      <c r="I53" s="45"/>
      <c r="J53" s="6"/>
      <c r="K53" s="11"/>
      <c r="L53" s="11"/>
      <c r="M53" s="11"/>
      <c r="N53" s="11"/>
      <c r="O53" s="7"/>
      <c r="P53" s="7"/>
      <c r="Q53" s="7"/>
      <c r="T53" s="4"/>
    </row>
    <row r="54" spans="1:29" ht="15.75" x14ac:dyDescent="0.25">
      <c r="A54" s="45"/>
      <c r="B54" s="49"/>
      <c r="C54" s="49"/>
      <c r="D54" s="49"/>
      <c r="E54" s="49"/>
      <c r="F54" s="45"/>
      <c r="G54" s="45"/>
      <c r="H54" s="45"/>
      <c r="I54" s="45"/>
      <c r="J54" s="6"/>
      <c r="K54" s="11"/>
      <c r="L54" s="11"/>
      <c r="M54" s="11"/>
      <c r="N54" s="11"/>
      <c r="O54" s="7"/>
      <c r="P54" s="7"/>
      <c r="Q54" s="7"/>
    </row>
    <row r="55" spans="1:29" ht="15.75" x14ac:dyDescent="0.25">
      <c r="A55" s="45"/>
      <c r="B55" s="45"/>
      <c r="C55" s="45"/>
      <c r="D55" s="49"/>
      <c r="E55" s="49"/>
      <c r="F55" s="45"/>
      <c r="G55" s="45"/>
      <c r="H55" s="45"/>
      <c r="I55" s="45"/>
      <c r="J55" s="6"/>
      <c r="K55" s="11"/>
      <c r="L55" s="11"/>
      <c r="M55" s="11"/>
      <c r="N55" s="11"/>
      <c r="O55" s="7"/>
      <c r="P55" s="7"/>
      <c r="Q55" s="7"/>
      <c r="U55" s="4"/>
    </row>
    <row r="56" spans="1:29" ht="15.75" x14ac:dyDescent="0.25">
      <c r="A56" s="45"/>
      <c r="B56" s="45"/>
      <c r="C56" s="45"/>
      <c r="D56" s="37"/>
      <c r="E56" s="37"/>
      <c r="F56" s="45"/>
      <c r="G56" s="45"/>
      <c r="H56" s="45"/>
      <c r="I56" s="45"/>
      <c r="J56" s="6"/>
      <c r="K56" s="11"/>
      <c r="L56" s="11"/>
      <c r="M56" s="11"/>
      <c r="N56" s="11"/>
      <c r="O56" s="7"/>
      <c r="P56" s="7"/>
      <c r="Q56" s="7"/>
    </row>
    <row r="57" spans="1:29" ht="15.75" x14ac:dyDescent="0.25">
      <c r="A57" s="45"/>
      <c r="B57" s="45"/>
      <c r="C57" s="45"/>
      <c r="D57" s="45"/>
      <c r="E57" s="45"/>
      <c r="F57" s="45"/>
      <c r="G57" s="45"/>
      <c r="H57" s="45"/>
      <c r="I57" s="45"/>
      <c r="J57" s="6"/>
      <c r="K57" s="11"/>
      <c r="L57" s="11"/>
      <c r="M57" s="11"/>
      <c r="N57" s="11"/>
      <c r="O57" s="7"/>
      <c r="P57" s="7"/>
      <c r="Q57" s="7"/>
    </row>
    <row r="58" spans="1:29" ht="15.75" x14ac:dyDescent="0.25">
      <c r="A58" s="45"/>
      <c r="D58" s="45"/>
      <c r="E58" s="45"/>
      <c r="F58" s="45"/>
      <c r="G58" s="45"/>
      <c r="H58" s="45"/>
      <c r="I58" s="45"/>
      <c r="J58" s="45"/>
      <c r="K58" s="45"/>
      <c r="L58" s="45"/>
      <c r="M58" s="7"/>
      <c r="N58" s="7"/>
      <c r="O58" s="24"/>
      <c r="P58" s="7"/>
      <c r="Q58" s="7"/>
    </row>
    <row r="59" spans="1:29" ht="18.75" x14ac:dyDescent="0.3">
      <c r="A59" s="56"/>
      <c r="D59" s="46"/>
      <c r="E59" s="46"/>
      <c r="F59" s="6"/>
      <c r="G59" s="6"/>
      <c r="H59" s="6"/>
      <c r="I59" s="6"/>
      <c r="J59" s="6"/>
      <c r="K59" s="6"/>
      <c r="L59" s="11"/>
      <c r="M59" s="5" t="s">
        <v>51</v>
      </c>
      <c r="N59" s="56"/>
      <c r="O59" s="56"/>
      <c r="P59" s="24"/>
      <c r="Q59" s="7"/>
    </row>
    <row r="60" spans="1:29" ht="18.75" x14ac:dyDescent="0.3">
      <c r="A60" s="6"/>
      <c r="E60" s="14"/>
      <c r="F60" s="14"/>
      <c r="G60" s="14"/>
      <c r="H60" s="14"/>
      <c r="I60" s="27"/>
      <c r="J60" s="14"/>
      <c r="K60" s="14"/>
      <c r="L60" s="14"/>
      <c r="N60" s="23"/>
      <c r="O60" s="10"/>
      <c r="P60" s="7"/>
      <c r="Q60" s="7"/>
    </row>
    <row r="61" spans="1:29" ht="18.75" x14ac:dyDescent="0.3">
      <c r="A61" s="6"/>
      <c r="F61" s="25"/>
      <c r="G61" s="25"/>
      <c r="H61" s="14"/>
      <c r="I61" s="14"/>
      <c r="J61" s="29"/>
      <c r="K61" s="26"/>
      <c r="L61" s="26"/>
      <c r="M61" s="26"/>
    </row>
    <row r="62" spans="1:29" s="5" customFormat="1" ht="15.75" customHeight="1" x14ac:dyDescent="0.3">
      <c r="A62"/>
      <c r="B62" s="19"/>
      <c r="C62" s="19"/>
      <c r="D62"/>
      <c r="E62"/>
      <c r="F62" s="14"/>
      <c r="G62" s="14"/>
      <c r="H62" s="14"/>
      <c r="I62" s="14"/>
      <c r="J62" s="28"/>
      <c r="K62" s="14"/>
      <c r="L62" s="14"/>
      <c r="M62" s="14"/>
      <c r="R62"/>
      <c r="S62"/>
      <c r="T62"/>
      <c r="U62"/>
      <c r="V62"/>
      <c r="W62"/>
      <c r="X62"/>
      <c r="Y62"/>
      <c r="Z62"/>
      <c r="AA62"/>
      <c r="AB62"/>
      <c r="AC62"/>
    </row>
    <row r="63" spans="1:29" s="5" customFormat="1" ht="18.75" x14ac:dyDescent="0.3">
      <c r="A63"/>
      <c r="B63" s="19"/>
      <c r="C63" s="19"/>
      <c r="D63" s="19"/>
      <c r="E63" s="19"/>
      <c r="F63" s="19"/>
      <c r="H63" s="19"/>
      <c r="I63" s="19"/>
      <c r="J63" s="19"/>
      <c r="K63" s="19"/>
      <c r="L63" s="19"/>
      <c r="M63" s="19"/>
      <c r="P63" s="12"/>
      <c r="R63"/>
      <c r="S63"/>
      <c r="T63"/>
      <c r="U63"/>
      <c r="V63"/>
      <c r="W63"/>
      <c r="X63"/>
      <c r="Y63"/>
      <c r="Z63"/>
      <c r="AA63"/>
      <c r="AB63"/>
      <c r="AC63"/>
    </row>
    <row r="64" spans="1:29" s="5" customFormat="1" ht="18.75" x14ac:dyDescent="0.3">
      <c r="A64"/>
      <c r="B64" s="26"/>
      <c r="C64" s="26"/>
      <c r="D64" s="19"/>
      <c r="E64" s="19"/>
      <c r="F64" s="14"/>
      <c r="G64" s="19"/>
      <c r="H64" s="19"/>
      <c r="I64" s="19"/>
      <c r="K64" s="19"/>
      <c r="L64" s="19"/>
      <c r="M64" s="19"/>
      <c r="R64"/>
      <c r="S64"/>
      <c r="T64" s="4"/>
      <c r="U64"/>
      <c r="V64"/>
      <c r="W64"/>
      <c r="X64"/>
      <c r="Y64"/>
      <c r="Z64"/>
      <c r="AA64"/>
      <c r="AB64"/>
      <c r="AC64"/>
    </row>
    <row r="65" spans="1:29" s="5" customFormat="1" ht="18.75" x14ac:dyDescent="0.3">
      <c r="A65"/>
      <c r="B65" s="14"/>
      <c r="C65" s="14"/>
      <c r="D65" s="26"/>
      <c r="E65" s="26"/>
      <c r="F65" s="56"/>
      <c r="G65" s="7"/>
      <c r="H65" s="7"/>
      <c r="I65" s="7"/>
      <c r="J65" s="45" t="s">
        <v>52</v>
      </c>
      <c r="K65" s="45"/>
      <c r="L65" s="45"/>
      <c r="R65"/>
      <c r="S65"/>
      <c r="T65"/>
      <c r="U65"/>
      <c r="V65"/>
      <c r="W65"/>
      <c r="X65"/>
      <c r="Y65"/>
      <c r="Z65"/>
      <c r="AA65"/>
      <c r="AB65"/>
      <c r="AC65"/>
    </row>
    <row r="66" spans="1:29" s="5" customFormat="1" ht="18.75" x14ac:dyDescent="0.3">
      <c r="A66"/>
      <c r="B66"/>
      <c r="C66"/>
      <c r="D66" s="14"/>
      <c r="E66" s="14"/>
      <c r="F66" s="7"/>
      <c r="G66" s="7"/>
      <c r="H66" s="7"/>
      <c r="I66" s="7"/>
      <c r="J66" s="56"/>
      <c r="K66" s="56"/>
      <c r="L66" s="56"/>
      <c r="P66" s="12"/>
      <c r="R66"/>
      <c r="S66"/>
      <c r="T66"/>
      <c r="U66"/>
      <c r="V66"/>
      <c r="W66"/>
      <c r="X66"/>
      <c r="Y66"/>
      <c r="Z66"/>
      <c r="AA66"/>
      <c r="AB66"/>
      <c r="AC66"/>
    </row>
    <row r="67" spans="1:29" s="5" customFormat="1" ht="18.75" x14ac:dyDescent="0.3">
      <c r="A67"/>
      <c r="B67"/>
      <c r="C67"/>
      <c r="D67"/>
      <c r="E67"/>
      <c r="H67" s="30"/>
      <c r="J67" s="57"/>
      <c r="K67" s="57"/>
      <c r="L67" s="57"/>
      <c r="R67"/>
      <c r="S67"/>
      <c r="T67"/>
      <c r="U67"/>
      <c r="V67"/>
      <c r="W67"/>
      <c r="X67"/>
      <c r="Y67"/>
      <c r="Z67"/>
      <c r="AA67"/>
      <c r="AB67"/>
      <c r="AC67"/>
    </row>
    <row r="68" spans="1:29" s="5" customFormat="1" ht="18.75" x14ac:dyDescent="0.3">
      <c r="A68"/>
      <c r="B68"/>
      <c r="C68"/>
      <c r="D68"/>
      <c r="E68"/>
      <c r="I68" s="56"/>
      <c r="J68" s="56"/>
      <c r="K68" s="56"/>
      <c r="L68" s="14"/>
      <c r="R68"/>
      <c r="S68"/>
      <c r="T68"/>
      <c r="U68"/>
      <c r="V68"/>
      <c r="W68"/>
      <c r="X68"/>
      <c r="Y68"/>
      <c r="Z68"/>
      <c r="AA68"/>
      <c r="AB68"/>
      <c r="AC68"/>
    </row>
    <row r="69" spans="1:29" s="5" customFormat="1" ht="15.75" x14ac:dyDescent="0.25">
      <c r="A69"/>
      <c r="B69"/>
      <c r="C69"/>
      <c r="D69"/>
      <c r="E69"/>
      <c r="I69" s="7"/>
      <c r="J69" s="7"/>
      <c r="Q69" s="12"/>
      <c r="R69"/>
      <c r="S69"/>
      <c r="T69"/>
      <c r="U69"/>
      <c r="V69"/>
      <c r="W69"/>
      <c r="X69"/>
      <c r="Y69"/>
      <c r="Z69"/>
      <c r="AA69"/>
      <c r="AB69"/>
      <c r="AC69"/>
    </row>
    <row r="70" spans="1:29" s="5" customFormat="1" ht="15.75" x14ac:dyDescent="0.25">
      <c r="A70"/>
      <c r="B70"/>
      <c r="C70"/>
      <c r="D70"/>
      <c r="E70"/>
      <c r="I70" s="7"/>
      <c r="J70" s="7"/>
      <c r="R70"/>
      <c r="S70"/>
      <c r="T70"/>
      <c r="U70"/>
      <c r="V70"/>
      <c r="W70"/>
      <c r="X70"/>
      <c r="Y70"/>
      <c r="Z70"/>
      <c r="AA70"/>
      <c r="AB70"/>
      <c r="AC70"/>
    </row>
    <row r="71" spans="1:29" s="5" customFormat="1" x14ac:dyDescent="0.25">
      <c r="A71"/>
      <c r="B71"/>
      <c r="C71"/>
      <c r="D71"/>
      <c r="E71"/>
      <c r="R71"/>
      <c r="S71"/>
      <c r="T71"/>
      <c r="U71"/>
      <c r="V71"/>
      <c r="W71"/>
      <c r="X71"/>
      <c r="Y71"/>
      <c r="Z71"/>
      <c r="AA71"/>
      <c r="AB71"/>
      <c r="AC71"/>
    </row>
    <row r="74" spans="1:29" ht="18.75" x14ac:dyDescent="0.3">
      <c r="G74" s="60"/>
      <c r="H74" s="60"/>
      <c r="I74" s="60"/>
    </row>
    <row r="75" spans="1:29" s="5" customFormat="1" ht="18.75" x14ac:dyDescent="0.3">
      <c r="A75"/>
      <c r="B75"/>
      <c r="C75"/>
      <c r="D75"/>
      <c r="E75"/>
      <c r="G75" s="61"/>
      <c r="H75" s="61"/>
      <c r="I75" s="61"/>
      <c r="R75"/>
      <c r="S75"/>
      <c r="T75"/>
      <c r="U75"/>
      <c r="V75"/>
      <c r="W75"/>
      <c r="X75"/>
      <c r="Y75"/>
      <c r="Z75"/>
      <c r="AA75"/>
      <c r="AB75"/>
      <c r="AC75"/>
    </row>
    <row r="76" spans="1:29" s="5" customFormat="1" ht="18.75" x14ac:dyDescent="0.3">
      <c r="A76"/>
      <c r="B76"/>
      <c r="C76"/>
      <c r="D76"/>
      <c r="E76"/>
      <c r="G76" s="60"/>
      <c r="H76" s="60"/>
      <c r="I76" s="60"/>
      <c r="R76"/>
      <c r="S76"/>
      <c r="T76"/>
      <c r="U76"/>
      <c r="V76"/>
      <c r="W76"/>
      <c r="X76"/>
      <c r="Y76"/>
      <c r="Z76"/>
      <c r="AA76"/>
      <c r="AB76"/>
      <c r="AC76"/>
    </row>
    <row r="77" spans="1:29" s="5" customFormat="1" x14ac:dyDescent="0.25">
      <c r="A77"/>
      <c r="B77"/>
      <c r="C77"/>
      <c r="D77"/>
      <c r="E77"/>
      <c r="R77"/>
      <c r="S77"/>
      <c r="T77"/>
      <c r="U77"/>
      <c r="V77"/>
      <c r="W77"/>
      <c r="X77"/>
      <c r="Y77"/>
      <c r="Z77"/>
      <c r="AA77"/>
      <c r="AB77"/>
      <c r="AC77"/>
    </row>
  </sheetData>
  <mergeCells count="32">
    <mergeCell ref="R45:R46"/>
    <mergeCell ref="B49:C49"/>
    <mergeCell ref="G74:I74"/>
    <mergeCell ref="G75:I75"/>
    <mergeCell ref="O45:O46"/>
    <mergeCell ref="P45:P46"/>
    <mergeCell ref="G76:I76"/>
    <mergeCell ref="K45:K46"/>
    <mergeCell ref="L45:L46"/>
    <mergeCell ref="M45:M46"/>
    <mergeCell ref="N45:N46"/>
    <mergeCell ref="R7:R8"/>
    <mergeCell ref="B45:B46"/>
    <mergeCell ref="C45:C46"/>
    <mergeCell ref="D45:D46"/>
    <mergeCell ref="E45:E46"/>
    <mergeCell ref="F45:F46"/>
    <mergeCell ref="G45:G46"/>
    <mergeCell ref="H45:H46"/>
    <mergeCell ref="I45:I46"/>
    <mergeCell ref="J45:J46"/>
    <mergeCell ref="B7:B8"/>
    <mergeCell ref="C7:C8"/>
    <mergeCell ref="D7:D8"/>
    <mergeCell ref="E7:E8"/>
    <mergeCell ref="F7:P7"/>
    <mergeCell ref="Q45:Q46"/>
    <mergeCell ref="B1:R1"/>
    <mergeCell ref="B2:R2"/>
    <mergeCell ref="B3:R3"/>
    <mergeCell ref="B4:R4"/>
    <mergeCell ref="B5:R5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Plantilla Ejecucion FEBR 2026</vt:lpstr>
      <vt:lpstr>Hoja2</vt:lpstr>
      <vt:lpstr>'Plantilla Ejecucion FEBR 2026'!Área_de_impresión</vt:lpstr>
      <vt:lpstr>'Plantilla Ejecucion FEBR 2026'!Títulos_a_imprimir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Corina del Carmen Mena Mena</cp:lastModifiedBy>
  <cp:lastPrinted>2026-03-09T19:05:22Z</cp:lastPrinted>
  <dcterms:created xsi:type="dcterms:W3CDTF">2018-04-17T18:57:16Z</dcterms:created>
  <dcterms:modified xsi:type="dcterms:W3CDTF">2026-03-11T13:14:53Z</dcterms:modified>
</cp:coreProperties>
</file>