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7. Construcción\3. Insumos\4. Fichas de carga\Portal web\Mensuales\"/>
    </mc:Choice>
  </mc:AlternateContent>
  <xr:revisionPtr revIDLastSave="0" documentId="13_ncr:1_{4DC3EA15-8B26-4379-BE39-4A4043EC762F}" xr6:coauthVersionLast="47" xr6:coauthVersionMax="47" xr10:uidLastSave="{00000000-0000-0000-0000-000000000000}"/>
  <bookViews>
    <workbookView xWindow="-105" yWindow="0" windowWidth="14610" windowHeight="15585" activeTab="4" xr2:uid="{00000000-000D-0000-FFFF-FFFF00000000}"/>
  </bookViews>
  <sheets>
    <sheet name="2019" sheetId="3" r:id="rId1"/>
    <sheet name="2020" sheetId="4" r:id="rId2"/>
    <sheet name="2021" sheetId="6" r:id="rId3"/>
    <sheet name="2022" sheetId="8" r:id="rId4"/>
    <sheet name="2023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3">#REF!</definedName>
    <definedName name="\A">#REF!</definedName>
    <definedName name="\F" localSheetId="3">#REF!</definedName>
    <definedName name="\F">#REF!</definedName>
    <definedName name="\I" localSheetId="3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 localSheetId="0">#REF!</definedName>
    <definedName name="______dga11" localSheetId="2">#REF!</definedName>
    <definedName name="______dga11">#REF!</definedName>
    <definedName name="______dga12" localSheetId="0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3">#REF!</definedName>
    <definedName name="______TA1">#REF!</definedName>
    <definedName name="______TA2" localSheetId="3">#REF!</definedName>
    <definedName name="______TA2">#REF!</definedName>
    <definedName name="______TA3" localSheetId="3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 localSheetId="3">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2">'[5]333.02'!#REF!</definedName>
    <definedName name="_____r" localSheetId="3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2">#REF!</definedName>
    <definedName name="_____TA1" localSheetId="3">#REF!</definedName>
    <definedName name="_____TA1">#REF!</definedName>
    <definedName name="_____TA2" localSheetId="2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 localSheetId="3">#REF!</definedName>
    <definedName name="____dga11">#REF!</definedName>
    <definedName name="____dga12">#REF!</definedName>
    <definedName name="____f">#REF!</definedName>
    <definedName name="____fc">'[2]1.03'!$H$12</definedName>
    <definedName name="____r" localSheetId="2">'[5]333.02'!#REF!</definedName>
    <definedName name="____r" localSheetId="3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2">#REF!</definedName>
    <definedName name="____TA1" localSheetId="3">#REF!</definedName>
    <definedName name="____TA1">#REF!</definedName>
    <definedName name="____TA2" localSheetId="2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 localSheetId="3">#REF!</definedName>
    <definedName name="___dga11">#REF!</definedName>
    <definedName name="___dga12">#REF!</definedName>
    <definedName name="___f">#REF!</definedName>
    <definedName name="___fc">'[2]1.03'!$H$12</definedName>
    <definedName name="___r" localSheetId="3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3">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localSheetId="3" hidden="1">#REF!</definedName>
    <definedName name="__123Graph_BChart1" hidden="1">#REF!</definedName>
    <definedName name="__123Graph_BChart2" localSheetId="3" hidden="1">#REF!</definedName>
    <definedName name="__123Graph_BChart2" hidden="1">#REF!</definedName>
    <definedName name="__123Graph_BChart3" localSheetId="3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 localSheetId="3">'[5]344.13'!#REF!</definedName>
    <definedName name="__aaa98">'[5]344.13'!#REF!</definedName>
    <definedName name="__aaa99" localSheetId="3">'[5]344.13'!#REF!</definedName>
    <definedName name="__aaa99">'[5]344.13'!#REF!</definedName>
    <definedName name="__dga11" localSheetId="3">#REF!</definedName>
    <definedName name="__dga11">#REF!</definedName>
    <definedName name="__dga12">#REF!</definedName>
    <definedName name="__f">#REF!</definedName>
    <definedName name="__fc">'[2]1.03'!$H$12</definedName>
    <definedName name="__r" localSheetId="3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3">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 localSheetId="3">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xlnm._FilterDatabase" localSheetId="0" hidden="1">'2019'!$A$4:$E$65</definedName>
    <definedName name="_xlnm._FilterDatabase" localSheetId="2" hidden="1">'2021'!$A$8:$F$88</definedName>
    <definedName name="_xlnm._FilterDatabase" localSheetId="3" hidden="1">'2022'!$A$15:$F$104</definedName>
    <definedName name="_Order1" hidden="1">255</definedName>
    <definedName name="_Order2" hidden="1">0</definedName>
    <definedName name="_Parse_Out" localSheetId="3" hidden="1">#REF!</definedName>
    <definedName name="_Parse_Out" hidden="1">#REF!</definedName>
    <definedName name="_r" localSheetId="0">'[10]333.02'!#REF!</definedName>
    <definedName name="_r" localSheetId="2">'[10]333.02'!#REF!</definedName>
    <definedName name="_r">'[10]333.02'!#REF!</definedName>
    <definedName name="_RE1" localSheetId="0">#REF!</definedName>
    <definedName name="_RE1" localSheetId="2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3">#REF!</definedName>
    <definedName name="_TA1">#REF!</definedName>
    <definedName name="_TA2" localSheetId="0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 localSheetId="3">'[5]333.05'!#REF!</definedName>
    <definedName name="aa">'[5]333.05'!#REF!</definedName>
    <definedName name="aa_10" localSheetId="3">'[11]333.05'!#REF!</definedName>
    <definedName name="aa_10">'[11]333.05'!#REF!</definedName>
    <definedName name="aa_11" localSheetId="3">'[11]333.05'!#REF!</definedName>
    <definedName name="aa_11">'[11]333.05'!#REF!</definedName>
    <definedName name="aaa">'[5]333.06'!$N$9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 localSheetId="0">#REF!</definedName>
    <definedName name="aaaa" localSheetId="2">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'[5]333.09'!$F$10</definedName>
    <definedName name="alan">'[13]1'!#REF!</definedName>
    <definedName name="ALL" localSheetId="3">#REF!</definedName>
    <definedName name="ALL">#REF!</definedName>
    <definedName name="Año">[14]BD!$D$7:$AZ$7</definedName>
    <definedName name="AñoA" localSheetId="3">#REF!</definedName>
    <definedName name="AñoA">#REF!</definedName>
    <definedName name="AñoVE" localSheetId="3">#REF!</definedName>
    <definedName name="AñoVE">#REF!</definedName>
    <definedName name="ap" localSheetId="3">'[5]331-04'!#REF!</definedName>
    <definedName name="ap">'[5]331-04'!#REF!</definedName>
    <definedName name="ap_10" localSheetId="3">'[11]331-04'!#REF!</definedName>
    <definedName name="ap_10">'[11]331-04'!#REF!</definedName>
    <definedName name="ap_11" localSheetId="3">'[11]331-04'!#REF!</definedName>
    <definedName name="ap_11">'[11]331-04'!#REF!</definedName>
    <definedName name="Area1">'[15]Form AN01-46'!$A$2:$N$20027</definedName>
    <definedName name="AS">'[5]333.02'!$D$7</definedName>
    <definedName name="asd" localSheetId="3">#REF!</definedName>
    <definedName name="asd">#REF!</definedName>
    <definedName name="asd_10" localSheetId="3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'[5]333.09'!#REF!</definedName>
    <definedName name="b_10">'[11]333.09'!#REF!</definedName>
    <definedName name="b_11">'[11]333.09'!#REF!</definedName>
    <definedName name="BAL" localSheetId="3">#REF!</definedName>
    <definedName name="BAL">#REF!</definedName>
    <definedName name="_xlnm.Database" localSheetId="0">#REF!</definedName>
    <definedName name="_xlnm.Database" localSheetId="2">#REF!</definedName>
    <definedName name="_xlnm.Database">#REF!</definedName>
    <definedName name="bb" localSheetId="0">#REF!</definedName>
    <definedName name="bb">#REF!</definedName>
    <definedName name="bb_10">'[11]333.05'!#REF!</definedName>
    <definedName name="bb_11">'[11]333.05'!#REF!</definedName>
    <definedName name="bbb" localSheetId="0">#REF!</definedName>
    <definedName name="bbb" localSheetId="3">#REF!</definedName>
    <definedName name="bbb">#REF!</definedName>
    <definedName name="bbb_10" localSheetId="3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[14]BD!$D$10:$AZ$944</definedName>
    <definedName name="BDA" localSheetId="3">#REF!</definedName>
    <definedName name="BDA">#REF!</definedName>
    <definedName name="BDVE" localSheetId="3">#REF!</definedName>
    <definedName name="BDVE">#REF!</definedName>
    <definedName name="bnm" localSheetId="3">#REF!</definedName>
    <definedName name="bnm">#REF!</definedName>
    <definedName name="Button_13">"CLAGA2000_Consolidado_2001_List"</definedName>
    <definedName name="BVB" localSheetId="3">#REF!</definedName>
    <definedName name="BVB">#REF!</definedName>
    <definedName name="BVB_10" localSheetId="3">#REF!</definedName>
    <definedName name="BVB_10">#REF!</definedName>
    <definedName name="BVB_11">#REF!</definedName>
    <definedName name="car">#REF!</definedName>
    <definedName name="cb">'[16]2'!$H$13</definedName>
    <definedName name="cc">'[12]8.03'!$E$9</definedName>
    <definedName name="ccentral" localSheetId="0">#REF!</definedName>
    <definedName name="ccentral" localSheetId="2">#REF!</definedName>
    <definedName name="ccentral">#REF!</definedName>
    <definedName name="ccentral.">'[17]3.23-10'!#REF!</definedName>
    <definedName name="ccentral1">'[17]3.23-10'!#REF!</definedName>
    <definedName name="ccentral2" localSheetId="0">#REF!</definedName>
    <definedName name="ccentral2" localSheetId="3">#REF!</definedName>
    <definedName name="ccentral2">#REF!</definedName>
    <definedName name="ccentral3" localSheetId="3">'[17]3.23-10'!#REF!</definedName>
    <definedName name="ccentral3">'[17]3.23-10'!#REF!</definedName>
    <definedName name="ccuu" localSheetId="0">#REF!</definedName>
    <definedName name="ccuu" localSheetId="3">#REF!</definedName>
    <definedName name="ccuu">#REF!</definedName>
    <definedName name="ccuu_10" localSheetId="3">#REF!</definedName>
    <definedName name="ccuu_10">#REF!</definedName>
    <definedName name="ccuu_11">#REF!</definedName>
    <definedName name="cerw">'[16]6'!$I$13</definedName>
    <definedName name="cibao" localSheetId="0">#REF!</definedName>
    <definedName name="cibao" localSheetId="2">#REF!</definedName>
    <definedName name="cibao">#REF!</definedName>
    <definedName name="cibao1.">'[17]3.23-10'!#REF!</definedName>
    <definedName name="cibao2" localSheetId="0">#REF!</definedName>
    <definedName name="cibao2" localSheetId="3">#REF!</definedName>
    <definedName name="cibao2">#REF!</definedName>
    <definedName name="cibao33" localSheetId="3">'[17]3.23-10'!#REF!</definedName>
    <definedName name="cibao33">'[17]3.23-10'!#REF!</definedName>
    <definedName name="coccident" localSheetId="0">#REF!</definedName>
    <definedName name="coccident" localSheetId="3">#REF!</definedName>
    <definedName name="coccident">#REF!</definedName>
    <definedName name="coccident2" localSheetId="3">#REF!</definedName>
    <definedName name="coccident2">#REF!</definedName>
    <definedName name="Codigo">[14]BD!$B$10:$B$944</definedName>
    <definedName name="CodigoA" localSheetId="3">#REF!</definedName>
    <definedName name="CodigoA">#REF!</definedName>
    <definedName name="CodigoVE" localSheetId="3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 localSheetId="3">#REF!</definedName>
    <definedName name="cuuuu">#REF!</definedName>
    <definedName name="cuuuu_10" localSheetId="3">#REF!</definedName>
    <definedName name="cuuuu_10">#REF!</definedName>
    <definedName name="cuuuu_11">#REF!</definedName>
    <definedName name="cvb">#REF!</definedName>
    <definedName name="cvc">'[2]6.03'!$D$8</definedName>
    <definedName name="d" localSheetId="3">'[5]333.09'!#REF!</definedName>
    <definedName name="d">'[5]333.09'!#REF!</definedName>
    <definedName name="d_10" localSheetId="3">'[11]333.09'!#REF!</definedName>
    <definedName name="d_10">'[11]333.09'!#REF!</definedName>
    <definedName name="d_11" localSheetId="3">'[11]333.09'!#REF!</definedName>
    <definedName name="d_11">'[11]333.09'!#REF!</definedName>
    <definedName name="dd">'[5]333.05'!$B$9</definedName>
    <definedName name="ddd" localSheetId="3">#REF!</definedName>
    <definedName name="ddd">#REF!</definedName>
    <definedName name="dddd">'[5]333.06'!$J$7</definedName>
    <definedName name="ddddd" localSheetId="3">#REF!</definedName>
    <definedName name="ddddd">#REF!</definedName>
    <definedName name="dfg" localSheetId="3">'[1]333.02'!#REF!</definedName>
    <definedName name="dfg">'[1]333.02'!#REF!</definedName>
    <definedName name="dfhd">'[16]2'!$B$13</definedName>
    <definedName name="dga11_10" localSheetId="3">#REF!</definedName>
    <definedName name="dga11_10">#REF!</definedName>
    <definedName name="dga11_11" localSheetId="3">#REF!</definedName>
    <definedName name="dga11_11">#REF!</definedName>
    <definedName name="dga12_10" localSheetId="3">#REF!</definedName>
    <definedName name="dga12_10">#REF!</definedName>
    <definedName name="dga12_11">#REF!</definedName>
    <definedName name="dgii11" localSheetId="0">#REF!</definedName>
    <definedName name="dgii11" localSheetId="2">#REF!</definedName>
    <definedName name="dgii11">#REF!</definedName>
    <definedName name="dgii11_10">#REF!</definedName>
    <definedName name="dgii11_11">#REF!</definedName>
    <definedName name="dgii12" localSheetId="0">#REF!</definedName>
    <definedName name="dgii12">#REF!</definedName>
    <definedName name="dgii12_10">#REF!</definedName>
    <definedName name="dgii12_11">#REF!</definedName>
    <definedName name="di" localSheetId="0">'[5]333.02'!#REF!</definedName>
    <definedName name="di">'[5]333.02'!#REF!</definedName>
    <definedName name="di_10">'[11]333.02'!#REF!</definedName>
    <definedName name="di_11">'[11]333.02'!#REF!</definedName>
    <definedName name="dii" localSheetId="3">#REF!</definedName>
    <definedName name="dii">#REF!</definedName>
    <definedName name="diq" localSheetId="3">#REF!</definedName>
    <definedName name="diq">#REF!</definedName>
    <definedName name="dit" localSheetId="3">#REF!</definedName>
    <definedName name="dit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 localSheetId="3">#REF!</definedName>
    <definedName name="dsa">#REF!</definedName>
    <definedName name="dsd" localSheetId="0">#REF!</definedName>
    <definedName name="dsd" localSheetId="2">#REF!</definedName>
    <definedName name="dsd">#REF!</definedName>
    <definedName name="dsd_10">#REF!</definedName>
    <definedName name="dsd_11">#REF!</definedName>
    <definedName name="e" localSheetId="0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>'[5]333.02'!$F$11</definedName>
    <definedName name="edc" localSheetId="3">#REF!</definedName>
    <definedName name="edc">#REF!</definedName>
    <definedName name="ee" localSheetId="3">'[5]333.06'!#REF!</definedName>
    <definedName name="ee">'[5]333.06'!#REF!</definedName>
    <definedName name="ee_10">'[11]333.06'!#REF!</definedName>
    <definedName name="ee_11">'[11]333.06'!#REF!</definedName>
    <definedName name="eee" localSheetId="0">#REF!</definedName>
    <definedName name="eee" localSheetId="2">#REF!</definedName>
    <definedName name="eee">#REF!</definedName>
    <definedName name="eee_10">#REF!</definedName>
    <definedName name="eee_11">#REF!</definedName>
    <definedName name="eeee" localSheetId="0">#REF!</definedName>
    <definedName name="eeee">#REF!</definedName>
    <definedName name="eeee_10">#REF!</definedName>
    <definedName name="eeee_11">#REF!</definedName>
    <definedName name="Ella">#REF!</definedName>
    <definedName name="enriq" localSheetId="0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'[5]333.03'!$D$12</definedName>
    <definedName name="fff" localSheetId="3">'[5]333.06'!#REF!</definedName>
    <definedName name="fff">'[5]333.06'!#REF!</definedName>
    <definedName name="fff_10" localSheetId="3">'[11]333.06'!#REF!</definedName>
    <definedName name="fff_10">'[11]333.06'!#REF!</definedName>
    <definedName name="fff_11" localSheetId="3">'[11]333.06'!#REF!</definedName>
    <definedName name="fff_11">'[11]333.06'!#REF!</definedName>
    <definedName name="ffff">'[12]5.03'!$B$10</definedName>
    <definedName name="fg" localSheetId="0">#REF!</definedName>
    <definedName name="fg" localSheetId="2">#REF!</definedName>
    <definedName name="fg">#REF!</definedName>
    <definedName name="fg_10">#REF!</definedName>
    <definedName name="fg_11">#REF!</definedName>
    <definedName name="fge">'[16]10'!$F$12</definedName>
    <definedName name="fgf" localSheetId="0">#REF!</definedName>
    <definedName name="fgf" localSheetId="2">#REF!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 localSheetId="0">#REF!</definedName>
    <definedName name="fr" localSheetId="3">#REF!</definedName>
    <definedName name="fr">#REF!</definedName>
    <definedName name="fr_10" localSheetId="3">#REF!</definedName>
    <definedName name="fr_10">#REF!</definedName>
    <definedName name="fr_11">#REF!</definedName>
    <definedName name="ft">'[5]333.08'!$F$7</definedName>
    <definedName name="FUENTE" localSheetId="3">#REF!</definedName>
    <definedName name="FUENTE">#REF!</definedName>
    <definedName name="g">'[5]333.02'!$B$11</definedName>
    <definedName name="gbfhhs" localSheetId="3">#REF!</definedName>
    <definedName name="gbfhhs">#REF!</definedName>
    <definedName name="gdgfds">'[2]4.03'!$B$10</definedName>
    <definedName name="gdsert">'[2]1.03'!$B$11</definedName>
    <definedName name="geb">'[16]8'!$P$13</definedName>
    <definedName name="gf" localSheetId="0">#REF!</definedName>
    <definedName name="gf" localSheetId="2">#REF!</definedName>
    <definedName name="gf">#REF!</definedName>
    <definedName name="gf_10">#REF!</definedName>
    <definedName name="gf_11">#REF!</definedName>
    <definedName name="gfd">#REF!</definedName>
    <definedName name="gfdgdgdgdg" localSheetId="2">'[5]333.10'!#REF!</definedName>
    <definedName name="gfdgdgdgdg">'[5]333.10'!#REF!</definedName>
    <definedName name="gfdgdgdgdg_10">'[11]333.10'!#REF!</definedName>
    <definedName name="gfdgdgdgdg_11">'[11]333.10'!#REF!</definedName>
    <definedName name="gg" localSheetId="0">#REF!</definedName>
    <definedName name="gg" localSheetId="2">#REF!</definedName>
    <definedName name="gg">#REF!</definedName>
    <definedName name="gg_10">#REF!</definedName>
    <definedName name="gg_11">#REF!</definedName>
    <definedName name="ggg" localSheetId="0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 localSheetId="3">#REF!</definedName>
    <definedName name="ghj">#REF!</definedName>
    <definedName name="gt" localSheetId="0">'[5]343-01'!#REF!</definedName>
    <definedName name="gt">'[5]343-01'!#REF!</definedName>
    <definedName name="gt_10">'[11]343-01'!#REF!</definedName>
    <definedName name="gt_11">'[11]343-01'!#REF!</definedName>
    <definedName name="gtdfgh" localSheetId="0">'[2]1.03'!#REF!</definedName>
    <definedName name="gtdfgh">'[2]1.03'!#REF!</definedName>
    <definedName name="h">'[5]333.03'!$B$12</definedName>
    <definedName name="ha" localSheetId="3">#REF!</definedName>
    <definedName name="ha">#REF!</definedName>
    <definedName name="haa" localSheetId="3">#REF!</definedName>
    <definedName name="haa">#REF!</definedName>
    <definedName name="haaa" localSheetId="3">#REF!</definedName>
    <definedName name="haaa">#REF!</definedName>
    <definedName name="HatoMayor" localSheetId="3">'[5]343-05'!#REF!</definedName>
    <definedName name="HatoMayor">'[5]343-05'!#REF!</definedName>
    <definedName name="HatoMayor2" localSheetId="3">'[5]343-05'!#REF!</definedName>
    <definedName name="HatoMayor2">'[5]343-05'!#REF!</definedName>
    <definedName name="HD" localSheetId="3">#REF!</definedName>
    <definedName name="HD">#REF!</definedName>
    <definedName name="hgf" localSheetId="3">#REF!</definedName>
    <definedName name="hgf">#REF!</definedName>
    <definedName name="hh" localSheetId="0">#REF!</definedName>
    <definedName name="hh" localSheetId="2">#REF!</definedName>
    <definedName name="hh">#REF!</definedName>
    <definedName name="hh_10">#REF!</definedName>
    <definedName name="hh_11">#REF!</definedName>
    <definedName name="hhh" localSheetId="0">#REF!</definedName>
    <definedName name="hhh">#REF!</definedName>
    <definedName name="hhh_10">#REF!</definedName>
    <definedName name="hhh_11">#REF!</definedName>
    <definedName name="hhhh" localSheetId="0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 localSheetId="3">'[16]1'!#REF!</definedName>
    <definedName name="hhyt">'[16]1'!#REF!</definedName>
    <definedName name="hjk" localSheetId="3">#REF!</definedName>
    <definedName name="hjk">#REF!</definedName>
    <definedName name="hp" localSheetId="0">#REF!</definedName>
    <definedName name="hp" localSheetId="2">#REF!</definedName>
    <definedName name="hp">#REF!</definedName>
    <definedName name="HTML_CodePage" hidden="1">1252</definedName>
    <definedName name="HTML_Control" localSheetId="3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'[19]8.03'!$I$8</definedName>
    <definedName name="hyr" localSheetId="3">'[16]1'!#REF!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3">#REF!</definedName>
    <definedName name="IIO">#REF!</definedName>
    <definedName name="ijn" localSheetId="3">#REF!</definedName>
    <definedName name="ijn">#REF!</definedName>
    <definedName name="ik">'[16]3'!$B$14</definedName>
    <definedName name="iki" localSheetId="3">#REF!</definedName>
    <definedName name="iki">#REF!</definedName>
    <definedName name="ikm" localSheetId="3">#REF!</definedName>
    <definedName name="ikm">#REF!</definedName>
    <definedName name="io">'[5]333.08'!$B$7</definedName>
    <definedName name="iop" localSheetId="3">#REF!</definedName>
    <definedName name="iop">#REF!</definedName>
    <definedName name="iou">'[16]1'!$B$14</definedName>
    <definedName name="iuy" localSheetId="3">#REF!</definedName>
    <definedName name="iuy">#REF!</definedName>
    <definedName name="j" localSheetId="0">#REF!</definedName>
    <definedName name="j" localSheetId="2">#REF!</definedName>
    <definedName name="j">#REF!</definedName>
    <definedName name="jhy">#REF!</definedName>
    <definedName name="jj" localSheetId="2">'[5]333.04'!#REF!</definedName>
    <definedName name="jj">'[5]333.04'!#REF!</definedName>
    <definedName name="jj_10">'[11]333.04'!#REF!</definedName>
    <definedName name="jj_11">'[11]333.04'!#REF!</definedName>
    <definedName name="jjj" localSheetId="2">'[5]333.06'!#REF!</definedName>
    <definedName name="jjj">'[5]333.06'!#REF!</definedName>
    <definedName name="jjj_10">'[11]333.06'!#REF!</definedName>
    <definedName name="jjj_11">'[11]333.06'!#REF!</definedName>
    <definedName name="jkl" localSheetId="3">#REF!</definedName>
    <definedName name="jkl">#REF!</definedName>
    <definedName name="jp" localSheetId="3">#REF!</definedName>
    <definedName name="jp">#REF!</definedName>
    <definedName name="jpp" localSheetId="3">#REF!</definedName>
    <definedName name="jpp">#REF!</definedName>
    <definedName name="juan">'[20]3.20-02'!$J$9</definedName>
    <definedName name="juil" localSheetId="3">'[10]333.02'!#REF!</definedName>
    <definedName name="juil">'[10]333.02'!#REF!</definedName>
    <definedName name="jul" localSheetId="3">'[5]333.02'!#REF!</definedName>
    <definedName name="jul">'[5]333.02'!#REF!</definedName>
    <definedName name="jul_10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 localSheetId="3">#REF!</definedName>
    <definedName name="just2015">#REF!</definedName>
    <definedName name="JVFHVJ" localSheetId="3">#REF!</definedName>
    <definedName name="JVFHVJ">#REF!</definedName>
    <definedName name="jygjyuihjggf" localSheetId="0">#REF!</definedName>
    <definedName name="jygjyuihjggf" localSheetId="2">#REF!</definedName>
    <definedName name="jygjyuihjggf">#REF!</definedName>
    <definedName name="jygjyuihjggf_10">#REF!</definedName>
    <definedName name="jygjyuihjggf_11">#REF!</definedName>
    <definedName name="jyukiyas" localSheetId="0">#REF!</definedName>
    <definedName name="jyukiyas">#REF!</definedName>
    <definedName name="k">'[5]333.04'!$B$11</definedName>
    <definedName name="kjh" localSheetId="3">#REF!</definedName>
    <definedName name="kjh">#REF!</definedName>
    <definedName name="kjkl">'[19]8.03'!$H$8</definedName>
    <definedName name="kk" localSheetId="3">'[5]333.06'!#REF!</definedName>
    <definedName name="kk">'[5]333.06'!#REF!</definedName>
    <definedName name="kk_10" localSheetId="3">'[11]333.06'!#REF!</definedName>
    <definedName name="kk_10">'[11]333.06'!#REF!</definedName>
    <definedName name="kk_11" localSheetId="3">'[11]333.06'!#REF!</definedName>
    <definedName name="kk_11">'[11]333.06'!#REF!</definedName>
    <definedName name="kkk" localSheetId="0">#REF!</definedName>
    <definedName name="kkk" localSheetId="2">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3">'[10]333.09'!#REF!</definedName>
    <definedName name="klm">'[10]333.09'!#REF!</definedName>
    <definedName name="klñ" localSheetId="3">#REF!</definedName>
    <definedName name="klñ">#REF!</definedName>
    <definedName name="l" localSheetId="3">'[5]333.03'!#REF!</definedName>
    <definedName name="l">'[5]333.03'!#REF!</definedName>
    <definedName name="l_10" localSheetId="3">'[11]333.03'!#REF!</definedName>
    <definedName name="l_10">'[11]333.03'!#REF!</definedName>
    <definedName name="l_11" localSheetId="3">'[11]333.03'!#REF!</definedName>
    <definedName name="l_11">'[11]333.03'!#REF!</definedName>
    <definedName name="leo" localSheetId="0">#REF!</definedName>
    <definedName name="leo" localSheetId="2">#REF!</definedName>
    <definedName name="leo">#REF!</definedName>
    <definedName name="leo_10">#REF!</definedName>
    <definedName name="leo_11">#REF!</definedName>
    <definedName name="leslie" localSheetId="2">'[5]344.13'!#REF!</definedName>
    <definedName name="leslie">'[5]344.13'!#REF!</definedName>
    <definedName name="lili" localSheetId="2">#REF!</definedName>
    <definedName name="lili" localSheetId="3">#REF!</definedName>
    <definedName name="lili">#REF!</definedName>
    <definedName name="lili_10">#REF!</definedName>
    <definedName name="lili_11">#REF!</definedName>
    <definedName name="lk">'[5]333.06'!$H$9</definedName>
    <definedName name="lkj" localSheetId="3">#REF!</definedName>
    <definedName name="lkj">#REF!</definedName>
    <definedName name="lkjh" localSheetId="0">#REF!</definedName>
    <definedName name="lkjh" localSheetId="2">#REF!</definedName>
    <definedName name="lkjh">#REF!</definedName>
    <definedName name="lkl">'[12]16.03'!$E$9</definedName>
    <definedName name="LL" localSheetId="0">#REF!</definedName>
    <definedName name="LL" localSheetId="2">#REF!</definedName>
    <definedName name="LL">#REF!</definedName>
    <definedName name="ll_10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3">'[5]333.06'!#REF!</definedName>
    <definedName name="m">'[5]333.06'!#REF!</definedName>
    <definedName name="m_10" localSheetId="3">'[11]333.06'!#REF!</definedName>
    <definedName name="m_10">'[11]333.06'!#REF!</definedName>
    <definedName name="m_11" localSheetId="3">'[11]333.06'!#REF!</definedName>
    <definedName name="m_11">'[11]333.06'!#REF!</definedName>
    <definedName name="mali">'[5]333.07'!#REF!</definedName>
    <definedName name="mali_10">'[11]333.07'!#REF!</definedName>
    <definedName name="mali_11">'[11]333.07'!#REF!</definedName>
    <definedName name="mary" localSheetId="3">#REF!</definedName>
    <definedName name="mary">#REF!</definedName>
    <definedName name="mbnihfs" localSheetId="0">#REF!</definedName>
    <definedName name="mbnihfs" localSheetId="2">#REF!</definedName>
    <definedName name="mbnihfs">#REF!</definedName>
    <definedName name="mm" localSheetId="2">'[5]333.06'!#REF!</definedName>
    <definedName name="mm">'[5]333.06'!#REF!</definedName>
    <definedName name="mm_10">'[11]333.06'!#REF!</definedName>
    <definedName name="mm_11">'[11]333.06'!#REF!</definedName>
    <definedName name="mmm" localSheetId="2">'[5]333.06'!#REF!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 localSheetId="3">'[5]333.06'!#REF!</definedName>
    <definedName name="mmmmm">'[5]333.06'!#REF!</definedName>
    <definedName name="mmmmm_10" localSheetId="3">'[11]333.06'!#REF!</definedName>
    <definedName name="mmmmm_10">'[11]333.06'!#REF!</definedName>
    <definedName name="mmmmm_11" localSheetId="3">'[11]333.06'!#REF!</definedName>
    <definedName name="mmmmm_11">'[11]333.06'!#REF!</definedName>
    <definedName name="mmmnmnb">'[2]2.03'!$H$11</definedName>
    <definedName name="mmnb">'[2]2.03'!$B$11</definedName>
    <definedName name="mn" localSheetId="3">#REF!</definedName>
    <definedName name="mn">#REF!</definedName>
    <definedName name="mnb" localSheetId="0">#REF!</definedName>
    <definedName name="mnb" localSheetId="2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señorNouel" localSheetId="3">'[5]343-05'!#REF!</definedName>
    <definedName name="MonseñorNouel">'[5]343-05'!#REF!</definedName>
    <definedName name="MonseñorNouel2" localSheetId="3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 localSheetId="0">#REF!</definedName>
    <definedName name="monto337021" localSheetId="2">#REF!</definedName>
    <definedName name="monto337021">#REF!</definedName>
    <definedName name="monto337021_10">#REF!</definedName>
    <definedName name="monto337021_11">#REF!</definedName>
    <definedName name="monto337022" localSheetId="0">#REF!</definedName>
    <definedName name="monto337022">#REF!</definedName>
    <definedName name="monto337022_10">#REF!</definedName>
    <definedName name="monto337022_11">#REF!</definedName>
    <definedName name="n" localSheetId="0">#REF!</definedName>
    <definedName name="n">#REF!</definedName>
    <definedName name="n_10">#REF!</definedName>
    <definedName name="n_11">#REF!</definedName>
    <definedName name="nb" localSheetId="0">'[5]333.10'!#REF!</definedName>
    <definedName name="nb">'[5]333.10'!#REF!</definedName>
    <definedName name="nb_10">'[11]333.10'!#REF!</definedName>
    <definedName name="nb_11">'[11]333.10'!#REF!</definedName>
    <definedName name="nmbnvmvbh">'[2]2.03'!$J$13</definedName>
    <definedName name="nn" localSheetId="0">#REF!</definedName>
    <definedName name="nn" localSheetId="2">#REF!</definedName>
    <definedName name="nn">#REF!</definedName>
    <definedName name="nn_10">#REF!</definedName>
    <definedName name="nn_11">#REF!</definedName>
    <definedName name="nngvb">'[2]1.03'!$H$11</definedName>
    <definedName name="nnn" localSheetId="3">#REF!</definedName>
    <definedName name="nnn">#REF!</definedName>
    <definedName name="nnn_10" localSheetId="3">#REF!</definedName>
    <definedName name="nnn_10">#REF!</definedName>
    <definedName name="nnn_11">#REF!</definedName>
    <definedName name="nnnnnnnnnnh">'[2]1.03'!#REF!</definedName>
    <definedName name="no" hidden="1">#REF!</definedName>
    <definedName name="ñ">'[12]25.03'!$G$9</definedName>
    <definedName name="ñlk" localSheetId="3">#REF!</definedName>
    <definedName name="ñlk">#REF!</definedName>
    <definedName name="ññ">'[12]31.03'!$D$9</definedName>
    <definedName name="o">'[5]333.04'!$D$11</definedName>
    <definedName name="ocoa">'[11]333.04'!#REF!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>'[5]333.09'!$H$10</definedName>
    <definedName name="ooo" localSheetId="3">'[5]333.06'!#REF!</definedName>
    <definedName name="ooo">'[5]333.06'!#REF!</definedName>
    <definedName name="ooo_10" localSheetId="3">'[11]333.06'!#REF!</definedName>
    <definedName name="ooo_10">'[11]333.06'!#REF!</definedName>
    <definedName name="ooo_11" localSheetId="3">'[11]333.06'!#REF!</definedName>
    <definedName name="ooo_11">'[11]333.06'!#REF!</definedName>
    <definedName name="oooo">'[12]29.03'!$D$9</definedName>
    <definedName name="ooooo" localSheetId="0">#REF!</definedName>
    <definedName name="ooooo" localSheetId="2">#REF!</definedName>
    <definedName name="ooooo">#REF!</definedName>
    <definedName name="ooooooo" localSheetId="2">'[12]18.03'!#REF!</definedName>
    <definedName name="ooooooo">'[12]18.03'!#REF!</definedName>
    <definedName name="op">'[16]1'!$C$14</definedName>
    <definedName name="opa" localSheetId="3">#REF!</definedName>
    <definedName name="opa">#REF!</definedName>
    <definedName name="oppo">'[16]1'!$G$14</definedName>
    <definedName name="p" localSheetId="0">#REF!</definedName>
    <definedName name="p" localSheetId="2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'[5]343-05'!#REF!</definedName>
    <definedName name="Pedernales">'[5]343-05'!#REF!</definedName>
    <definedName name="Pedernales2" localSheetId="0">'[5]343-05'!#REF!</definedName>
    <definedName name="Pedernales2">'[5]343-05'!#REF!</definedName>
    <definedName name="Peravia" localSheetId="0">'[5]343-05'!#REF!</definedName>
    <definedName name="Peravia">'[5]343-05'!#REF!</definedName>
    <definedName name="Peravia2" localSheetId="0">'[5]343-05'!#REF!</definedName>
    <definedName name="Peravia2">'[5]343-05'!#REF!</definedName>
    <definedName name="Periodo">[14]BD!$D$8:$AZ$8</definedName>
    <definedName name="PeriodoA" localSheetId="3">#REF!</definedName>
    <definedName name="PeriodoA">#REF!</definedName>
    <definedName name="PeriodoVE" localSheetId="3">#REF!</definedName>
    <definedName name="PeriodoVE">#REF!</definedName>
    <definedName name="perla" localSheetId="3">#REF!</definedName>
    <definedName name="perla">#REF!</definedName>
    <definedName name="ph" localSheetId="0">#REF!</definedName>
    <definedName name="ph" localSheetId="2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 localSheetId="3">'[5]331-04'!#REF!</definedName>
    <definedName name="PJ">'[5]331-04'!#REF!</definedName>
    <definedName name="PJ_10" localSheetId="3">'[11]331-04'!#REF!</definedName>
    <definedName name="PJ_10">'[11]331-04'!#REF!</definedName>
    <definedName name="PJ_11" localSheetId="3">'[11]331-04'!#REF!</definedName>
    <definedName name="PJ_11">'[11]331-04'!#REF!</definedName>
    <definedName name="pkk" localSheetId="3">#REF!</definedName>
    <definedName name="pkk">#REF!</definedName>
    <definedName name="PL" localSheetId="3">'[5]331-04'!#REF!</definedName>
    <definedName name="PL">'[5]331-04'!#REF!</definedName>
    <definedName name="PL_10">'[11]331-04'!#REF!</definedName>
    <definedName name="PL_11">'[11]331-04'!#REF!</definedName>
    <definedName name="pñm" localSheetId="3">#REF!</definedName>
    <definedName name="pñm">#REF!</definedName>
    <definedName name="po">'[16]3'!$J$14</definedName>
    <definedName name="poi" localSheetId="3">#REF!</definedName>
    <definedName name="poi">#REF!</definedName>
    <definedName name="poiu" localSheetId="0">#REF!</definedName>
    <definedName name="poiu" localSheetId="2">#REF!</definedName>
    <definedName name="poiu">#REF!</definedName>
    <definedName name="poko">'[2]1.03'!$D$11</definedName>
    <definedName name="polok" localSheetId="3">#REF!</definedName>
    <definedName name="polok">#REF!</definedName>
    <definedName name="polok_10" localSheetId="3">#REF!</definedName>
    <definedName name="polok_10">#REF!</definedName>
    <definedName name="polok_11">#REF!</definedName>
    <definedName name="pop">'[5]333.04'!#REF!</definedName>
    <definedName name="pop_10">'[11]333.04'!#REF!</definedName>
    <definedName name="pop_11">'[11]333.04'!#REF!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 localSheetId="0">#REF!</definedName>
    <definedName name="pp" localSheetId="2">#REF!</definedName>
    <definedName name="pp">#REF!</definedName>
    <definedName name="ppp" localSheetId="0">#REF!</definedName>
    <definedName name="ppp">#REF!</definedName>
    <definedName name="ppp_10">'[11]333.04'!#REF!</definedName>
    <definedName name="ppp_11">'[11]333.04'!#REF!</definedName>
    <definedName name="pppp">'[12]31.03'!$B$9</definedName>
    <definedName name="ppppp" localSheetId="0">#REF!</definedName>
    <definedName name="ppppp" localSheetId="2">#REF!</definedName>
    <definedName name="ppppp">#REF!</definedName>
    <definedName name="ppps" localSheetId="0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 localSheetId="0">#REF!</definedName>
    <definedName name="ps" localSheetId="2">#REF!</definedName>
    <definedName name="ps">#REF!</definedName>
    <definedName name="pss" localSheetId="0">#REF!</definedName>
    <definedName name="pss">#REF!</definedName>
    <definedName name="PuertoPlata" localSheetId="0">'[5]343-05'!#REF!</definedName>
    <definedName name="PuertoPlata">'[5]343-05'!#REF!</definedName>
    <definedName name="PuertoPlata2" localSheetId="0">'[5]343-05'!#REF!</definedName>
    <definedName name="PuertoPlata2">'[5]343-05'!#REF!</definedName>
    <definedName name="pxd" localSheetId="3">#REF!</definedName>
    <definedName name="pxd">#REF!</definedName>
    <definedName name="py" localSheetId="0">#REF!</definedName>
    <definedName name="py" localSheetId="2">#REF!</definedName>
    <definedName name="py">#REF!</definedName>
    <definedName name="q" localSheetId="0">#REF!</definedName>
    <definedName name="q">#REF!</definedName>
    <definedName name="q_10">#REF!</definedName>
    <definedName name="q_11">#REF!</definedName>
    <definedName name="qaz">#REF!</definedName>
    <definedName name="qq" localSheetId="0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'[11]333.02'!#REF!</definedName>
    <definedName name="r_11">'[11]333.02'!#REF!</definedName>
    <definedName name="rde" localSheetId="3">#REF!</definedName>
    <definedName name="rde">#REF!</definedName>
    <definedName name="rds" localSheetId="3">#REF!</definedName>
    <definedName name="rds">#REF!</definedName>
    <definedName name="rdx" localSheetId="3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 localSheetId="0">#REF!</definedName>
    <definedName name="res" localSheetId="2">#REF!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 localSheetId="3">#REF!</definedName>
    <definedName name="rfv">#REF!</definedName>
    <definedName name="ROS">#N/A</definedName>
    <definedName name="rou" localSheetId="3">#REF!</definedName>
    <definedName name="rou">#REF!</definedName>
    <definedName name="rr">'[5]333.05'!$D$9</definedName>
    <definedName name="rrr">'[5]333.06'!$L$9</definedName>
    <definedName name="rrrr" localSheetId="0">#REF!</definedName>
    <definedName name="rrrr" localSheetId="2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>#REF!</definedName>
    <definedName name="rrrrrr_11">#REF!</definedName>
    <definedName name="rtvg">'[16]5'!$D$13</definedName>
    <definedName name="rty" localSheetId="3">#REF!</definedName>
    <definedName name="rty">#REF!</definedName>
    <definedName name="rtyh" localSheetId="3">'[16]1'!#REF!</definedName>
    <definedName name="rtyh">'[16]1'!#REF!</definedName>
    <definedName name="rvf" localSheetId="3">#REF!</definedName>
    <definedName name="rvf">#REF!</definedName>
    <definedName name="s" localSheetId="0">#REF!</definedName>
    <definedName name="s" localSheetId="2">#REF!</definedName>
    <definedName name="s">#REF!</definedName>
    <definedName name="Salcedo" localSheetId="2">'[5]343-05'!#REF!</definedName>
    <definedName name="Salcedo">'[5]343-05'!#REF!</definedName>
    <definedName name="Salcedo2" localSheetId="2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 localSheetId="0">#REF!</definedName>
    <definedName name="sd" localSheetId="2">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 localSheetId="3">'[2]1.03'!#REF!</definedName>
    <definedName name="sdfgr">'[2]1.03'!#REF!</definedName>
    <definedName name="sdsd" localSheetId="3">#REF!</definedName>
    <definedName name="sdsd">#REF!</definedName>
    <definedName name="sdsd_10" localSheetId="3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 localSheetId="3">'[5]343-01'!#REF!</definedName>
    <definedName name="ss">'[5]343-01'!#REF!</definedName>
    <definedName name="ss_10" localSheetId="3">'[11]343-01'!#REF!</definedName>
    <definedName name="ss_10">'[11]343-01'!#REF!</definedName>
    <definedName name="ss_11" localSheetId="3">'[11]343-01'!#REF!</definedName>
    <definedName name="ss_11">'[11]343-01'!#REF!</definedName>
    <definedName name="sss">'[5]333.02'!#REF!</definedName>
    <definedName name="sss_10">'[11]333.02'!#REF!</definedName>
    <definedName name="sss_11">'[11]333.02'!#REF!</definedName>
    <definedName name="ssss" localSheetId="3">#REF!</definedName>
    <definedName name="ssss">#REF!</definedName>
    <definedName name="ssss_10" localSheetId="3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 localSheetId="3">#REF!</definedName>
    <definedName name="ta">#REF!</definedName>
    <definedName name="TA1_10" localSheetId="3">#REF!</definedName>
    <definedName name="TA1_10">#REF!</definedName>
    <definedName name="TA1_11" localSheetId="3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[21]A!$A$1:$T$54</definedName>
    <definedName name="tbg" localSheetId="3">#REF!</definedName>
    <definedName name="tbg">#REF!</definedName>
    <definedName name="TE1_10" localSheetId="3">#REF!</definedName>
    <definedName name="TE1_10">#REF!</definedName>
    <definedName name="TE1_11" localSheetId="3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 localSheetId="3">'[5]344.13'!#REF!</definedName>
    <definedName name="tt">'[5]344.13'!#REF!</definedName>
    <definedName name="tt_10" localSheetId="3">'[11]344.13'!#REF!</definedName>
    <definedName name="tt_10">'[11]344.13'!#REF!</definedName>
    <definedName name="tt_11" localSheetId="3">'[11]344.13'!#REF!</definedName>
    <definedName name="tt_11">'[11]344.13'!#REF!</definedName>
    <definedName name="TTT" localSheetId="3">#REF!</definedName>
    <definedName name="TTT">#REF!</definedName>
    <definedName name="TTT_10" localSheetId="3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 localSheetId="3">#REF!</definedName>
    <definedName name="uh1_10">#REF!</definedName>
    <definedName name="uh1_11" localSheetId="3">#REF!</definedName>
    <definedName name="uh1_11">#REF!</definedName>
    <definedName name="uh2_10" localSheetId="3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 localSheetId="3">#REF!</definedName>
    <definedName name="ujm">#REF!</definedName>
    <definedName name="umj" localSheetId="3">#REF!</definedName>
    <definedName name="umj">#REF!</definedName>
    <definedName name="utyu">'[16]6'!$B$13</definedName>
    <definedName name="uu" localSheetId="3">'[5]333.04'!#REF!</definedName>
    <definedName name="uu">'[5]333.04'!#REF!</definedName>
    <definedName name="uu_10" localSheetId="3">'[11]333.04'!#REF!</definedName>
    <definedName name="uu_10">'[11]333.04'!#REF!</definedName>
    <definedName name="uu_11" localSheetId="3">'[11]333.04'!#REF!</definedName>
    <definedName name="uu_11">'[11]333.04'!#REF!</definedName>
    <definedName name="uuuu">'[22]344.13'!#REF!</definedName>
    <definedName name="uuuuu">'[5]333.04'!#REF!</definedName>
    <definedName name="uuuuu_10">'[11]333.04'!#REF!</definedName>
    <definedName name="uuuuu_11">'[11]333.04'!#REF!</definedName>
    <definedName name="uyt" localSheetId="3">#REF!</definedName>
    <definedName name="uyt">#REF!</definedName>
    <definedName name="v" localSheetId="0">#REF!</definedName>
    <definedName name="v" localSheetId="2">#REF!</definedName>
    <definedName name="v">#REF!</definedName>
    <definedName name="v_1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'[23]3.22-11'!$B$7</definedName>
    <definedName name="vbn" localSheetId="3">#REF!</definedName>
    <definedName name="vbn">#REF!</definedName>
    <definedName name="VBV" localSheetId="0">#REF!</definedName>
    <definedName name="VBV" localSheetId="2">#REF!</definedName>
    <definedName name="VBV">#REF!</definedName>
    <definedName name="VBV_10">#REF!</definedName>
    <definedName name="VBV_11">#REF!</definedName>
    <definedName name="vd">'[12]8.03'!$C$9</definedName>
    <definedName name="vfc" localSheetId="0">#REF!</definedName>
    <definedName name="vfc" localSheetId="2">#REF!</definedName>
    <definedName name="vfc">#REF!</definedName>
    <definedName name="vfc_10">#REF!</definedName>
    <definedName name="vfc_11">#REF!</definedName>
    <definedName name="vfdx">'[2]3.03'!$B$10</definedName>
    <definedName name="vfv" localSheetId="3">'[5]333.07'!#REF!</definedName>
    <definedName name="vfv">'[5]333.07'!#REF!</definedName>
    <definedName name="vfv_10" localSheetId="3">'[11]333.07'!#REF!</definedName>
    <definedName name="vfv_10">'[11]333.07'!#REF!</definedName>
    <definedName name="vfv_11" localSheetId="3">'[11]333.07'!#REF!</definedName>
    <definedName name="vfv_11">'[11]333.07'!#REF!</definedName>
    <definedName name="vfxv">'[5]333.07'!#REF!</definedName>
    <definedName name="vfxv_10">'[11]333.07'!#REF!</definedName>
    <definedName name="vfxv_11">'[11]333.07'!#REF!</definedName>
    <definedName name="vv" localSheetId="0">#REF!</definedName>
    <definedName name="vv" localSheetId="2">#REF!</definedName>
    <definedName name="vv">#REF!</definedName>
    <definedName name="vv_10">#REF!</definedName>
    <definedName name="vv_11">#REF!</definedName>
    <definedName name="vvv" localSheetId="0">#REF!</definedName>
    <definedName name="vvv">#REF!</definedName>
    <definedName name="vvv_10">#REF!</definedName>
    <definedName name="vvv_11">#REF!</definedName>
    <definedName name="vwt">'[16]6'!$P$13</definedName>
    <definedName name="w" localSheetId="0">#REF!</definedName>
    <definedName name="w" localSheetId="2">#REF!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localSheetId="3" hidden="1">{#N/A,#N/A,FALSE,"BANKS"}</definedName>
    <definedName name="wrn.BANKS." hidden="1">{#N/A,#N/A,FALSE,"BANKS"}</definedName>
    <definedName name="wrn.BOP." localSheetId="3" hidden="1">{#N/A,#N/A,FALSE,"BOP"}</definedName>
    <definedName name="wrn.BOP." hidden="1">{#N/A,#N/A,FALSE,"BOP"}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CREDIT." localSheetId="3" hidden="1">{#N/A,#N/A,FALSE,"CREDIT"}</definedName>
    <definedName name="wrn.CREDIT." hidden="1">{#N/A,#N/A,FALSE,"CREDIT"}</definedName>
    <definedName name="wrn.DEBTSVC." localSheetId="3" hidden="1">{#N/A,#N/A,FALSE,"DEBTSVC"}</definedName>
    <definedName name="wrn.DEBTSVC." hidden="1">{#N/A,#N/A,FALSE,"DEBTSVC"}</definedName>
    <definedName name="wrn.DEPO." localSheetId="3" hidden="1">{#N/A,#N/A,FALSE,"DEPO"}</definedName>
    <definedName name="wrn.DEPO." hidden="1">{#N/A,#N/A,FALSE,"DEPO"}</definedName>
    <definedName name="wrn.EXCISE." localSheetId="3" hidden="1">{#N/A,#N/A,FALSE,"EXCISE"}</definedName>
    <definedName name="wrn.EXCISE." hidden="1">{#N/A,#N/A,FALSE,"EXCISE"}</definedName>
    <definedName name="wrn.EXRATE." localSheetId="3" hidden="1">{#N/A,#N/A,FALSE,"EXRATE"}</definedName>
    <definedName name="wrn.EXRATE." hidden="1">{#N/A,#N/A,FALSE,"EXRATE"}</definedName>
    <definedName name="wrn.EXTDEBT." localSheetId="3" hidden="1">{#N/A,#N/A,FALSE,"EXTDEBT"}</definedName>
    <definedName name="wrn.EXTDEBT." hidden="1">{#N/A,#N/A,FALSE,"EXTDEBT"}</definedName>
    <definedName name="wrn.EXTRABUDGT." localSheetId="3" hidden="1">{#N/A,#N/A,FALSE,"EXTRABUDGT"}</definedName>
    <definedName name="wrn.EXTRABUDGT." hidden="1">{#N/A,#N/A,FALSE,"EXTRABUDGT"}</definedName>
    <definedName name="wrn.EXTRABUDGT2." localSheetId="3" hidden="1">{#N/A,#N/A,FALSE,"EXTRABUDGT2"}</definedName>
    <definedName name="wrn.EXTRABUDGT2." hidden="1">{#N/A,#N/A,FALSE,"EXTRABUDGT2"}</definedName>
    <definedName name="wrn.GDP." localSheetId="3" hidden="1">{#N/A,#N/A,FALSE,"GDP_ORIGIN";#N/A,#N/A,FALSE,"EMP_POP"}</definedName>
    <definedName name="wrn.GDP." hidden="1">{#N/A,#N/A,FALSE,"GDP_ORIGIN";#N/A,#N/A,FALSE,"EMP_POP"}</definedName>
    <definedName name="wrn.GGOVT." localSheetId="3" hidden="1">{#N/A,#N/A,FALSE,"GGOVT"}</definedName>
    <definedName name="wrn.GGOVT." hidden="1">{#N/A,#N/A,FALSE,"GGOVT"}</definedName>
    <definedName name="wrn.GGOVT2." localSheetId="3" hidden="1">{#N/A,#N/A,FALSE,"GGOVT2"}</definedName>
    <definedName name="wrn.GGOVT2." hidden="1">{#N/A,#N/A,FALSE,"GGOVT2"}</definedName>
    <definedName name="wrn.GGOVTPC." localSheetId="3" hidden="1">{#N/A,#N/A,FALSE,"GGOVT%"}</definedName>
    <definedName name="wrn.GGOVTPC." hidden="1">{#N/A,#N/A,FALSE,"GGOVT%"}</definedName>
    <definedName name="wrn.INCOMETX." localSheetId="3" hidden="1">{#N/A,#N/A,FALSE,"INCOMETX"}</definedName>
    <definedName name="wrn.INCOMETX." hidden="1">{#N/A,#N/A,FALSE,"INCOMETX"}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3" hidden="1">{#N/A,#N/A,FALSE,"INTERST"}</definedName>
    <definedName name="wrn.INTERST." hidden="1">{#N/A,#N/A,FALSE,"INTERST"}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hidden="1">{"MONA",#N/A,FALSE,"S"}</definedName>
    <definedName name="wrn.MS." localSheetId="3" hidden="1">{#N/A,#N/A,FALSE,"MS"}</definedName>
    <definedName name="wrn.MS." hidden="1">{#N/A,#N/A,FALSE,"MS"}</definedName>
    <definedName name="wrn.NBG." localSheetId="3" hidden="1">{#N/A,#N/A,FALSE,"NBG"}</definedName>
    <definedName name="wrn.NBG." hidden="1">{#N/A,#N/A,FALSE,"NBG"}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3" hidden="1">{#N/A,#N/A,FALSE,"PCPI"}</definedName>
    <definedName name="wrn.PCPI." hidden="1">{#N/A,#N/A,FALSE,"PCPI"}</definedName>
    <definedName name="wrn.PENSION." localSheetId="3" hidden="1">{#N/A,#N/A,FALSE,"PENSION"}</definedName>
    <definedName name="wrn.PENSION." hidden="1">{#N/A,#N/A,FALSE,"PENSION"}</definedName>
    <definedName name="wrn.PRUDENT." localSheetId="3" hidden="1">{#N/A,#N/A,FALSE,"PRUDENT"}</definedName>
    <definedName name="wrn.PRUDENT." hidden="1">{#N/A,#N/A,FALSE,"PRUDENT"}</definedName>
    <definedName name="wrn.PUBLEXP." localSheetId="3" hidden="1">{#N/A,#N/A,FALSE,"PUBLEXP"}</definedName>
    <definedName name="wrn.PUBLEXP." hidden="1">{#N/A,#N/A,FALSE,"PUBLEXP"}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3" hidden="1">{#N/A,#N/A,FALSE,"REVSHARE"}</definedName>
    <definedName name="wrn.REVSHARE." hidden="1">{#N/A,#N/A,FALSE,"REVSHARE"}</definedName>
    <definedName name="wrn.STATE." localSheetId="3" hidden="1">{#N/A,#N/A,FALSE,"STATE"}</definedName>
    <definedName name="wrn.STATE." hidden="1">{#N/A,#N/A,FALSE,"STATE"}</definedName>
    <definedName name="wrn.TAXARREARS." localSheetId="3" hidden="1">{#N/A,#N/A,FALSE,"TAXARREARS"}</definedName>
    <definedName name="wrn.TAXARREARS." hidden="1">{#N/A,#N/A,FALSE,"TAXARREARS"}</definedName>
    <definedName name="wrn.TAXPAYRS." localSheetId="3" hidden="1">{#N/A,#N/A,FALSE,"TAXPAYRS"}</definedName>
    <definedName name="wrn.TAXPAYRS." hidden="1">{#N/A,#N/A,FALSE,"TAXPAYRS"}</definedName>
    <definedName name="wrn.TRADE." localSheetId="3" hidden="1">{#N/A,#N/A,FALSE,"TRADE"}</definedName>
    <definedName name="wrn.TRADE." hidden="1">{#N/A,#N/A,FALSE,"TRADE"}</definedName>
    <definedName name="wrn.TRANSPORT." localSheetId="3" hidden="1">{#N/A,#N/A,FALSE,"TRANPORT"}</definedName>
    <definedName name="wrn.TRANSPORT." hidden="1">{#N/A,#N/A,FALSE,"TRANPORT"}</definedName>
    <definedName name="wrn.UNEMPL." localSheetId="3" hidden="1">{#N/A,#N/A,FALSE,"EMP_POP";#N/A,#N/A,FALSE,"UNEMPL"}</definedName>
    <definedName name="wrn.UNEMPL." hidden="1">{#N/A,#N/A,FALSE,"EMP_POP";#N/A,#N/A,FALSE,"UNEMPL"}</definedName>
    <definedName name="wrn.WAGES." localSheetId="3" hidden="1">{#N/A,#N/A,FALSE,"WAGES"}</definedName>
    <definedName name="wrn.WAGES." hidden="1">{#N/A,#N/A,FALSE,"WAGES"}</definedName>
    <definedName name="wrn.WEO." localSheetId="3" hidden="1">{"WEO",#N/A,FALSE,"T"}</definedName>
    <definedName name="wrn.WEO." hidden="1">{"WEO",#N/A,FALSE,"T"}</definedName>
    <definedName name="wsx">#REF!</definedName>
    <definedName name="ww" localSheetId="0">#REF!</definedName>
    <definedName name="ww" localSheetId="3">#REF!</definedName>
    <definedName name="ww">#REF!</definedName>
    <definedName name="ww_10">#REF!</definedName>
    <definedName name="ww_11">#REF!</definedName>
    <definedName name="wxs">#REF!</definedName>
    <definedName name="x">'[12]24.03'!$D$20</definedName>
    <definedName name="xcv" localSheetId="3">#REF!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 localSheetId="3">#REF!</definedName>
    <definedName name="ygv">#REF!</definedName>
    <definedName name="yhn" localSheetId="3">#REF!</definedName>
    <definedName name="yhn">#REF!</definedName>
    <definedName name="ynh" localSheetId="3">#REF!</definedName>
    <definedName name="ynh">#REF!</definedName>
    <definedName name="yt" localSheetId="3">'[24]331-16'!#REF!</definedName>
    <definedName name="yt">'[24]331-16'!#REF!</definedName>
    <definedName name="ytr" localSheetId="3">#REF!</definedName>
    <definedName name="ytr">#REF!</definedName>
    <definedName name="yu" localSheetId="0">#REF!</definedName>
    <definedName name="yu" localSheetId="2">#REF!</definedName>
    <definedName name="yu">#REF!</definedName>
    <definedName name="yu_10">#REF!</definedName>
    <definedName name="yu_11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>'[17]3.23-10'!#REF!</definedName>
    <definedName name="yuyu" localSheetId="3">#REF!</definedName>
    <definedName name="yuyu">#REF!</definedName>
    <definedName name="yuyu_10" localSheetId="3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3">'[5]333.03'!#REF!</definedName>
    <definedName name="z">'[5]333.03'!#REF!</definedName>
    <definedName name="z_10" localSheetId="3">'[11]333.03'!#REF!</definedName>
    <definedName name="z_10">'[11]333.03'!#REF!</definedName>
    <definedName name="z_11" localSheetId="3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 localSheetId="0">#REF!</definedName>
    <definedName name="zxc" localSheetId="2">#REF!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9" l="1"/>
  <c r="B95" i="9"/>
  <c r="B96" i="9"/>
  <c r="B97" i="9"/>
  <c r="B98" i="9"/>
  <c r="B99" i="9"/>
  <c r="B100" i="9"/>
  <c r="B101" i="9"/>
  <c r="B92" i="9"/>
  <c r="B93" i="9"/>
  <c r="B89" i="9"/>
  <c r="B90" i="9"/>
  <c r="B87" i="9"/>
  <c r="B85" i="9"/>
  <c r="B77" i="9"/>
  <c r="B78" i="9"/>
  <c r="B79" i="9"/>
  <c r="B80" i="9"/>
  <c r="B81" i="9"/>
  <c r="B82" i="9"/>
  <c r="B83" i="9"/>
  <c r="B75" i="9"/>
  <c r="B74" i="9"/>
  <c r="B73" i="9"/>
  <c r="B72" i="9"/>
  <c r="B71" i="9"/>
  <c r="B70" i="9"/>
  <c r="B68" i="9"/>
  <c r="B67" i="9"/>
  <c r="B64" i="9"/>
  <c r="B65" i="9"/>
  <c r="B63" i="9"/>
  <c r="B62" i="9"/>
  <c r="B61" i="9"/>
  <c r="B59" i="9"/>
  <c r="B58" i="9"/>
  <c r="B56" i="9"/>
  <c r="B55" i="9"/>
  <c r="B52" i="9"/>
  <c r="B53" i="9"/>
  <c r="B51" i="9"/>
  <c r="B48" i="9"/>
  <c r="B49" i="9"/>
  <c r="B46" i="9"/>
  <c r="B45" i="9"/>
  <c r="B44" i="9"/>
  <c r="B43" i="9"/>
  <c r="B39" i="9"/>
  <c r="B40" i="9"/>
  <c r="B41" i="9"/>
  <c r="B37" i="9"/>
  <c r="B36" i="9"/>
  <c r="B33" i="9"/>
  <c r="B34" i="9"/>
  <c r="B32" i="9"/>
  <c r="B29" i="9"/>
  <c r="B27" i="9"/>
  <c r="B30" i="9"/>
  <c r="B28" i="9"/>
  <c r="B26" i="9"/>
  <c r="B20" i="9"/>
  <c r="B19" i="9"/>
  <c r="B15" i="9"/>
  <c r="B22" i="9"/>
  <c r="B23" i="9"/>
  <c r="B24" i="9"/>
  <c r="B18" i="9"/>
  <c r="B17" i="9"/>
  <c r="B16" i="9"/>
  <c r="B9" i="9"/>
  <c r="B11" i="9"/>
  <c r="B12" i="9"/>
  <c r="B13" i="9"/>
  <c r="B66" i="9"/>
  <c r="B42" i="9"/>
  <c r="B38" i="9"/>
  <c r="B14" i="9" l="1"/>
  <c r="B25" i="9"/>
  <c r="B60" i="9"/>
  <c r="B21" i="9"/>
  <c r="B54" i="9"/>
  <c r="B31" i="9"/>
  <c r="B88" i="9"/>
  <c r="B94" i="9"/>
  <c r="B91" i="9"/>
  <c r="B84" i="9"/>
  <c r="B10" i="9"/>
  <c r="B86" i="9"/>
  <c r="B76" i="9"/>
  <c r="B69" i="9"/>
  <c r="B57" i="9"/>
  <c r="B50" i="9"/>
  <c r="B47" i="9"/>
  <c r="B35" i="9"/>
  <c r="B7" i="9" l="1"/>
  <c r="B104" i="8"/>
  <c r="B103" i="8"/>
  <c r="B102" i="8"/>
  <c r="B101" i="8"/>
  <c r="B100" i="8"/>
  <c r="B99" i="8"/>
  <c r="B98" i="8"/>
  <c r="N97" i="8"/>
  <c r="M97" i="8"/>
  <c r="L97" i="8"/>
  <c r="K97" i="8"/>
  <c r="J97" i="8"/>
  <c r="I97" i="8"/>
  <c r="H97" i="8"/>
  <c r="G97" i="8"/>
  <c r="F97" i="8"/>
  <c r="E97" i="8"/>
  <c r="D97" i="8"/>
  <c r="C97" i="8"/>
  <c r="B96" i="8"/>
  <c r="N95" i="8"/>
  <c r="M95" i="8"/>
  <c r="L95" i="8"/>
  <c r="K95" i="8"/>
  <c r="J95" i="8"/>
  <c r="I95" i="8"/>
  <c r="H95" i="8"/>
  <c r="G95" i="8"/>
  <c r="F95" i="8"/>
  <c r="E95" i="8"/>
  <c r="D95" i="8"/>
  <c r="C95" i="8"/>
  <c r="B94" i="8"/>
  <c r="N93" i="8"/>
  <c r="M93" i="8"/>
  <c r="L93" i="8"/>
  <c r="K93" i="8"/>
  <c r="J93" i="8"/>
  <c r="I93" i="8"/>
  <c r="H93" i="8"/>
  <c r="G93" i="8"/>
  <c r="F93" i="8"/>
  <c r="E93" i="8"/>
  <c r="D93" i="8"/>
  <c r="C93" i="8"/>
  <c r="B92" i="8"/>
  <c r="B91" i="8"/>
  <c r="N90" i="8"/>
  <c r="M90" i="8"/>
  <c r="B90" i="8" s="1"/>
  <c r="L90" i="8"/>
  <c r="K90" i="8"/>
  <c r="J90" i="8"/>
  <c r="I90" i="8"/>
  <c r="H90" i="8"/>
  <c r="G90" i="8"/>
  <c r="F90" i="8"/>
  <c r="E90" i="8"/>
  <c r="D90" i="8"/>
  <c r="C90" i="8"/>
  <c r="B89" i="8"/>
  <c r="B88" i="8"/>
  <c r="N87" i="8"/>
  <c r="M87" i="8"/>
  <c r="L87" i="8"/>
  <c r="K87" i="8"/>
  <c r="J87" i="8"/>
  <c r="I87" i="8"/>
  <c r="H87" i="8"/>
  <c r="G87" i="8"/>
  <c r="F87" i="8"/>
  <c r="E87" i="8"/>
  <c r="D87" i="8"/>
  <c r="C87" i="8"/>
  <c r="B86" i="8"/>
  <c r="B85" i="8"/>
  <c r="B84" i="8"/>
  <c r="N83" i="8"/>
  <c r="M83" i="8"/>
  <c r="L83" i="8"/>
  <c r="K83" i="8"/>
  <c r="J83" i="8"/>
  <c r="I83" i="8"/>
  <c r="H83" i="8"/>
  <c r="G83" i="8"/>
  <c r="F83" i="8"/>
  <c r="E83" i="8"/>
  <c r="D83" i="8"/>
  <c r="C83" i="8"/>
  <c r="B82" i="8"/>
  <c r="B81" i="8"/>
  <c r="B80" i="8"/>
  <c r="B79" i="8"/>
  <c r="B78" i="8"/>
  <c r="B77" i="8"/>
  <c r="N76" i="8"/>
  <c r="M76" i="8"/>
  <c r="L76" i="8"/>
  <c r="K76" i="8"/>
  <c r="J76" i="8"/>
  <c r="I76" i="8"/>
  <c r="H76" i="8"/>
  <c r="G76" i="8"/>
  <c r="F76" i="8"/>
  <c r="E76" i="8"/>
  <c r="D76" i="8"/>
  <c r="C76" i="8"/>
  <c r="B75" i="8"/>
  <c r="B74" i="8"/>
  <c r="N73" i="8"/>
  <c r="M73" i="8"/>
  <c r="L73" i="8"/>
  <c r="K73" i="8"/>
  <c r="J73" i="8"/>
  <c r="I73" i="8"/>
  <c r="H73" i="8"/>
  <c r="G73" i="8"/>
  <c r="F73" i="8"/>
  <c r="E73" i="8"/>
  <c r="D73" i="8"/>
  <c r="C73" i="8"/>
  <c r="B72" i="8"/>
  <c r="B71" i="8"/>
  <c r="B70" i="8"/>
  <c r="B69" i="8"/>
  <c r="N68" i="8"/>
  <c r="M68" i="8"/>
  <c r="L68" i="8"/>
  <c r="K68" i="8"/>
  <c r="J68" i="8"/>
  <c r="I68" i="8"/>
  <c r="H68" i="8"/>
  <c r="G68" i="8"/>
  <c r="F68" i="8"/>
  <c r="E68" i="8"/>
  <c r="D68" i="8"/>
  <c r="C68" i="8"/>
  <c r="B67" i="8"/>
  <c r="N66" i="8"/>
  <c r="M66" i="8"/>
  <c r="L66" i="8"/>
  <c r="K66" i="8"/>
  <c r="J66" i="8"/>
  <c r="I66" i="8"/>
  <c r="H66" i="8"/>
  <c r="G66" i="8"/>
  <c r="F66" i="8"/>
  <c r="E66" i="8"/>
  <c r="D66" i="8"/>
  <c r="C66" i="8"/>
  <c r="B65" i="8"/>
  <c r="B64" i="8"/>
  <c r="B63" i="8"/>
  <c r="B62" i="8"/>
  <c r="B61" i="8"/>
  <c r="N60" i="8"/>
  <c r="M60" i="8"/>
  <c r="L60" i="8"/>
  <c r="K60" i="8"/>
  <c r="J60" i="8"/>
  <c r="I60" i="8"/>
  <c r="H60" i="8"/>
  <c r="G60" i="8"/>
  <c r="F60" i="8"/>
  <c r="E60" i="8"/>
  <c r="D60" i="8"/>
  <c r="C60" i="8"/>
  <c r="B59" i="8"/>
  <c r="B58" i="8"/>
  <c r="N57" i="8"/>
  <c r="M57" i="8"/>
  <c r="L57" i="8"/>
  <c r="K57" i="8"/>
  <c r="J57" i="8"/>
  <c r="I57" i="8"/>
  <c r="H57" i="8"/>
  <c r="G57" i="8"/>
  <c r="F57" i="8"/>
  <c r="E57" i="8"/>
  <c r="D57" i="8"/>
  <c r="C57" i="8"/>
  <c r="B56" i="8"/>
  <c r="B55" i="8"/>
  <c r="B54" i="8"/>
  <c r="N53" i="8"/>
  <c r="M53" i="8"/>
  <c r="L53" i="8"/>
  <c r="K53" i="8"/>
  <c r="J53" i="8"/>
  <c r="I53" i="8"/>
  <c r="H53" i="8"/>
  <c r="G53" i="8"/>
  <c r="F53" i="8"/>
  <c r="E53" i="8"/>
  <c r="D53" i="8"/>
  <c r="C53" i="8"/>
  <c r="B52" i="8"/>
  <c r="B51" i="8"/>
  <c r="B50" i="8"/>
  <c r="N49" i="8"/>
  <c r="M49" i="8"/>
  <c r="L49" i="8"/>
  <c r="K49" i="8"/>
  <c r="J49" i="8"/>
  <c r="I49" i="8"/>
  <c r="H49" i="8"/>
  <c r="G49" i="8"/>
  <c r="F49" i="8"/>
  <c r="E49" i="8"/>
  <c r="D49" i="8"/>
  <c r="C49" i="8"/>
  <c r="B48" i="8"/>
  <c r="B47" i="8"/>
  <c r="N46" i="8"/>
  <c r="M46" i="8"/>
  <c r="L46" i="8"/>
  <c r="K46" i="8"/>
  <c r="J46" i="8"/>
  <c r="I46" i="8"/>
  <c r="H46" i="8"/>
  <c r="G46" i="8"/>
  <c r="F46" i="8"/>
  <c r="E46" i="8"/>
  <c r="D46" i="8"/>
  <c r="C46" i="8"/>
  <c r="B45" i="8"/>
  <c r="N44" i="8"/>
  <c r="M44" i="8"/>
  <c r="L44" i="8"/>
  <c r="K44" i="8"/>
  <c r="J44" i="8"/>
  <c r="I44" i="8"/>
  <c r="H44" i="8"/>
  <c r="G44" i="8"/>
  <c r="F44" i="8"/>
  <c r="E44" i="8"/>
  <c r="D44" i="8"/>
  <c r="C44" i="8"/>
  <c r="B43" i="8"/>
  <c r="B42" i="8"/>
  <c r="B41" i="8"/>
  <c r="N40" i="8"/>
  <c r="M40" i="8"/>
  <c r="L40" i="8"/>
  <c r="K40" i="8"/>
  <c r="J40" i="8"/>
  <c r="I40" i="8"/>
  <c r="H40" i="8"/>
  <c r="G40" i="8"/>
  <c r="F40" i="8"/>
  <c r="E40" i="8"/>
  <c r="D40" i="8"/>
  <c r="C40" i="8"/>
  <c r="B39" i="8"/>
  <c r="B38" i="8"/>
  <c r="B37" i="8"/>
  <c r="N36" i="8"/>
  <c r="M36" i="8"/>
  <c r="L36" i="8"/>
  <c r="K36" i="8"/>
  <c r="J36" i="8"/>
  <c r="I36" i="8"/>
  <c r="H36" i="8"/>
  <c r="G36" i="8"/>
  <c r="F36" i="8"/>
  <c r="E36" i="8"/>
  <c r="D36" i="8"/>
  <c r="C36" i="8"/>
  <c r="B35" i="8"/>
  <c r="B34" i="8"/>
  <c r="N33" i="8"/>
  <c r="M33" i="8"/>
  <c r="L33" i="8"/>
  <c r="K33" i="8"/>
  <c r="J33" i="8"/>
  <c r="I33" i="8"/>
  <c r="H33" i="8"/>
  <c r="G33" i="8"/>
  <c r="F33" i="8"/>
  <c r="E33" i="8"/>
  <c r="D33" i="8"/>
  <c r="C33" i="8"/>
  <c r="B32" i="8"/>
  <c r="B31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 s="1"/>
  <c r="B29" i="8"/>
  <c r="B28" i="8"/>
  <c r="B27" i="8"/>
  <c r="N26" i="8"/>
  <c r="M26" i="8"/>
  <c r="L26" i="8"/>
  <c r="K26" i="8"/>
  <c r="J26" i="8"/>
  <c r="I26" i="8"/>
  <c r="H26" i="8"/>
  <c r="G26" i="8"/>
  <c r="F26" i="8"/>
  <c r="E26" i="8"/>
  <c r="D26" i="8"/>
  <c r="C26" i="8"/>
  <c r="B25" i="8"/>
  <c r="B24" i="8"/>
  <c r="N23" i="8"/>
  <c r="M23" i="8"/>
  <c r="L23" i="8"/>
  <c r="K23" i="8"/>
  <c r="J23" i="8"/>
  <c r="I23" i="8"/>
  <c r="H23" i="8"/>
  <c r="G23" i="8"/>
  <c r="F23" i="8"/>
  <c r="E23" i="8"/>
  <c r="D23" i="8"/>
  <c r="C23" i="8"/>
  <c r="B22" i="8"/>
  <c r="B21" i="8"/>
  <c r="B20" i="8"/>
  <c r="N19" i="8"/>
  <c r="M19" i="8"/>
  <c r="L19" i="8"/>
  <c r="K19" i="8"/>
  <c r="J19" i="8"/>
  <c r="I19" i="8"/>
  <c r="H19" i="8"/>
  <c r="G19" i="8"/>
  <c r="F19" i="8"/>
  <c r="E19" i="8"/>
  <c r="D19" i="8"/>
  <c r="C19" i="8"/>
  <c r="B18" i="8"/>
  <c r="N17" i="8"/>
  <c r="M17" i="8"/>
  <c r="L17" i="8"/>
  <c r="K17" i="8"/>
  <c r="J17" i="8"/>
  <c r="I17" i="8"/>
  <c r="H17" i="8"/>
  <c r="G17" i="8"/>
  <c r="F17" i="8"/>
  <c r="E17" i="8"/>
  <c r="D17" i="8"/>
  <c r="C17" i="8"/>
  <c r="B16" i="8"/>
  <c r="B15" i="8"/>
  <c r="B14" i="8"/>
  <c r="N13" i="8"/>
  <c r="M13" i="8"/>
  <c r="L13" i="8"/>
  <c r="K13" i="8"/>
  <c r="J13" i="8"/>
  <c r="I13" i="8"/>
  <c r="H13" i="8"/>
  <c r="G13" i="8"/>
  <c r="F13" i="8"/>
  <c r="E13" i="8"/>
  <c r="D13" i="8"/>
  <c r="C13" i="8"/>
  <c r="B12" i="8"/>
  <c r="B11" i="8"/>
  <c r="N10" i="8"/>
  <c r="M10" i="8"/>
  <c r="L10" i="8"/>
  <c r="K10" i="8"/>
  <c r="J10" i="8"/>
  <c r="I10" i="8"/>
  <c r="H10" i="8"/>
  <c r="G10" i="8"/>
  <c r="F10" i="8"/>
  <c r="E10" i="8"/>
  <c r="D10" i="8"/>
  <c r="C10" i="8"/>
  <c r="B9" i="8"/>
  <c r="N8" i="8"/>
  <c r="M8" i="8"/>
  <c r="L8" i="8"/>
  <c r="K8" i="8"/>
  <c r="J8" i="8"/>
  <c r="I8" i="8"/>
  <c r="H8" i="8"/>
  <c r="G8" i="8"/>
  <c r="F8" i="8"/>
  <c r="E8" i="8"/>
  <c r="D8" i="8"/>
  <c r="C8" i="8"/>
  <c r="B17" i="8" l="1"/>
  <c r="B53" i="8"/>
  <c r="B87" i="8"/>
  <c r="B97" i="8"/>
  <c r="M7" i="8"/>
  <c r="K7" i="8"/>
  <c r="B57" i="8"/>
  <c r="B73" i="8"/>
  <c r="G7" i="8"/>
  <c r="B66" i="8"/>
  <c r="F7" i="8"/>
  <c r="B40" i="8"/>
  <c r="B49" i="8"/>
  <c r="B68" i="8"/>
  <c r="L7" i="8"/>
  <c r="B26" i="8"/>
  <c r="N7" i="8"/>
  <c r="H7" i="8"/>
  <c r="B13" i="8"/>
  <c r="B83" i="8"/>
  <c r="B60" i="8"/>
  <c r="B46" i="8"/>
  <c r="B93" i="8"/>
  <c r="B44" i="8"/>
  <c r="E7" i="8"/>
  <c r="B36" i="8"/>
  <c r="B19" i="8"/>
  <c r="B95" i="8"/>
  <c r="I7" i="8"/>
  <c r="J7" i="8"/>
  <c r="B76" i="8"/>
  <c r="B23" i="8"/>
  <c r="B10" i="8"/>
  <c r="B33" i="8"/>
  <c r="D7" i="8"/>
  <c r="C7" i="8"/>
  <c r="B8" i="8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N7" i="6"/>
  <c r="M7" i="6"/>
  <c r="L7" i="6"/>
  <c r="K7" i="6"/>
  <c r="J7" i="6"/>
  <c r="I7" i="6"/>
  <c r="H7" i="6"/>
  <c r="G7" i="6"/>
  <c r="F7" i="6"/>
  <c r="E7" i="6"/>
  <c r="D7" i="6"/>
  <c r="C7" i="6"/>
  <c r="B7" i="8" l="1"/>
  <c r="B7" i="6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N6" i="4"/>
  <c r="M6" i="4"/>
  <c r="L6" i="4"/>
  <c r="K6" i="4"/>
  <c r="J6" i="4"/>
  <c r="I6" i="4"/>
  <c r="H6" i="4"/>
  <c r="G6" i="4"/>
  <c r="F6" i="4"/>
  <c r="E6" i="4"/>
  <c r="D6" i="4"/>
  <c r="C6" i="4"/>
  <c r="B107" i="3"/>
  <c r="B106" i="3" s="1"/>
  <c r="N106" i="3"/>
  <c r="M106" i="3"/>
  <c r="L106" i="3"/>
  <c r="K106" i="3"/>
  <c r="J106" i="3"/>
  <c r="I106" i="3"/>
  <c r="H106" i="3"/>
  <c r="G106" i="3"/>
  <c r="F106" i="3"/>
  <c r="E106" i="3"/>
  <c r="D106" i="3"/>
  <c r="C106" i="3"/>
  <c r="B105" i="3"/>
  <c r="B104" i="3"/>
  <c r="B103" i="3"/>
  <c r="B102" i="3"/>
  <c r="B101" i="3"/>
  <c r="B100" i="3"/>
  <c r="B99" i="3"/>
  <c r="B98" i="3"/>
  <c r="N97" i="3"/>
  <c r="M97" i="3"/>
  <c r="L97" i="3"/>
  <c r="K97" i="3"/>
  <c r="J97" i="3"/>
  <c r="I97" i="3"/>
  <c r="H97" i="3"/>
  <c r="G97" i="3"/>
  <c r="F97" i="3"/>
  <c r="E97" i="3"/>
  <c r="D97" i="3"/>
  <c r="C97" i="3"/>
  <c r="B96" i="3"/>
  <c r="B95" i="3"/>
  <c r="B94" i="3"/>
  <c r="B93" i="3"/>
  <c r="B92" i="3"/>
  <c r="B91" i="3"/>
  <c r="B90" i="3"/>
  <c r="B89" i="3"/>
  <c r="B88" i="3"/>
  <c r="B87" i="3"/>
  <c r="N86" i="3"/>
  <c r="M86" i="3"/>
  <c r="L86" i="3"/>
  <c r="K86" i="3"/>
  <c r="J86" i="3"/>
  <c r="I86" i="3"/>
  <c r="H86" i="3"/>
  <c r="G86" i="3"/>
  <c r="F86" i="3"/>
  <c r="E86" i="3"/>
  <c r="D86" i="3"/>
  <c r="C86" i="3"/>
  <c r="B85" i="3"/>
  <c r="B84" i="3" s="1"/>
  <c r="N84" i="3"/>
  <c r="M84" i="3"/>
  <c r="L84" i="3"/>
  <c r="K84" i="3"/>
  <c r="J84" i="3"/>
  <c r="I84" i="3"/>
  <c r="H84" i="3"/>
  <c r="G84" i="3"/>
  <c r="F84" i="3"/>
  <c r="E84" i="3"/>
  <c r="D84" i="3"/>
  <c r="C84" i="3"/>
  <c r="B83" i="3"/>
  <c r="B82" i="3"/>
  <c r="B81" i="3"/>
  <c r="B80" i="3"/>
  <c r="B79" i="3"/>
  <c r="N78" i="3"/>
  <c r="M78" i="3"/>
  <c r="L78" i="3"/>
  <c r="K78" i="3"/>
  <c r="J78" i="3"/>
  <c r="I78" i="3"/>
  <c r="H78" i="3"/>
  <c r="G78" i="3"/>
  <c r="F78" i="3"/>
  <c r="E78" i="3"/>
  <c r="D78" i="3"/>
  <c r="C78" i="3"/>
  <c r="B77" i="3"/>
  <c r="N76" i="3"/>
  <c r="M76" i="3"/>
  <c r="L76" i="3"/>
  <c r="K76" i="3"/>
  <c r="J76" i="3"/>
  <c r="I76" i="3"/>
  <c r="H76" i="3"/>
  <c r="G76" i="3"/>
  <c r="F76" i="3"/>
  <c r="E76" i="3"/>
  <c r="D76" i="3"/>
  <c r="C76" i="3"/>
  <c r="B75" i="3"/>
  <c r="B74" i="3" s="1"/>
  <c r="N74" i="3"/>
  <c r="M74" i="3"/>
  <c r="L74" i="3"/>
  <c r="K74" i="3"/>
  <c r="J74" i="3"/>
  <c r="I74" i="3"/>
  <c r="H74" i="3"/>
  <c r="G74" i="3"/>
  <c r="F74" i="3"/>
  <c r="E74" i="3"/>
  <c r="D74" i="3"/>
  <c r="C74" i="3"/>
  <c r="B73" i="3"/>
  <c r="B72" i="3"/>
  <c r="B71" i="3"/>
  <c r="B70" i="3"/>
  <c r="N69" i="3"/>
  <c r="M69" i="3"/>
  <c r="L69" i="3"/>
  <c r="K69" i="3"/>
  <c r="J69" i="3"/>
  <c r="I69" i="3"/>
  <c r="H69" i="3"/>
  <c r="G69" i="3"/>
  <c r="F69" i="3"/>
  <c r="E69" i="3"/>
  <c r="D69" i="3"/>
  <c r="C69" i="3"/>
  <c r="B68" i="3"/>
  <c r="B67" i="3"/>
  <c r="N66" i="3"/>
  <c r="M66" i="3"/>
  <c r="L66" i="3"/>
  <c r="K66" i="3"/>
  <c r="J66" i="3"/>
  <c r="I66" i="3"/>
  <c r="H66" i="3"/>
  <c r="G66" i="3"/>
  <c r="F66" i="3"/>
  <c r="E66" i="3"/>
  <c r="D66" i="3"/>
  <c r="C66" i="3"/>
  <c r="B65" i="3"/>
  <c r="B64" i="3"/>
  <c r="B63" i="3"/>
  <c r="B62" i="3"/>
  <c r="N61" i="3"/>
  <c r="M61" i="3"/>
  <c r="L61" i="3"/>
  <c r="K61" i="3"/>
  <c r="J61" i="3"/>
  <c r="I61" i="3"/>
  <c r="H61" i="3"/>
  <c r="G61" i="3"/>
  <c r="F61" i="3"/>
  <c r="E61" i="3"/>
  <c r="D61" i="3"/>
  <c r="C61" i="3"/>
  <c r="B60" i="3"/>
  <c r="B59" i="3"/>
  <c r="N58" i="3"/>
  <c r="M58" i="3"/>
  <c r="L58" i="3"/>
  <c r="K58" i="3"/>
  <c r="J58" i="3"/>
  <c r="I58" i="3"/>
  <c r="H58" i="3"/>
  <c r="G58" i="3"/>
  <c r="F58" i="3"/>
  <c r="E58" i="3"/>
  <c r="D58" i="3"/>
  <c r="C58" i="3"/>
  <c r="B57" i="3"/>
  <c r="B56" i="3" s="1"/>
  <c r="N56" i="3"/>
  <c r="M56" i="3"/>
  <c r="L56" i="3"/>
  <c r="K56" i="3"/>
  <c r="J56" i="3"/>
  <c r="I56" i="3"/>
  <c r="H56" i="3"/>
  <c r="G56" i="3"/>
  <c r="F56" i="3"/>
  <c r="E56" i="3"/>
  <c r="D56" i="3"/>
  <c r="C56" i="3"/>
  <c r="B55" i="3"/>
  <c r="B54" i="3"/>
  <c r="N53" i="3"/>
  <c r="M53" i="3"/>
  <c r="L53" i="3"/>
  <c r="K53" i="3"/>
  <c r="J53" i="3"/>
  <c r="I53" i="3"/>
  <c r="H53" i="3"/>
  <c r="G53" i="3"/>
  <c r="F53" i="3"/>
  <c r="E53" i="3"/>
  <c r="D53" i="3"/>
  <c r="C53" i="3"/>
  <c r="B52" i="3"/>
  <c r="B51" i="3"/>
  <c r="B50" i="3"/>
  <c r="B49" i="3"/>
  <c r="N48" i="3"/>
  <c r="M48" i="3"/>
  <c r="L48" i="3"/>
  <c r="K48" i="3"/>
  <c r="J48" i="3"/>
  <c r="I48" i="3"/>
  <c r="H48" i="3"/>
  <c r="G48" i="3"/>
  <c r="F48" i="3"/>
  <c r="E48" i="3"/>
  <c r="D48" i="3"/>
  <c r="C48" i="3"/>
  <c r="B47" i="3"/>
  <c r="B46" i="3"/>
  <c r="N45" i="3"/>
  <c r="M45" i="3"/>
  <c r="L45" i="3"/>
  <c r="K45" i="3"/>
  <c r="J45" i="3"/>
  <c r="I45" i="3"/>
  <c r="H45" i="3"/>
  <c r="G45" i="3"/>
  <c r="F45" i="3"/>
  <c r="E45" i="3"/>
  <c r="D45" i="3"/>
  <c r="C45" i="3"/>
  <c r="B44" i="3"/>
  <c r="B43" i="3"/>
  <c r="B42" i="3"/>
  <c r="N41" i="3"/>
  <c r="M41" i="3"/>
  <c r="L41" i="3"/>
  <c r="K41" i="3"/>
  <c r="J41" i="3"/>
  <c r="I41" i="3"/>
  <c r="H41" i="3"/>
  <c r="G41" i="3"/>
  <c r="F41" i="3"/>
  <c r="E41" i="3"/>
  <c r="D41" i="3"/>
  <c r="C41" i="3"/>
  <c r="B40" i="3"/>
  <c r="B39" i="3"/>
  <c r="B38" i="3"/>
  <c r="N37" i="3"/>
  <c r="M37" i="3"/>
  <c r="L37" i="3"/>
  <c r="K37" i="3"/>
  <c r="J37" i="3"/>
  <c r="I37" i="3"/>
  <c r="H37" i="3"/>
  <c r="G37" i="3"/>
  <c r="F37" i="3"/>
  <c r="E37" i="3"/>
  <c r="D37" i="3"/>
  <c r="C37" i="3"/>
  <c r="B36" i="3"/>
  <c r="B35" i="3"/>
  <c r="B34" i="3"/>
  <c r="N33" i="3"/>
  <c r="M33" i="3"/>
  <c r="L33" i="3"/>
  <c r="K33" i="3"/>
  <c r="J33" i="3"/>
  <c r="I33" i="3"/>
  <c r="H33" i="3"/>
  <c r="G33" i="3"/>
  <c r="F33" i="3"/>
  <c r="E33" i="3"/>
  <c r="D33" i="3"/>
  <c r="C33" i="3"/>
  <c r="B32" i="3"/>
  <c r="B31" i="3"/>
  <c r="N30" i="3"/>
  <c r="M30" i="3"/>
  <c r="L30" i="3"/>
  <c r="K30" i="3"/>
  <c r="J30" i="3"/>
  <c r="I30" i="3"/>
  <c r="H30" i="3"/>
  <c r="G30" i="3"/>
  <c r="F30" i="3"/>
  <c r="E30" i="3"/>
  <c r="D30" i="3"/>
  <c r="C30" i="3"/>
  <c r="B29" i="3"/>
  <c r="B28" i="3"/>
  <c r="B27" i="3"/>
  <c r="B26" i="3"/>
  <c r="N25" i="3"/>
  <c r="M25" i="3"/>
  <c r="L25" i="3"/>
  <c r="K25" i="3"/>
  <c r="J25" i="3"/>
  <c r="I25" i="3"/>
  <c r="H25" i="3"/>
  <c r="G25" i="3"/>
  <c r="F25" i="3"/>
  <c r="E25" i="3"/>
  <c r="D25" i="3"/>
  <c r="C25" i="3"/>
  <c r="B24" i="3"/>
  <c r="B23" i="3" s="1"/>
  <c r="N23" i="3"/>
  <c r="M23" i="3"/>
  <c r="L23" i="3"/>
  <c r="K23" i="3"/>
  <c r="J23" i="3"/>
  <c r="I23" i="3"/>
  <c r="H23" i="3"/>
  <c r="G23" i="3"/>
  <c r="F23" i="3"/>
  <c r="E23" i="3"/>
  <c r="D23" i="3"/>
  <c r="C23" i="3"/>
  <c r="B22" i="3"/>
  <c r="B21" i="3"/>
  <c r="B20" i="3"/>
  <c r="N19" i="3"/>
  <c r="M19" i="3"/>
  <c r="L19" i="3"/>
  <c r="K19" i="3"/>
  <c r="J19" i="3"/>
  <c r="I19" i="3"/>
  <c r="H19" i="3"/>
  <c r="G19" i="3"/>
  <c r="F19" i="3"/>
  <c r="E19" i="3"/>
  <c r="D19" i="3"/>
  <c r="C19" i="3"/>
  <c r="B18" i="3"/>
  <c r="B17" i="3" s="1"/>
  <c r="N17" i="3"/>
  <c r="M17" i="3"/>
  <c r="L17" i="3"/>
  <c r="K17" i="3"/>
  <c r="J17" i="3"/>
  <c r="I17" i="3"/>
  <c r="H17" i="3"/>
  <c r="G17" i="3"/>
  <c r="F17" i="3"/>
  <c r="E17" i="3"/>
  <c r="D17" i="3"/>
  <c r="C17" i="3"/>
  <c r="B16" i="3"/>
  <c r="B15" i="3"/>
  <c r="B14" i="3"/>
  <c r="B13" i="3"/>
  <c r="B12" i="3"/>
  <c r="N11" i="3"/>
  <c r="M11" i="3"/>
  <c r="L11" i="3"/>
  <c r="K11" i="3"/>
  <c r="J11" i="3"/>
  <c r="I11" i="3"/>
  <c r="H11" i="3"/>
  <c r="G11" i="3"/>
  <c r="F11" i="3"/>
  <c r="E11" i="3"/>
  <c r="D11" i="3"/>
  <c r="C11" i="3"/>
  <c r="B10" i="3"/>
  <c r="B9" i="3"/>
  <c r="B8" i="3"/>
  <c r="N7" i="3"/>
  <c r="M7" i="3"/>
  <c r="L7" i="3"/>
  <c r="K7" i="3"/>
  <c r="J7" i="3"/>
  <c r="I7" i="3"/>
  <c r="H7" i="3"/>
  <c r="G7" i="3"/>
  <c r="F7" i="3"/>
  <c r="E7" i="3"/>
  <c r="D7" i="3"/>
  <c r="C7" i="3"/>
  <c r="B58" i="3" l="1"/>
  <c r="B30" i="3"/>
  <c r="B41" i="3"/>
  <c r="B61" i="3"/>
  <c r="B48" i="3"/>
  <c r="B45" i="3"/>
  <c r="B19" i="3"/>
  <c r="B66" i="3"/>
  <c r="L6" i="3"/>
  <c r="B86" i="3"/>
  <c r="B11" i="3"/>
  <c r="B37" i="3"/>
  <c r="B78" i="3"/>
  <c r="D6" i="3"/>
  <c r="F6" i="3"/>
  <c r="N6" i="3"/>
  <c r="B7" i="3"/>
  <c r="J6" i="3"/>
  <c r="B33" i="3"/>
  <c r="B76" i="3"/>
  <c r="H6" i="3"/>
  <c r="B69" i="3"/>
  <c r="B6" i="4"/>
  <c r="E6" i="3"/>
  <c r="G6" i="3"/>
  <c r="B97" i="3"/>
  <c r="I6" i="3"/>
  <c r="B25" i="3"/>
  <c r="M6" i="3"/>
  <c r="C6" i="3"/>
  <c r="K6" i="3"/>
  <c r="B53" i="3"/>
  <c r="B6" i="3" l="1"/>
</calcChain>
</file>

<file path=xl/sharedStrings.xml><?xml version="1.0" encoding="utf-8"?>
<sst xmlns="http://schemas.openxmlformats.org/spreadsheetml/2006/main" count="578" uniqueCount="195">
  <si>
    <t>Provincia y municipio</t>
  </si>
  <si>
    <t xml:space="preserve">Enero </t>
  </si>
  <si>
    <t>Febrero</t>
  </si>
  <si>
    <t>Marzo</t>
  </si>
  <si>
    <t>Total</t>
  </si>
  <si>
    <t>Azua</t>
  </si>
  <si>
    <t>Barahona</t>
  </si>
  <si>
    <t>Vicente Noble</t>
  </si>
  <si>
    <t>Distrito Nacional</t>
  </si>
  <si>
    <t>Santo Domingo de Guzmán</t>
  </si>
  <si>
    <t>Duarte</t>
  </si>
  <si>
    <t>San Francisco de Macorís</t>
  </si>
  <si>
    <t>Espaillat</t>
  </si>
  <si>
    <t>Moca</t>
  </si>
  <si>
    <t>Hermanas Mirabal</t>
  </si>
  <si>
    <t>Tenares</t>
  </si>
  <si>
    <t>La Altagracia</t>
  </si>
  <si>
    <t>La Romana</t>
  </si>
  <si>
    <t>La Vega</t>
  </si>
  <si>
    <t>Jarabacoa</t>
  </si>
  <si>
    <t>María Trinidad Sánchez</t>
  </si>
  <si>
    <t>Nagua</t>
  </si>
  <si>
    <t>Baní</t>
  </si>
  <si>
    <t>Puerto Plata</t>
  </si>
  <si>
    <t>Samaná</t>
  </si>
  <si>
    <t>Las Terrenas</t>
  </si>
  <si>
    <t>San Cristóbal</t>
  </si>
  <si>
    <t>San Juan</t>
  </si>
  <si>
    <t>San Pedro de Macorís</t>
  </si>
  <si>
    <t>Guayacanes</t>
  </si>
  <si>
    <t>Ramón Santana</t>
  </si>
  <si>
    <t>Sánchez Ramírez</t>
  </si>
  <si>
    <t>Cotuí</t>
  </si>
  <si>
    <t>Santiago</t>
  </si>
  <si>
    <t>Santo Domingo</t>
  </si>
  <si>
    <t>Boca Chica</t>
  </si>
  <si>
    <t>San Antonio de Guerra</t>
  </si>
  <si>
    <t>Santo Domingo Este</t>
  </si>
  <si>
    <t>Santo Domingo Norte</t>
  </si>
  <si>
    <t>Valverde</t>
  </si>
  <si>
    <t>Mao</t>
  </si>
  <si>
    <t>Villa Tapia</t>
  </si>
  <si>
    <t>Monseñor Nouel</t>
  </si>
  <si>
    <t>Bonao</t>
  </si>
  <si>
    <t>Sosúa</t>
  </si>
  <si>
    <t>Bajos de Haina</t>
  </si>
  <si>
    <t>Abril</t>
  </si>
  <si>
    <t>Pedro Brand</t>
  </si>
  <si>
    <t>Villa Hermosa</t>
  </si>
  <si>
    <t>Monte Cristi</t>
  </si>
  <si>
    <t>Bisonó</t>
  </si>
  <si>
    <t>Tamboril</t>
  </si>
  <si>
    <t>Mayo</t>
  </si>
  <si>
    <t>Junio</t>
  </si>
  <si>
    <t>Villa González</t>
  </si>
  <si>
    <t xml:space="preserve">Julio </t>
  </si>
  <si>
    <t>El Seibo</t>
  </si>
  <si>
    <t>Licey al Medio</t>
  </si>
  <si>
    <t xml:space="preserve">Agosto </t>
  </si>
  <si>
    <t>Septiembre</t>
  </si>
  <si>
    <t>Octubre</t>
  </si>
  <si>
    <t>Noviembre</t>
  </si>
  <si>
    <t>Diciembre</t>
  </si>
  <si>
    <t>Castillo</t>
  </si>
  <si>
    <t>Gaspar Hernández</t>
  </si>
  <si>
    <t>Salcedo</t>
  </si>
  <si>
    <t>Cabrera</t>
  </si>
  <si>
    <t>Los Alcarrizos</t>
  </si>
  <si>
    <t xml:space="preserve">Azua </t>
  </si>
  <si>
    <t>Tábara Arriba</t>
  </si>
  <si>
    <t>Baoruco</t>
  </si>
  <si>
    <t>Neiba</t>
  </si>
  <si>
    <t>Paraíso</t>
  </si>
  <si>
    <t>Polo</t>
  </si>
  <si>
    <t>Villa Riva</t>
  </si>
  <si>
    <t>Miches</t>
  </si>
  <si>
    <t>Higüey</t>
  </si>
  <si>
    <t>San Rafael del Yuma</t>
  </si>
  <si>
    <t>Río San juan</t>
  </si>
  <si>
    <t xml:space="preserve">Monte Cristi </t>
  </si>
  <si>
    <t xml:space="preserve">Peravia </t>
  </si>
  <si>
    <t>Nizao</t>
  </si>
  <si>
    <t>Matanzas</t>
  </si>
  <si>
    <t>Villa Altagracia</t>
  </si>
  <si>
    <t xml:space="preserve">San Juan </t>
  </si>
  <si>
    <t>San pedro de Macorís</t>
  </si>
  <si>
    <t>Cevicos</t>
  </si>
  <si>
    <t>Puñal</t>
  </si>
  <si>
    <t>Santiago Rodríguez</t>
  </si>
  <si>
    <t xml:space="preserve">San Ignacio de Sabaneta </t>
  </si>
  <si>
    <t>Esperanza</t>
  </si>
  <si>
    <t>Piedra Blanca</t>
  </si>
  <si>
    <t>Monte Plata</t>
  </si>
  <si>
    <t xml:space="preserve">San José de Ocoa </t>
  </si>
  <si>
    <t>Sabana Larga</t>
  </si>
  <si>
    <t>Santo Domingo Oeste</t>
  </si>
  <si>
    <t>Nota: No a todas las licencias se le incluyó área de contrucción para evitar duplicidad, dado a que una misma licencia pude ser inicio de obra, licencia final o modificación.</t>
  </si>
  <si>
    <t>(M²): Metros cuadrados.</t>
  </si>
  <si>
    <t>*Cifras sujetas a rectificación.</t>
  </si>
  <si>
    <t>Fuente: Registros administrativos Departamento de Tramitación de planos, Ministerio de Obras Públicas y Comunicaciones (MOPC).</t>
  </si>
  <si>
    <t>Elaboración: Oficina Nacional de Estadística (ONE).</t>
  </si>
  <si>
    <t>Total general</t>
  </si>
  <si>
    <t>Padre Las Casas</t>
  </si>
  <si>
    <t>Sabana Yegua</t>
  </si>
  <si>
    <t>La Cienaga</t>
  </si>
  <si>
    <t>Santa Cruz de Barahona</t>
  </si>
  <si>
    <t>Villa Central</t>
  </si>
  <si>
    <t>Arenoso</t>
  </si>
  <si>
    <t xml:space="preserve">Miches </t>
  </si>
  <si>
    <t>Cayetano Germosén</t>
  </si>
  <si>
    <t>Juan López</t>
  </si>
  <si>
    <t>Hato Mayor</t>
  </si>
  <si>
    <t>Sabana de la Mar</t>
  </si>
  <si>
    <t xml:space="preserve">Higüey </t>
  </si>
  <si>
    <t>Salvaleón de Higüey</t>
  </si>
  <si>
    <t>Verón Punta cana</t>
  </si>
  <si>
    <t>Concepción de la Vega</t>
  </si>
  <si>
    <t>No Identificado</t>
  </si>
  <si>
    <t>Rio San Juan</t>
  </si>
  <si>
    <t>Maimón</t>
  </si>
  <si>
    <t>Peravia</t>
  </si>
  <si>
    <t xml:space="preserve">Guayubín </t>
  </si>
  <si>
    <t xml:space="preserve">Maimón </t>
  </si>
  <si>
    <t>Puero Plata</t>
  </si>
  <si>
    <t>San Felipe de Puerto Plata</t>
  </si>
  <si>
    <t>El Limón</t>
  </si>
  <si>
    <t>Sabana Grande de Palenque</t>
  </si>
  <si>
    <t>Yaguate</t>
  </si>
  <si>
    <t>San José de Ocoa</t>
  </si>
  <si>
    <t>San Juan de la Maguana</t>
  </si>
  <si>
    <t>Consuelo</t>
  </si>
  <si>
    <t>San José de los Llanos</t>
  </si>
  <si>
    <t>Baitoa</t>
  </si>
  <si>
    <t xml:space="preserve">Puñal </t>
  </si>
  <si>
    <t>San José de las matas</t>
  </si>
  <si>
    <t xml:space="preserve">Santiago </t>
  </si>
  <si>
    <t>Santiago de los Caballeros</t>
  </si>
  <si>
    <t>Villa Bisonó, Navarrete</t>
  </si>
  <si>
    <t>Distrito Nacional, Santo Domingo de Guzmán</t>
  </si>
  <si>
    <t xml:space="preserve">Santo Domingo Oeste </t>
  </si>
  <si>
    <t>Fuente: Registros administrativos Departamento de Tramitación de planos, Ministerio de Obras Públicas y Comunicaciones ( MOPC)</t>
  </si>
  <si>
    <r>
      <t xml:space="preserve">                     (en m</t>
    </r>
    <r>
      <rPr>
        <vertAlign val="superscript"/>
        <sz val="9"/>
        <color theme="1"/>
        <rFont val="Roboto regular"/>
      </rPr>
      <t>2</t>
    </r>
    <r>
      <rPr>
        <sz val="9"/>
        <color theme="1"/>
        <rFont val="Roboto regular"/>
      </rPr>
      <t>)</t>
    </r>
  </si>
  <si>
    <r>
      <rPr>
        <b/>
        <sz val="9"/>
        <color theme="1"/>
        <rFont val="Roboto Black"/>
      </rPr>
      <t xml:space="preserve">Cuadro 4.5. </t>
    </r>
    <r>
      <rPr>
        <sz val="9"/>
        <color theme="1"/>
        <rFont val="Roboto "/>
      </rPr>
      <t>REPÚBLICA DOMINICANA:</t>
    </r>
    <r>
      <rPr>
        <sz val="9"/>
        <color theme="1"/>
        <rFont val="Roboto regular"/>
      </rPr>
      <t xml:space="preserve"> Área de construcción del sector privado por provincia y municipio, según mes, 2020*</t>
    </r>
  </si>
  <si>
    <r>
      <rPr>
        <b/>
        <sz val="9"/>
        <color theme="1"/>
        <rFont val="Roboto Black"/>
      </rPr>
      <t>Cuadro 4.5.</t>
    </r>
    <r>
      <rPr>
        <sz val="9"/>
        <color theme="1"/>
        <rFont val="Roboto Black"/>
      </rPr>
      <t xml:space="preserve"> </t>
    </r>
    <r>
      <rPr>
        <sz val="9"/>
        <color theme="1"/>
        <rFont val="Roboto "/>
      </rPr>
      <t>REPÚBLICA DOMINICANA:</t>
    </r>
    <r>
      <rPr>
        <sz val="9"/>
        <color theme="1"/>
        <rFont val="Roboto regular"/>
      </rPr>
      <t xml:space="preserve"> Área de construcción del sector privado por provincia y municipio, según mes, 2019*</t>
    </r>
  </si>
  <si>
    <t>Santo Domingo De Guzmán</t>
  </si>
  <si>
    <t>Los Ríos</t>
  </si>
  <si>
    <t>Dajabón</t>
  </si>
  <si>
    <t>San Francisco De Macorís</t>
  </si>
  <si>
    <t>San Rafael Del Yuma</t>
  </si>
  <si>
    <t>Jima Abajo</t>
  </si>
  <si>
    <t xml:space="preserve">Puerto Plata </t>
  </si>
  <si>
    <t>Altamira</t>
  </si>
  <si>
    <t>Villa Montellano</t>
  </si>
  <si>
    <t>Sabana Grande De Palenque</t>
  </si>
  <si>
    <t>Bajos De Haina</t>
  </si>
  <si>
    <t>Las Matas De Farfán</t>
  </si>
  <si>
    <t>San Pedro De Macorís</t>
  </si>
  <si>
    <t>Villa La Mata</t>
  </si>
  <si>
    <t>Jánico</t>
  </si>
  <si>
    <t>Licey Al Medio</t>
  </si>
  <si>
    <t>San José De Las Matas</t>
  </si>
  <si>
    <t>San José De Ocoa</t>
  </si>
  <si>
    <t>San Antonio De Guerra</t>
  </si>
  <si>
    <r>
      <rPr>
        <b/>
        <sz val="9"/>
        <color theme="1"/>
        <rFont val="Roboto"/>
      </rPr>
      <t xml:space="preserve">Cuadro 4.5. </t>
    </r>
    <r>
      <rPr>
        <sz val="9"/>
        <color theme="1"/>
        <rFont val="Roboto"/>
      </rPr>
      <t>REPÚBLICA DOMINICANA: Área de construcción del sector privado por provincia y municipio, según mes, 2021*</t>
    </r>
  </si>
  <si>
    <r>
      <t xml:space="preserve">                     (en m</t>
    </r>
    <r>
      <rPr>
        <vertAlign val="superscript"/>
        <sz val="9"/>
        <color theme="1"/>
        <rFont val="Roboto"/>
      </rPr>
      <t>2</t>
    </r>
    <r>
      <rPr>
        <sz val="9"/>
        <color theme="1"/>
        <rFont val="Roboto"/>
      </rPr>
      <t>)</t>
    </r>
  </si>
  <si>
    <t>* Cifras sujetas a rectificación</t>
  </si>
  <si>
    <t>Enriquillo</t>
  </si>
  <si>
    <t>La Ciénaga</t>
  </si>
  <si>
    <t>San Víctor</t>
  </si>
  <si>
    <t>Río San Juan</t>
  </si>
  <si>
    <t>Guayubín</t>
  </si>
  <si>
    <t>San Gregorio De Nigua</t>
  </si>
  <si>
    <t>Villa Los Almácigos</t>
  </si>
  <si>
    <t>Nota: No a todas las licencias se le incluyó área de contrucción para evitar duplicidad, dado a que una misma licencia puede ser inicio de obra, licencia final o modificación.</t>
  </si>
  <si>
    <r>
      <rPr>
        <b/>
        <sz val="9"/>
        <color theme="1"/>
        <rFont val="Roboto"/>
      </rPr>
      <t xml:space="preserve">Cuadro 4.5. </t>
    </r>
    <r>
      <rPr>
        <sz val="9"/>
        <color theme="1"/>
        <rFont val="Roboto"/>
      </rPr>
      <t>REPÚBLICA DOMINICANA: Área de construcción del sector privado por mes, según provincia y municipio, 2022*</t>
    </r>
  </si>
  <si>
    <t>Fuente: Registros administrativos Departamento Tramitación de planos, Ministerio de Vivienda y Edificaciones (MIVED).</t>
  </si>
  <si>
    <t xml:space="preserve">Octubre </t>
  </si>
  <si>
    <t>San Ignacio De Sabaneta</t>
  </si>
  <si>
    <t>Monción</t>
  </si>
  <si>
    <r>
      <rPr>
        <b/>
        <sz val="9"/>
        <color theme="1"/>
        <rFont val="Roboto"/>
      </rPr>
      <t xml:space="preserve">Cuadro 4.5. </t>
    </r>
    <r>
      <rPr>
        <sz val="9"/>
        <color theme="1"/>
        <rFont val="Roboto"/>
      </rPr>
      <t>REPÚBLICA DOMINICANA: Área de construcción del sector privado por mes, según provincia y municipio, 2023*</t>
    </r>
  </si>
  <si>
    <t>Las Yayas de Viajama</t>
  </si>
  <si>
    <t>Las Matas de Farfán</t>
  </si>
  <si>
    <t>San José de Las Matas</t>
  </si>
  <si>
    <t>Yamasá</t>
  </si>
  <si>
    <t>Perdenales</t>
  </si>
  <si>
    <t>Pedernales</t>
  </si>
  <si>
    <t>Julio</t>
  </si>
  <si>
    <t>Agosto</t>
  </si>
  <si>
    <t xml:space="preserve">San Rafael del Yuma </t>
  </si>
  <si>
    <t>Villa la Mata</t>
  </si>
  <si>
    <t>San Ignacio de Sabaneta</t>
  </si>
  <si>
    <t>Dabajón</t>
  </si>
  <si>
    <t xml:space="preserve">San Gregorio de Nigua </t>
  </si>
  <si>
    <r>
      <t>Nota</t>
    </r>
    <r>
      <rPr>
        <vertAlign val="superscript"/>
        <sz val="7"/>
        <color rgb="FF000000"/>
        <rFont val="Roboto"/>
      </rPr>
      <t>2</t>
    </r>
    <r>
      <rPr>
        <sz val="7"/>
        <color indexed="8"/>
        <rFont val="Roboto"/>
      </rPr>
      <t>: La provincia que no poseen datos, se está a la espera de la tasación del área.</t>
    </r>
  </si>
  <si>
    <t>Constanza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</si>
</sst>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_);_(* \(#,##0.0\);_(* &quot;-&quot;??_);_(@_)"/>
    <numFmt numFmtId="173" formatCode="_(* #,##0.00_);_(* \(#,##0.00\);_(* \-??_);_(@_)"/>
    <numFmt numFmtId="174" formatCode="_(&quot;RD$&quot;* #,##0.00_);_(&quot;RD$&quot;* \(#,##0.00\);_(&quot;RD$&quot;* &quot;-&quot;??_);_(@_)"/>
    <numFmt numFmtId="175" formatCode="&quot;RD$&quot;#,##0_);\(&quot;RD$&quot;#,##0\)"/>
    <numFmt numFmtId="176" formatCode="mmmm\ d\,\ yyyy"/>
    <numFmt numFmtId="177" formatCode="_-[$€-2]* #,##0.00_-;\-[$€-2]* #,##0.00_-;_-[$€-2]* &quot;-&quot;??_-"/>
    <numFmt numFmtId="178" formatCode="_([$€]* #,##0.00_);_([$€]* \(#,##0.00\);_([$€]* &quot;-&quot;??_);_(@_)"/>
    <numFmt numFmtId="179" formatCode="_-* #,##0.0_-;\-* #,##0.0_-;_-* &quot;-&quot;_-;_-@_-"/>
    <numFmt numFmtId="180" formatCode="_-* #,##0\ _P_t_s_-;\-* #,##0\ _P_t_s_-;_-* &quot;-&quot;\ _P_t_s_-;_-@_-"/>
    <numFmt numFmtId="181" formatCode="#,##0.0"/>
    <numFmt numFmtId="182" formatCode="_-* #,##0.00\ _€_-;\-* #,##0.00\ _€_-;_-* &quot;-&quot;??\ _€_-;_-@_-"/>
    <numFmt numFmtId="183" formatCode="0.00_)"/>
    <numFmt numFmtId="184" formatCode="[&gt;=0.05]#,##0.0;[&lt;=-0.05]\-#,##0.0;?0.0"/>
    <numFmt numFmtId="185" formatCode="[&gt;=0.05]\(#,##0.0\);[&lt;=-0.05]\(\-#,##0.0\);?\(\-\-\)"/>
    <numFmt numFmtId="186" formatCode="[&gt;=0.05]\(#,##0.0\);[&lt;=-0.05]\(\-#,##0.0\);\(\-\-\);\(@\)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\$#,##0.00\ ;\(\$#,##0.00\)"/>
    <numFmt numFmtId="191" formatCode="#,##0.00;[Red]#,##0.00"/>
    <numFmt numFmtId="192" formatCode="#,##0.0;[Red]#,##0.0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Franklin Gothic Book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  <font>
      <sz val="11"/>
      <name val="??"/>
      <family val="3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0"/>
      <name val="MS Sans Serif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7"/>
      <color indexed="8"/>
      <name val="Franklin Gothic Book"/>
      <family val="2"/>
    </font>
    <font>
      <sz val="11"/>
      <color theme="1"/>
      <name val="Roboto regular"/>
    </font>
    <font>
      <sz val="9"/>
      <color theme="1"/>
      <name val="Roboto Black"/>
    </font>
    <font>
      <sz val="9"/>
      <color theme="1"/>
      <name val="Roboto regular"/>
    </font>
    <font>
      <sz val="7"/>
      <color indexed="8"/>
      <name val="Roboto regular"/>
    </font>
    <font>
      <sz val="7"/>
      <color theme="1"/>
      <name val="Roboto regular"/>
    </font>
    <font>
      <sz val="9"/>
      <color theme="1"/>
      <name val="Franklin Gothic Demi"/>
      <family val="2"/>
    </font>
    <font>
      <sz val="9"/>
      <color indexed="8"/>
      <name val="Franklin Gothic Book"/>
      <family val="2"/>
    </font>
    <font>
      <b/>
      <sz val="9"/>
      <color theme="1"/>
      <name val="Roboto"/>
    </font>
    <font>
      <b/>
      <sz val="11"/>
      <color theme="1"/>
      <name val="Roboto"/>
    </font>
    <font>
      <b/>
      <sz val="9"/>
      <name val="Roboto"/>
    </font>
    <font>
      <sz val="9"/>
      <color theme="1"/>
      <name val="Roboto"/>
    </font>
    <font>
      <sz val="9"/>
      <color indexed="8"/>
      <name val="Roboto"/>
    </font>
    <font>
      <sz val="11"/>
      <color theme="1"/>
      <name val="Roboto"/>
    </font>
    <font>
      <sz val="7"/>
      <color indexed="8"/>
      <name val="Roboto"/>
    </font>
    <font>
      <sz val="9"/>
      <color theme="1"/>
      <name val="Roboto "/>
    </font>
    <font>
      <vertAlign val="superscript"/>
      <sz val="9"/>
      <color theme="1"/>
      <name val="Roboto regular"/>
    </font>
    <font>
      <b/>
      <sz val="9"/>
      <color theme="1"/>
      <name val="Roboto Black"/>
    </font>
    <font>
      <b/>
      <sz val="9"/>
      <color theme="1"/>
      <name val="Roboto regular"/>
    </font>
    <font>
      <sz val="7"/>
      <color theme="1"/>
      <name val="Roboto"/>
    </font>
    <font>
      <sz val="9"/>
      <name val="Roboto"/>
    </font>
    <font>
      <vertAlign val="superscript"/>
      <sz val="9"/>
      <color theme="1"/>
      <name val="Roboto"/>
    </font>
    <font>
      <b/>
      <sz val="9"/>
      <color indexed="8"/>
      <name val="Roboto"/>
    </font>
    <font>
      <sz val="8"/>
      <name val="Calibri"/>
      <family val="2"/>
      <scheme val="minor"/>
    </font>
    <font>
      <vertAlign val="superscript"/>
      <sz val="7"/>
      <color rgb="FF000000"/>
      <name val="Roboto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23">
    <xf numFmtId="0" fontId="0" fillId="0" borderId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0" fillId="0" borderId="0" applyFont="0" applyFill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51" borderId="0" applyNumberFormat="0" applyBorder="0" applyAlignment="0" applyProtection="0"/>
    <xf numFmtId="170" fontId="23" fillId="52" borderId="11">
      <alignment horizontal="center" vertical="center"/>
    </xf>
    <xf numFmtId="0" fontId="24" fillId="0" borderId="12">
      <protection hidden="1"/>
    </xf>
    <xf numFmtId="0" fontId="25" fillId="53" borderId="12" applyNumberFormat="0" applyFont="0" applyBorder="0" applyAlignment="0" applyProtection="0">
      <protection hidden="1"/>
    </xf>
    <xf numFmtId="0" fontId="25" fillId="53" borderId="12" applyNumberFormat="0" applyFont="0" applyBorder="0" applyAlignment="0" applyProtection="0">
      <protection hidden="1"/>
    </xf>
    <xf numFmtId="0" fontId="26" fillId="53" borderId="12" applyNumberFormat="0" applyFont="0" applyBorder="0" applyAlignment="0" applyProtection="0">
      <protection hidden="1"/>
    </xf>
    <xf numFmtId="0" fontId="24" fillId="0" borderId="12">
      <protection hidden="1"/>
    </xf>
    <xf numFmtId="0" fontId="27" fillId="35" borderId="0" applyNumberFormat="0" applyBorder="0" applyAlignment="0" applyProtection="0"/>
    <xf numFmtId="171" fontId="28" fillId="0" borderId="13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5" applyNumberFormat="0" applyFill="0" applyAlignment="0" applyProtection="0"/>
    <xf numFmtId="0" fontId="31" fillId="54" borderId="16" applyNumberFormat="0" applyAlignment="0" applyProtection="0"/>
    <xf numFmtId="0" fontId="31" fillId="54" borderId="16" applyNumberFormat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51" borderId="0" applyNumberFormat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3" fontId="19" fillId="0" borderId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ill="0" applyBorder="0" applyAlignment="0" applyProtection="0"/>
    <xf numFmtId="6" fontId="36" fillId="0" borderId="0">
      <protection locked="0"/>
    </xf>
    <xf numFmtId="176" fontId="19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0" fontId="21" fillId="55" borderId="17">
      <alignment horizontal="center" textRotation="44"/>
    </xf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79" fontId="19" fillId="0" borderId="0">
      <protection locked="0"/>
    </xf>
    <xf numFmtId="179" fontId="19" fillId="0" borderId="0">
      <protection locked="0"/>
    </xf>
    <xf numFmtId="2" fontId="19" fillId="0" borderId="0" applyFill="0" applyBorder="0" applyAlignment="0" applyProtection="0"/>
    <xf numFmtId="0" fontId="39" fillId="36" borderId="0" applyNumberFormat="0" applyBorder="0" applyAlignment="0" applyProtection="0"/>
    <xf numFmtId="38" fontId="40" fillId="56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0" applyNumberFormat="0" applyFill="0" applyBorder="0" applyAlignment="0" applyProtection="0"/>
    <xf numFmtId="180" fontId="19" fillId="0" borderId="0">
      <protection locked="0"/>
    </xf>
    <xf numFmtId="180" fontId="19" fillId="0" borderId="0">
      <protection locked="0"/>
    </xf>
    <xf numFmtId="180" fontId="19" fillId="0" borderId="0">
      <protection locked="0"/>
    </xf>
    <xf numFmtId="180" fontId="19" fillId="0" borderId="0">
      <protection locked="0"/>
    </xf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81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9" borderId="14" applyNumberFormat="0" applyAlignment="0" applyProtection="0"/>
    <xf numFmtId="10" fontId="40" fillId="57" borderId="22" applyNumberFormat="0" applyBorder="0" applyAlignment="0" applyProtection="0"/>
    <xf numFmtId="0" fontId="48" fillId="58" borderId="14" applyNumberFormat="0" applyAlignment="0" applyProtection="0"/>
    <xf numFmtId="0" fontId="30" fillId="0" borderId="15" applyNumberFormat="0" applyFill="0" applyAlignment="0" applyProtection="0"/>
    <xf numFmtId="0" fontId="49" fillId="0" borderId="12">
      <alignment horizontal="left"/>
      <protection locked="0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59" borderId="0" applyNumberFormat="0" applyBorder="0" applyAlignment="0" applyProtection="0"/>
    <xf numFmtId="37" fontId="51" fillId="0" borderId="0"/>
    <xf numFmtId="0" fontId="52" fillId="0" borderId="0"/>
    <xf numFmtId="183" fontId="53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3" fillId="0" borderId="0"/>
    <xf numFmtId="0" fontId="55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60" borderId="0"/>
    <xf numFmtId="0" fontId="56" fillId="60" borderId="0"/>
    <xf numFmtId="0" fontId="1" fillId="0" borderId="0"/>
    <xf numFmtId="0" fontId="57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32" fillId="0" borderId="0"/>
    <xf numFmtId="0" fontId="58" fillId="0" borderId="0">
      <alignment vertical="top"/>
    </xf>
    <xf numFmtId="0" fontId="55" fillId="0" borderId="0"/>
    <xf numFmtId="0" fontId="32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35" fillId="0" borderId="0" applyFill="0" applyBorder="0" applyAlignment="0" applyProtection="0">
      <alignment horizontal="right"/>
    </xf>
    <xf numFmtId="185" fontId="59" fillId="0" borderId="0">
      <alignment horizontal="right"/>
    </xf>
    <xf numFmtId="0" fontId="19" fillId="61" borderId="23" applyNumberFormat="0" applyFont="0" applyAlignment="0" applyProtection="0"/>
    <xf numFmtId="0" fontId="19" fillId="61" borderId="23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9" fillId="61" borderId="23" applyNumberFormat="0" applyFont="0" applyAlignment="0" applyProtection="0"/>
    <xf numFmtId="186" fontId="59" fillId="0" borderId="0" applyFill="0" applyBorder="0" applyProtection="0">
      <alignment horizontal="right"/>
    </xf>
    <xf numFmtId="0" fontId="60" fillId="53" borderId="24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1" fillId="0" borderId="0"/>
    <xf numFmtId="187" fontId="35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7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0" fillId="0" borderId="0"/>
    <xf numFmtId="0" fontId="62" fillId="0" borderId="12" applyNumberFormat="0" applyFill="0" applyBorder="0" applyAlignment="0" applyProtection="0">
      <protection hidden="1"/>
    </xf>
    <xf numFmtId="0" fontId="63" fillId="62" borderId="25" applyNumberFormat="0" applyFont="0" applyBorder="0" applyAlignment="0">
      <alignment horizontal="left" wrapText="1"/>
    </xf>
    <xf numFmtId="0" fontId="63" fillId="62" borderId="25" applyNumberFormat="0" applyFont="0" applyBorder="0" applyAlignment="0">
      <alignment horizontal="left" wrapText="1"/>
    </xf>
    <xf numFmtId="0" fontId="63" fillId="62" borderId="25" applyNumberFormat="0" applyFont="0" applyBorder="0" applyAlignment="0">
      <alignment horizontal="left" wrapText="1"/>
    </xf>
    <xf numFmtId="0" fontId="63" fillId="62" borderId="25" applyNumberFormat="0" applyFont="0" applyBorder="0" applyAlignment="0">
      <alignment horizontal="left" wrapText="1"/>
    </xf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7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5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26" applyNumberFormat="0" applyFill="0" applyAlignment="0" applyProtection="0"/>
    <xf numFmtId="0" fontId="69" fillId="0" borderId="27" applyNumberFormat="0" applyFill="0" applyAlignment="0" applyProtection="0"/>
    <xf numFmtId="37" fontId="40" fillId="64" borderId="0" applyNumberFormat="0" applyBorder="0" applyAlignment="0" applyProtection="0"/>
    <xf numFmtId="37" fontId="40" fillId="0" borderId="0"/>
    <xf numFmtId="0" fontId="40" fillId="65" borderId="0" applyNumberFormat="0" applyBorder="0" applyAlignment="0" applyProtection="0"/>
    <xf numFmtId="3" fontId="70" fillId="0" borderId="21" applyProtection="0"/>
    <xf numFmtId="0" fontId="27" fillId="35" borderId="0" applyNumberFormat="0" applyBorder="0" applyAlignment="0" applyProtection="0"/>
    <xf numFmtId="0" fontId="39" fillId="36" borderId="0" applyNumberFormat="0" applyBorder="0" applyAlignment="0" applyProtection="0"/>
    <xf numFmtId="0" fontId="64" fillId="0" borderId="0" applyNumberFormat="0" applyFill="0" applyBorder="0" applyAlignment="0" applyProtection="0"/>
    <xf numFmtId="0" fontId="71" fillId="0" borderId="0" applyProtection="0"/>
    <xf numFmtId="190" fontId="71" fillId="0" borderId="0" applyProtection="0"/>
    <xf numFmtId="0" fontId="72" fillId="0" borderId="0" applyProtection="0"/>
    <xf numFmtId="0" fontId="73" fillId="0" borderId="0" applyProtection="0"/>
    <xf numFmtId="0" fontId="71" fillId="0" borderId="28" applyProtection="0"/>
    <xf numFmtId="0" fontId="71" fillId="0" borderId="0"/>
    <xf numFmtId="10" fontId="71" fillId="0" borderId="0" applyProtection="0"/>
    <xf numFmtId="0" fontId="71" fillId="0" borderId="0"/>
    <xf numFmtId="2" fontId="71" fillId="0" borderId="0" applyProtection="0"/>
    <xf numFmtId="4" fontId="71" fillId="0" borderId="0" applyProtection="0"/>
    <xf numFmtId="0" fontId="19" fillId="0" borderId="0"/>
    <xf numFmtId="0" fontId="19" fillId="0" borderId="0"/>
    <xf numFmtId="0" fontId="61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33" borderId="0" xfId="0" applyFill="1"/>
    <xf numFmtId="9" fontId="74" fillId="33" borderId="0" xfId="1790" applyFont="1" applyFill="1" applyAlignment="1">
      <alignment horizontal="left" vertical="center"/>
    </xf>
    <xf numFmtId="4" fontId="0" fillId="33" borderId="0" xfId="0" applyNumberFormat="1" applyFill="1"/>
    <xf numFmtId="0" fontId="75" fillId="33" borderId="0" xfId="0" applyFont="1" applyFill="1"/>
    <xf numFmtId="0" fontId="76" fillId="33" borderId="0" xfId="0" applyFont="1" applyFill="1" applyAlignment="1">
      <alignment horizontal="center"/>
    </xf>
    <xf numFmtId="4" fontId="77" fillId="33" borderId="0" xfId="0" applyNumberFormat="1" applyFont="1" applyFill="1" applyAlignment="1">
      <alignment horizontal="right" vertical="center"/>
    </xf>
    <xf numFmtId="0" fontId="77" fillId="33" borderId="0" xfId="0" applyFont="1" applyFill="1"/>
    <xf numFmtId="9" fontId="78" fillId="33" borderId="0" xfId="1790" applyFont="1" applyFill="1" applyAlignment="1">
      <alignment horizontal="left" vertical="center"/>
    </xf>
    <xf numFmtId="0" fontId="79" fillId="33" borderId="0" xfId="0" applyFont="1" applyFill="1"/>
    <xf numFmtId="4" fontId="77" fillId="33" borderId="0" xfId="0" applyNumberFormat="1" applyFont="1" applyFill="1"/>
    <xf numFmtId="9" fontId="78" fillId="33" borderId="0" xfId="1790" applyFont="1" applyFill="1" applyAlignment="1">
      <alignment vertical="center"/>
    </xf>
    <xf numFmtId="4" fontId="81" fillId="33" borderId="0" xfId="0" applyNumberFormat="1" applyFont="1" applyFill="1" applyAlignment="1">
      <alignment horizontal="right" vertical="center"/>
    </xf>
    <xf numFmtId="0" fontId="80" fillId="33" borderId="0" xfId="0" applyFont="1" applyFill="1" applyAlignment="1">
      <alignment vertical="center"/>
    </xf>
    <xf numFmtId="0" fontId="82" fillId="33" borderId="29" xfId="0" applyFont="1" applyFill="1" applyBorder="1" applyAlignment="1">
      <alignment horizontal="left" vertical="center" wrapText="1"/>
    </xf>
    <xf numFmtId="0" fontId="82" fillId="33" borderId="29" xfId="0" applyFont="1" applyFill="1" applyBorder="1" applyAlignment="1">
      <alignment horizontal="center" vertical="center" wrapText="1"/>
    </xf>
    <xf numFmtId="0" fontId="83" fillId="33" borderId="0" xfId="0" applyFont="1" applyFill="1"/>
    <xf numFmtId="2" fontId="84" fillId="33" borderId="0" xfId="1919" applyNumberFormat="1" applyFont="1" applyFill="1" applyAlignment="1">
      <alignment vertical="justify" wrapText="1"/>
    </xf>
    <xf numFmtId="4" fontId="83" fillId="33" borderId="0" xfId="0" applyNumberFormat="1" applyFont="1" applyFill="1"/>
    <xf numFmtId="0" fontId="82" fillId="33" borderId="0" xfId="0" applyFont="1" applyFill="1" applyAlignment="1">
      <alignment horizontal="left" vertical="center" wrapText="1"/>
    </xf>
    <xf numFmtId="0" fontId="85" fillId="33" borderId="0" xfId="0" applyFont="1" applyFill="1" applyAlignment="1">
      <alignment horizontal="left" vertical="center" indent="1"/>
    </xf>
    <xf numFmtId="0" fontId="87" fillId="33" borderId="0" xfId="0" applyFont="1" applyFill="1"/>
    <xf numFmtId="0" fontId="87" fillId="66" borderId="0" xfId="0" applyFont="1" applyFill="1"/>
    <xf numFmtId="0" fontId="85" fillId="0" borderId="0" xfId="0" applyFont="1" applyAlignment="1">
      <alignment horizontal="left" vertical="center" indent="1"/>
    </xf>
    <xf numFmtId="0" fontId="82" fillId="0" borderId="0" xfId="0" applyFont="1" applyAlignment="1">
      <alignment horizontal="left" vertical="center" wrapText="1"/>
    </xf>
    <xf numFmtId="0" fontId="82" fillId="33" borderId="0" xfId="0" applyFont="1" applyFill="1" applyAlignment="1">
      <alignment horizontal="left" vertical="center" indent="1"/>
    </xf>
    <xf numFmtId="0" fontId="85" fillId="33" borderId="10" xfId="0" applyFont="1" applyFill="1" applyBorder="1" applyAlignment="1">
      <alignment horizontal="left" vertical="center" indent="1"/>
    </xf>
    <xf numFmtId="9" fontId="88" fillId="67" borderId="0" xfId="1790" applyFont="1" applyFill="1" applyBorder="1" applyAlignment="1">
      <alignment vertical="center"/>
    </xf>
    <xf numFmtId="0" fontId="91" fillId="33" borderId="0" xfId="0" applyFont="1" applyFill="1" applyAlignment="1">
      <alignment horizontal="left" vertical="center" wrapText="1"/>
    </xf>
    <xf numFmtId="4" fontId="91" fillId="33" borderId="0" xfId="0" applyNumberFormat="1" applyFont="1" applyFill="1"/>
    <xf numFmtId="0" fontId="91" fillId="33" borderId="0" xfId="0" applyFont="1" applyFill="1"/>
    <xf numFmtId="0" fontId="91" fillId="33" borderId="29" xfId="0" applyFont="1" applyFill="1" applyBorder="1" applyAlignment="1">
      <alignment horizontal="center" vertical="center" wrapText="1"/>
    </xf>
    <xf numFmtId="0" fontId="82" fillId="33" borderId="29" xfId="0" applyFont="1" applyFill="1" applyBorder="1" applyAlignment="1">
      <alignment horizontal="left" vertical="center" wrapText="1" indent="1"/>
    </xf>
    <xf numFmtId="0" fontId="82" fillId="33" borderId="0" xfId="0" applyFont="1" applyFill="1" applyAlignment="1">
      <alignment horizontal="center"/>
    </xf>
    <xf numFmtId="0" fontId="82" fillId="33" borderId="0" xfId="0" applyFont="1" applyFill="1" applyAlignment="1">
      <alignment horizontal="left" vertical="center" wrapText="1" indent="1"/>
    </xf>
    <xf numFmtId="0" fontId="85" fillId="33" borderId="0" xfId="0" applyFont="1" applyFill="1"/>
    <xf numFmtId="0" fontId="82" fillId="33" borderId="0" xfId="0" applyFont="1" applyFill="1"/>
    <xf numFmtId="0" fontId="85" fillId="33" borderId="0" xfId="0" applyFont="1" applyFill="1" applyAlignment="1">
      <alignment horizontal="left" indent="1"/>
    </xf>
    <xf numFmtId="4" fontId="85" fillId="33" borderId="0" xfId="0" applyNumberFormat="1" applyFont="1" applyFill="1"/>
    <xf numFmtId="0" fontId="85" fillId="33" borderId="10" xfId="0" applyFont="1" applyFill="1" applyBorder="1" applyAlignment="1">
      <alignment horizontal="left" indent="1"/>
    </xf>
    <xf numFmtId="9" fontId="88" fillId="33" borderId="0" xfId="1790" applyFont="1" applyFill="1" applyAlignment="1">
      <alignment vertical="center"/>
    </xf>
    <xf numFmtId="0" fontId="93" fillId="33" borderId="0" xfId="0" applyFont="1" applyFill="1"/>
    <xf numFmtId="4" fontId="93" fillId="33" borderId="0" xfId="0" applyNumberFormat="1" applyFont="1" applyFill="1"/>
    <xf numFmtId="0" fontId="77" fillId="33" borderId="0" xfId="0" applyFont="1" applyFill="1" applyAlignment="1">
      <alignment horizontal="left" indent="1"/>
    </xf>
    <xf numFmtId="181" fontId="82" fillId="33" borderId="0" xfId="0" applyNumberFormat="1" applyFont="1" applyFill="1" applyAlignment="1">
      <alignment horizontal="right" vertical="center" wrapText="1"/>
    </xf>
    <xf numFmtId="181" fontId="82" fillId="33" borderId="0" xfId="0" applyNumberFormat="1" applyFont="1" applyFill="1"/>
    <xf numFmtId="181" fontId="85" fillId="33" borderId="0" xfId="0" applyNumberFormat="1" applyFont="1" applyFill="1"/>
    <xf numFmtId="181" fontId="85" fillId="33" borderId="10" xfId="0" applyNumberFormat="1" applyFont="1" applyFill="1" applyBorder="1"/>
    <xf numFmtId="181" fontId="91" fillId="33" borderId="0" xfId="0" applyNumberFormat="1" applyFont="1" applyFill="1" applyAlignment="1">
      <alignment horizontal="right" vertical="center" wrapText="1"/>
    </xf>
    <xf numFmtId="181" fontId="92" fillId="33" borderId="0" xfId="0" applyNumberFormat="1" applyFont="1" applyFill="1" applyAlignment="1">
      <alignment horizontal="right" vertical="center" wrapText="1"/>
    </xf>
    <xf numFmtId="181" fontId="91" fillId="33" borderId="0" xfId="0" applyNumberFormat="1" applyFont="1" applyFill="1" applyAlignment="1">
      <alignment horizontal="right" vertical="center"/>
    </xf>
    <xf numFmtId="181" fontId="77" fillId="33" borderId="0" xfId="0" applyNumberFormat="1" applyFont="1" applyFill="1" applyAlignment="1">
      <alignment horizontal="right" vertical="center"/>
    </xf>
    <xf numFmtId="181" fontId="92" fillId="33" borderId="0" xfId="0" applyNumberFormat="1" applyFont="1" applyFill="1" applyAlignment="1">
      <alignment horizontal="right" vertical="center"/>
    </xf>
    <xf numFmtId="181" fontId="77" fillId="33" borderId="10" xfId="0" applyNumberFormat="1" applyFont="1" applyFill="1" applyBorder="1" applyAlignment="1">
      <alignment horizontal="right" vertical="center"/>
    </xf>
    <xf numFmtId="181" fontId="84" fillId="33" borderId="0" xfId="1920" applyNumberFormat="1" applyFont="1" applyFill="1" applyAlignment="1">
      <alignment horizontal="right" vertical="center" wrapText="1"/>
    </xf>
    <xf numFmtId="181" fontId="84" fillId="0" borderId="0" xfId="1920" applyNumberFormat="1" applyFont="1" applyAlignment="1">
      <alignment horizontal="right" vertical="center" wrapText="1"/>
    </xf>
    <xf numFmtId="181" fontId="94" fillId="33" borderId="0" xfId="1920" applyNumberFormat="1" applyFont="1" applyFill="1" applyAlignment="1">
      <alignment horizontal="right" vertical="center" wrapText="1"/>
    </xf>
    <xf numFmtId="181" fontId="86" fillId="33" borderId="0" xfId="0" applyNumberFormat="1" applyFont="1" applyFill="1" applyAlignment="1">
      <alignment horizontal="right" vertical="center"/>
    </xf>
    <xf numFmtId="181" fontId="87" fillId="33" borderId="0" xfId="0" applyNumberFormat="1" applyFont="1" applyFill="1" applyAlignment="1">
      <alignment vertical="center"/>
    </xf>
    <xf numFmtId="181" fontId="94" fillId="33" borderId="10" xfId="1920" applyNumberFormat="1" applyFont="1" applyFill="1" applyBorder="1" applyAlignment="1">
      <alignment horizontal="right" vertical="center" wrapText="1"/>
    </xf>
    <xf numFmtId="181" fontId="86" fillId="33" borderId="10" xfId="0" applyNumberFormat="1" applyFont="1" applyFill="1" applyBorder="1" applyAlignment="1">
      <alignment horizontal="right" vertical="center"/>
    </xf>
    <xf numFmtId="181" fontId="87" fillId="33" borderId="0" xfId="0" applyNumberFormat="1" applyFont="1" applyFill="1"/>
    <xf numFmtId="0" fontId="82" fillId="0" borderId="0" xfId="0" applyFont="1"/>
    <xf numFmtId="0" fontId="82" fillId="33" borderId="0" xfId="0" applyFont="1" applyFill="1" applyAlignment="1">
      <alignment vertical="center" wrapText="1"/>
    </xf>
    <xf numFmtId="191" fontId="82" fillId="33" borderId="0" xfId="0" applyNumberFormat="1" applyFont="1" applyFill="1"/>
    <xf numFmtId="9" fontId="96" fillId="33" borderId="0" xfId="1790" applyFont="1" applyFill="1" applyAlignment="1">
      <alignment vertical="center"/>
    </xf>
    <xf numFmtId="192" fontId="82" fillId="33" borderId="0" xfId="1922" applyNumberFormat="1" applyFont="1" applyFill="1" applyAlignment="1">
      <alignment horizontal="right" vertical="center" wrapText="1"/>
    </xf>
    <xf numFmtId="192" fontId="82" fillId="33" borderId="0" xfId="0" applyNumberFormat="1" applyFont="1" applyFill="1" applyAlignment="1">
      <alignment horizontal="right"/>
    </xf>
    <xf numFmtId="192" fontId="82" fillId="0" borderId="0" xfId="1922" applyNumberFormat="1" applyFont="1" applyAlignment="1">
      <alignment horizontal="right"/>
    </xf>
    <xf numFmtId="192" fontId="0" fillId="0" borderId="0" xfId="0" applyNumberFormat="1" applyAlignment="1">
      <alignment horizontal="right"/>
    </xf>
    <xf numFmtId="192" fontId="85" fillId="0" borderId="0" xfId="1922" applyNumberFormat="1" applyFont="1" applyAlignment="1">
      <alignment horizontal="right"/>
    </xf>
    <xf numFmtId="192" fontId="85" fillId="33" borderId="0" xfId="0" applyNumberFormat="1" applyFont="1" applyFill="1" applyAlignment="1">
      <alignment horizontal="right"/>
    </xf>
    <xf numFmtId="192" fontId="0" fillId="0" borderId="10" xfId="0" applyNumberFormat="1" applyBorder="1" applyAlignment="1">
      <alignment horizontal="right"/>
    </xf>
    <xf numFmtId="0" fontId="16" fillId="33" borderId="0" xfId="0" applyFont="1" applyFill="1"/>
    <xf numFmtId="0" fontId="82" fillId="33" borderId="0" xfId="0" applyFont="1" applyFill="1" applyAlignment="1">
      <alignment horizontal="left" indent="1"/>
    </xf>
    <xf numFmtId="0" fontId="8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5" fillId="0" borderId="10" xfId="0" applyFont="1" applyBorder="1" applyAlignment="1">
      <alignment horizontal="left" indent="1"/>
    </xf>
    <xf numFmtId="0" fontId="82" fillId="33" borderId="0" xfId="0" applyFont="1" applyFill="1" applyAlignment="1">
      <alignment horizontal="left"/>
    </xf>
    <xf numFmtId="192" fontId="85" fillId="33" borderId="0" xfId="0" applyNumberFormat="1" applyFont="1" applyFill="1"/>
    <xf numFmtId="192" fontId="82" fillId="33" borderId="0" xfId="0" applyNumberFormat="1" applyFont="1" applyFill="1"/>
    <xf numFmtId="192" fontId="85" fillId="33" borderId="10" xfId="0" applyNumberFormat="1" applyFont="1" applyFill="1" applyBorder="1"/>
    <xf numFmtId="192" fontId="85" fillId="33" borderId="0" xfId="1922" applyNumberFormat="1" applyFont="1" applyFill="1" applyAlignment="1">
      <alignment horizontal="right" vertical="center" wrapText="1"/>
    </xf>
    <xf numFmtId="192" fontId="85" fillId="33" borderId="0" xfId="1922" applyNumberFormat="1" applyFont="1" applyFill="1" applyBorder="1" applyAlignment="1">
      <alignment horizontal="right" vertical="center" wrapText="1"/>
    </xf>
    <xf numFmtId="192" fontId="85" fillId="33" borderId="10" xfId="1922" applyNumberFormat="1" applyFont="1" applyFill="1" applyBorder="1" applyAlignment="1">
      <alignment horizontal="right" vertical="center" wrapText="1"/>
    </xf>
    <xf numFmtId="0" fontId="77" fillId="33" borderId="0" xfId="0" applyFont="1" applyFill="1" applyAlignment="1">
      <alignment horizontal="left" vertical="center"/>
    </xf>
    <xf numFmtId="0" fontId="18" fillId="33" borderId="0" xfId="0" applyFont="1" applyFill="1" applyAlignment="1">
      <alignment horizontal="left" vertical="center"/>
    </xf>
    <xf numFmtId="0" fontId="85" fillId="33" borderId="0" xfId="0" applyFont="1" applyFill="1" applyAlignment="1">
      <alignment horizontal="left" vertical="center"/>
    </xf>
    <xf numFmtId="0" fontId="85" fillId="33" borderId="0" xfId="0" applyFont="1" applyFill="1" applyAlignment="1">
      <alignment horizontal="left" vertical="center" wrapText="1"/>
    </xf>
    <xf numFmtId="9" fontId="88" fillId="33" borderId="0" xfId="1790" applyFont="1" applyFill="1" applyAlignment="1">
      <alignment horizontal="left" vertical="center" wrapText="1"/>
    </xf>
  </cellXfs>
  <cellStyles count="1923">
    <cellStyle name="1 indent" xfId="1" xr:uid="{00000000-0005-0000-0000-000000000000}"/>
    <cellStyle name="2 indents" xfId="2" xr:uid="{00000000-0005-0000-0000-000001000000}"/>
    <cellStyle name="20% - Accent1" xfId="3" xr:uid="{00000000-0005-0000-0000-000002000000}"/>
    <cellStyle name="20% - Accent1 2" xfId="4" xr:uid="{00000000-0005-0000-0000-000003000000}"/>
    <cellStyle name="20% - Accent2" xfId="5" xr:uid="{00000000-0005-0000-0000-000004000000}"/>
    <cellStyle name="20% - Accent2 2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4" xfId="9" xr:uid="{00000000-0005-0000-0000-000008000000}"/>
    <cellStyle name="20% - Accent4 2" xfId="10" xr:uid="{00000000-0005-0000-0000-000009000000}"/>
    <cellStyle name="20% - Accent5" xfId="11" xr:uid="{00000000-0005-0000-0000-00000A000000}"/>
    <cellStyle name="20% - Accent5 2" xfId="12" xr:uid="{00000000-0005-0000-0000-00000B000000}"/>
    <cellStyle name="20% - Accent6" xfId="13" xr:uid="{00000000-0005-0000-0000-00000C000000}"/>
    <cellStyle name="20% - Accent6 2" xfId="14" xr:uid="{00000000-0005-0000-0000-00000D000000}"/>
    <cellStyle name="20% - Colore 1" xfId="15" xr:uid="{00000000-0005-0000-0000-00000E000000}"/>
    <cellStyle name="20% - Colore 1 10" xfId="16" xr:uid="{00000000-0005-0000-0000-00000F000000}"/>
    <cellStyle name="20% - Colore 1 10 2" xfId="17" xr:uid="{00000000-0005-0000-0000-000010000000}"/>
    <cellStyle name="20% - Colore 1 11" xfId="18" xr:uid="{00000000-0005-0000-0000-000011000000}"/>
    <cellStyle name="20% - Colore 1 11 2" xfId="19" xr:uid="{00000000-0005-0000-0000-000012000000}"/>
    <cellStyle name="20% - Colore 1 12" xfId="20" xr:uid="{00000000-0005-0000-0000-000013000000}"/>
    <cellStyle name="20% - Colore 1 12 2" xfId="21" xr:uid="{00000000-0005-0000-0000-000014000000}"/>
    <cellStyle name="20% - Colore 1 13" xfId="22" xr:uid="{00000000-0005-0000-0000-000015000000}"/>
    <cellStyle name="20% - Colore 1 2" xfId="23" xr:uid="{00000000-0005-0000-0000-000016000000}"/>
    <cellStyle name="20% - Colore 1 2 2" xfId="24" xr:uid="{00000000-0005-0000-0000-000017000000}"/>
    <cellStyle name="20% - Colore 1 2 2 2" xfId="25" xr:uid="{00000000-0005-0000-0000-000018000000}"/>
    <cellStyle name="20% - Colore 1 2 3" xfId="26" xr:uid="{00000000-0005-0000-0000-000019000000}"/>
    <cellStyle name="20% - Colore 1 3" xfId="27" xr:uid="{00000000-0005-0000-0000-00001A000000}"/>
    <cellStyle name="20% - Colore 1 3 2" xfId="28" xr:uid="{00000000-0005-0000-0000-00001B000000}"/>
    <cellStyle name="20% - Colore 1 3 2 2" xfId="29" xr:uid="{00000000-0005-0000-0000-00001C000000}"/>
    <cellStyle name="20% - Colore 1 3 3" xfId="30" xr:uid="{00000000-0005-0000-0000-00001D000000}"/>
    <cellStyle name="20% - Colore 1 4" xfId="31" xr:uid="{00000000-0005-0000-0000-00001E000000}"/>
    <cellStyle name="20% - Colore 1 4 2" xfId="32" xr:uid="{00000000-0005-0000-0000-00001F000000}"/>
    <cellStyle name="20% - Colore 1 4 2 2" xfId="33" xr:uid="{00000000-0005-0000-0000-000020000000}"/>
    <cellStyle name="20% - Colore 1 4 3" xfId="34" xr:uid="{00000000-0005-0000-0000-000021000000}"/>
    <cellStyle name="20% - Colore 1 5" xfId="35" xr:uid="{00000000-0005-0000-0000-000022000000}"/>
    <cellStyle name="20% - Colore 1 5 2" xfId="36" xr:uid="{00000000-0005-0000-0000-000023000000}"/>
    <cellStyle name="20% - Colore 1 5 2 2" xfId="37" xr:uid="{00000000-0005-0000-0000-000024000000}"/>
    <cellStyle name="20% - Colore 1 5 3" xfId="38" xr:uid="{00000000-0005-0000-0000-000025000000}"/>
    <cellStyle name="20% - Colore 1 6" xfId="39" xr:uid="{00000000-0005-0000-0000-000026000000}"/>
    <cellStyle name="20% - Colore 1 6 2" xfId="40" xr:uid="{00000000-0005-0000-0000-000027000000}"/>
    <cellStyle name="20% - Colore 1 6 2 2" xfId="41" xr:uid="{00000000-0005-0000-0000-000028000000}"/>
    <cellStyle name="20% - Colore 1 6 3" xfId="42" xr:uid="{00000000-0005-0000-0000-000029000000}"/>
    <cellStyle name="20% - Colore 1 7" xfId="43" xr:uid="{00000000-0005-0000-0000-00002A000000}"/>
    <cellStyle name="20% - Colore 1 7 2" xfId="44" xr:uid="{00000000-0005-0000-0000-00002B000000}"/>
    <cellStyle name="20% - Colore 1 7 2 2" xfId="45" xr:uid="{00000000-0005-0000-0000-00002C000000}"/>
    <cellStyle name="20% - Colore 1 7 3" xfId="46" xr:uid="{00000000-0005-0000-0000-00002D000000}"/>
    <cellStyle name="20% - Colore 1 8" xfId="47" xr:uid="{00000000-0005-0000-0000-00002E000000}"/>
    <cellStyle name="20% - Colore 1 8 2" xfId="48" xr:uid="{00000000-0005-0000-0000-00002F000000}"/>
    <cellStyle name="20% - Colore 1 8 2 2" xfId="49" xr:uid="{00000000-0005-0000-0000-000030000000}"/>
    <cellStyle name="20% - Colore 1 8 3" xfId="50" xr:uid="{00000000-0005-0000-0000-000031000000}"/>
    <cellStyle name="20% - Colore 1 9" xfId="51" xr:uid="{00000000-0005-0000-0000-000032000000}"/>
    <cellStyle name="20% - Colore 1 9 2" xfId="52" xr:uid="{00000000-0005-0000-0000-000033000000}"/>
    <cellStyle name="20% - Colore 2" xfId="53" xr:uid="{00000000-0005-0000-0000-000034000000}"/>
    <cellStyle name="20% - Colore 2 10" xfId="54" xr:uid="{00000000-0005-0000-0000-000035000000}"/>
    <cellStyle name="20% - Colore 2 10 2" xfId="55" xr:uid="{00000000-0005-0000-0000-000036000000}"/>
    <cellStyle name="20% - Colore 2 11" xfId="56" xr:uid="{00000000-0005-0000-0000-000037000000}"/>
    <cellStyle name="20% - Colore 2 11 2" xfId="57" xr:uid="{00000000-0005-0000-0000-000038000000}"/>
    <cellStyle name="20% - Colore 2 12" xfId="58" xr:uid="{00000000-0005-0000-0000-000039000000}"/>
    <cellStyle name="20% - Colore 2 12 2" xfId="59" xr:uid="{00000000-0005-0000-0000-00003A000000}"/>
    <cellStyle name="20% - Colore 2 13" xfId="60" xr:uid="{00000000-0005-0000-0000-00003B000000}"/>
    <cellStyle name="20% - Colore 2 2" xfId="61" xr:uid="{00000000-0005-0000-0000-00003C000000}"/>
    <cellStyle name="20% - Colore 2 2 2" xfId="62" xr:uid="{00000000-0005-0000-0000-00003D000000}"/>
    <cellStyle name="20% - Colore 2 2 2 2" xfId="63" xr:uid="{00000000-0005-0000-0000-00003E000000}"/>
    <cellStyle name="20% - Colore 2 2 3" xfId="64" xr:uid="{00000000-0005-0000-0000-00003F000000}"/>
    <cellStyle name="20% - Colore 2 3" xfId="65" xr:uid="{00000000-0005-0000-0000-000040000000}"/>
    <cellStyle name="20% - Colore 2 3 2" xfId="66" xr:uid="{00000000-0005-0000-0000-000041000000}"/>
    <cellStyle name="20% - Colore 2 3 2 2" xfId="67" xr:uid="{00000000-0005-0000-0000-000042000000}"/>
    <cellStyle name="20% - Colore 2 3 3" xfId="68" xr:uid="{00000000-0005-0000-0000-000043000000}"/>
    <cellStyle name="20% - Colore 2 4" xfId="69" xr:uid="{00000000-0005-0000-0000-000044000000}"/>
    <cellStyle name="20% - Colore 2 4 2" xfId="70" xr:uid="{00000000-0005-0000-0000-000045000000}"/>
    <cellStyle name="20% - Colore 2 4 2 2" xfId="71" xr:uid="{00000000-0005-0000-0000-000046000000}"/>
    <cellStyle name="20% - Colore 2 4 3" xfId="72" xr:uid="{00000000-0005-0000-0000-000047000000}"/>
    <cellStyle name="20% - Colore 2 5" xfId="73" xr:uid="{00000000-0005-0000-0000-000048000000}"/>
    <cellStyle name="20% - Colore 2 5 2" xfId="74" xr:uid="{00000000-0005-0000-0000-000049000000}"/>
    <cellStyle name="20% - Colore 2 5 2 2" xfId="75" xr:uid="{00000000-0005-0000-0000-00004A000000}"/>
    <cellStyle name="20% - Colore 2 5 3" xfId="76" xr:uid="{00000000-0005-0000-0000-00004B000000}"/>
    <cellStyle name="20% - Colore 2 6" xfId="77" xr:uid="{00000000-0005-0000-0000-00004C000000}"/>
    <cellStyle name="20% - Colore 2 6 2" xfId="78" xr:uid="{00000000-0005-0000-0000-00004D000000}"/>
    <cellStyle name="20% - Colore 2 6 2 2" xfId="79" xr:uid="{00000000-0005-0000-0000-00004E000000}"/>
    <cellStyle name="20% - Colore 2 6 3" xfId="80" xr:uid="{00000000-0005-0000-0000-00004F000000}"/>
    <cellStyle name="20% - Colore 2 7" xfId="81" xr:uid="{00000000-0005-0000-0000-000050000000}"/>
    <cellStyle name="20% - Colore 2 7 2" xfId="82" xr:uid="{00000000-0005-0000-0000-000051000000}"/>
    <cellStyle name="20% - Colore 2 7 2 2" xfId="83" xr:uid="{00000000-0005-0000-0000-000052000000}"/>
    <cellStyle name="20% - Colore 2 7 3" xfId="84" xr:uid="{00000000-0005-0000-0000-000053000000}"/>
    <cellStyle name="20% - Colore 2 8" xfId="85" xr:uid="{00000000-0005-0000-0000-000054000000}"/>
    <cellStyle name="20% - Colore 2 8 2" xfId="86" xr:uid="{00000000-0005-0000-0000-000055000000}"/>
    <cellStyle name="20% - Colore 2 8 2 2" xfId="87" xr:uid="{00000000-0005-0000-0000-000056000000}"/>
    <cellStyle name="20% - Colore 2 8 3" xfId="88" xr:uid="{00000000-0005-0000-0000-000057000000}"/>
    <cellStyle name="20% - Colore 2 9" xfId="89" xr:uid="{00000000-0005-0000-0000-000058000000}"/>
    <cellStyle name="20% - Colore 2 9 2" xfId="90" xr:uid="{00000000-0005-0000-0000-000059000000}"/>
    <cellStyle name="20% - Colore 3" xfId="91" xr:uid="{00000000-0005-0000-0000-00005A000000}"/>
    <cellStyle name="20% - Colore 3 10" xfId="92" xr:uid="{00000000-0005-0000-0000-00005B000000}"/>
    <cellStyle name="20% - Colore 3 10 2" xfId="93" xr:uid="{00000000-0005-0000-0000-00005C000000}"/>
    <cellStyle name="20% - Colore 3 11" xfId="94" xr:uid="{00000000-0005-0000-0000-00005D000000}"/>
    <cellStyle name="20% - Colore 3 11 2" xfId="95" xr:uid="{00000000-0005-0000-0000-00005E000000}"/>
    <cellStyle name="20% - Colore 3 12" xfId="96" xr:uid="{00000000-0005-0000-0000-00005F000000}"/>
    <cellStyle name="20% - Colore 3 12 2" xfId="97" xr:uid="{00000000-0005-0000-0000-000060000000}"/>
    <cellStyle name="20% - Colore 3 13" xfId="98" xr:uid="{00000000-0005-0000-0000-000061000000}"/>
    <cellStyle name="20% - Colore 3 2" xfId="99" xr:uid="{00000000-0005-0000-0000-000062000000}"/>
    <cellStyle name="20% - Colore 3 2 2" xfId="100" xr:uid="{00000000-0005-0000-0000-000063000000}"/>
    <cellStyle name="20% - Colore 3 2 2 2" xfId="101" xr:uid="{00000000-0005-0000-0000-000064000000}"/>
    <cellStyle name="20% - Colore 3 2 3" xfId="102" xr:uid="{00000000-0005-0000-0000-000065000000}"/>
    <cellStyle name="20% - Colore 3 3" xfId="103" xr:uid="{00000000-0005-0000-0000-000066000000}"/>
    <cellStyle name="20% - Colore 3 3 2" xfId="104" xr:uid="{00000000-0005-0000-0000-000067000000}"/>
    <cellStyle name="20% - Colore 3 3 2 2" xfId="105" xr:uid="{00000000-0005-0000-0000-000068000000}"/>
    <cellStyle name="20% - Colore 3 3 3" xfId="106" xr:uid="{00000000-0005-0000-0000-000069000000}"/>
    <cellStyle name="20% - Colore 3 4" xfId="107" xr:uid="{00000000-0005-0000-0000-00006A000000}"/>
    <cellStyle name="20% - Colore 3 4 2" xfId="108" xr:uid="{00000000-0005-0000-0000-00006B000000}"/>
    <cellStyle name="20% - Colore 3 4 2 2" xfId="109" xr:uid="{00000000-0005-0000-0000-00006C000000}"/>
    <cellStyle name="20% - Colore 3 4 3" xfId="110" xr:uid="{00000000-0005-0000-0000-00006D000000}"/>
    <cellStyle name="20% - Colore 3 5" xfId="111" xr:uid="{00000000-0005-0000-0000-00006E000000}"/>
    <cellStyle name="20% - Colore 3 5 2" xfId="112" xr:uid="{00000000-0005-0000-0000-00006F000000}"/>
    <cellStyle name="20% - Colore 3 5 2 2" xfId="113" xr:uid="{00000000-0005-0000-0000-000070000000}"/>
    <cellStyle name="20% - Colore 3 5 3" xfId="114" xr:uid="{00000000-0005-0000-0000-000071000000}"/>
    <cellStyle name="20% - Colore 3 6" xfId="115" xr:uid="{00000000-0005-0000-0000-000072000000}"/>
    <cellStyle name="20% - Colore 3 6 2" xfId="116" xr:uid="{00000000-0005-0000-0000-000073000000}"/>
    <cellStyle name="20% - Colore 3 6 2 2" xfId="117" xr:uid="{00000000-0005-0000-0000-000074000000}"/>
    <cellStyle name="20% - Colore 3 6 3" xfId="118" xr:uid="{00000000-0005-0000-0000-000075000000}"/>
    <cellStyle name="20% - Colore 3 7" xfId="119" xr:uid="{00000000-0005-0000-0000-000076000000}"/>
    <cellStyle name="20% - Colore 3 7 2" xfId="120" xr:uid="{00000000-0005-0000-0000-000077000000}"/>
    <cellStyle name="20% - Colore 3 7 2 2" xfId="121" xr:uid="{00000000-0005-0000-0000-000078000000}"/>
    <cellStyle name="20% - Colore 3 7 3" xfId="122" xr:uid="{00000000-0005-0000-0000-000079000000}"/>
    <cellStyle name="20% - Colore 3 8" xfId="123" xr:uid="{00000000-0005-0000-0000-00007A000000}"/>
    <cellStyle name="20% - Colore 3 8 2" xfId="124" xr:uid="{00000000-0005-0000-0000-00007B000000}"/>
    <cellStyle name="20% - Colore 3 8 2 2" xfId="125" xr:uid="{00000000-0005-0000-0000-00007C000000}"/>
    <cellStyle name="20% - Colore 3 8 3" xfId="126" xr:uid="{00000000-0005-0000-0000-00007D000000}"/>
    <cellStyle name="20% - Colore 3 9" xfId="127" xr:uid="{00000000-0005-0000-0000-00007E000000}"/>
    <cellStyle name="20% - Colore 3 9 2" xfId="128" xr:uid="{00000000-0005-0000-0000-00007F000000}"/>
    <cellStyle name="20% - Colore 4" xfId="129" xr:uid="{00000000-0005-0000-0000-000080000000}"/>
    <cellStyle name="20% - Colore 4 10" xfId="130" xr:uid="{00000000-0005-0000-0000-000081000000}"/>
    <cellStyle name="20% - Colore 4 10 2" xfId="131" xr:uid="{00000000-0005-0000-0000-000082000000}"/>
    <cellStyle name="20% - Colore 4 11" xfId="132" xr:uid="{00000000-0005-0000-0000-000083000000}"/>
    <cellStyle name="20% - Colore 4 11 2" xfId="133" xr:uid="{00000000-0005-0000-0000-000084000000}"/>
    <cellStyle name="20% - Colore 4 12" xfId="134" xr:uid="{00000000-0005-0000-0000-000085000000}"/>
    <cellStyle name="20% - Colore 4 12 2" xfId="135" xr:uid="{00000000-0005-0000-0000-000086000000}"/>
    <cellStyle name="20% - Colore 4 13" xfId="136" xr:uid="{00000000-0005-0000-0000-000087000000}"/>
    <cellStyle name="20% - Colore 4 2" xfId="137" xr:uid="{00000000-0005-0000-0000-000088000000}"/>
    <cellStyle name="20% - Colore 4 2 2" xfId="138" xr:uid="{00000000-0005-0000-0000-000089000000}"/>
    <cellStyle name="20% - Colore 4 2 2 2" xfId="139" xr:uid="{00000000-0005-0000-0000-00008A000000}"/>
    <cellStyle name="20% - Colore 4 2 3" xfId="140" xr:uid="{00000000-0005-0000-0000-00008B000000}"/>
    <cellStyle name="20% - Colore 4 3" xfId="141" xr:uid="{00000000-0005-0000-0000-00008C000000}"/>
    <cellStyle name="20% - Colore 4 3 2" xfId="142" xr:uid="{00000000-0005-0000-0000-00008D000000}"/>
    <cellStyle name="20% - Colore 4 3 2 2" xfId="143" xr:uid="{00000000-0005-0000-0000-00008E000000}"/>
    <cellStyle name="20% - Colore 4 3 3" xfId="144" xr:uid="{00000000-0005-0000-0000-00008F000000}"/>
    <cellStyle name="20% - Colore 4 4" xfId="145" xr:uid="{00000000-0005-0000-0000-000090000000}"/>
    <cellStyle name="20% - Colore 4 4 2" xfId="146" xr:uid="{00000000-0005-0000-0000-000091000000}"/>
    <cellStyle name="20% - Colore 4 4 2 2" xfId="147" xr:uid="{00000000-0005-0000-0000-000092000000}"/>
    <cellStyle name="20% - Colore 4 4 3" xfId="148" xr:uid="{00000000-0005-0000-0000-000093000000}"/>
    <cellStyle name="20% - Colore 4 5" xfId="149" xr:uid="{00000000-0005-0000-0000-000094000000}"/>
    <cellStyle name="20% - Colore 4 5 2" xfId="150" xr:uid="{00000000-0005-0000-0000-000095000000}"/>
    <cellStyle name="20% - Colore 4 5 2 2" xfId="151" xr:uid="{00000000-0005-0000-0000-000096000000}"/>
    <cellStyle name="20% - Colore 4 5 3" xfId="152" xr:uid="{00000000-0005-0000-0000-000097000000}"/>
    <cellStyle name="20% - Colore 4 6" xfId="153" xr:uid="{00000000-0005-0000-0000-000098000000}"/>
    <cellStyle name="20% - Colore 4 6 2" xfId="154" xr:uid="{00000000-0005-0000-0000-000099000000}"/>
    <cellStyle name="20% - Colore 4 6 2 2" xfId="155" xr:uid="{00000000-0005-0000-0000-00009A000000}"/>
    <cellStyle name="20% - Colore 4 6 3" xfId="156" xr:uid="{00000000-0005-0000-0000-00009B000000}"/>
    <cellStyle name="20% - Colore 4 7" xfId="157" xr:uid="{00000000-0005-0000-0000-00009C000000}"/>
    <cellStyle name="20% - Colore 4 7 2" xfId="158" xr:uid="{00000000-0005-0000-0000-00009D000000}"/>
    <cellStyle name="20% - Colore 4 7 2 2" xfId="159" xr:uid="{00000000-0005-0000-0000-00009E000000}"/>
    <cellStyle name="20% - Colore 4 7 3" xfId="160" xr:uid="{00000000-0005-0000-0000-00009F000000}"/>
    <cellStyle name="20% - Colore 4 8" xfId="161" xr:uid="{00000000-0005-0000-0000-0000A0000000}"/>
    <cellStyle name="20% - Colore 4 8 2" xfId="162" xr:uid="{00000000-0005-0000-0000-0000A1000000}"/>
    <cellStyle name="20% - Colore 4 8 2 2" xfId="163" xr:uid="{00000000-0005-0000-0000-0000A2000000}"/>
    <cellStyle name="20% - Colore 4 8 3" xfId="164" xr:uid="{00000000-0005-0000-0000-0000A3000000}"/>
    <cellStyle name="20% - Colore 4 9" xfId="165" xr:uid="{00000000-0005-0000-0000-0000A4000000}"/>
    <cellStyle name="20% - Colore 4 9 2" xfId="166" xr:uid="{00000000-0005-0000-0000-0000A5000000}"/>
    <cellStyle name="20% - Colore 5" xfId="167" xr:uid="{00000000-0005-0000-0000-0000A6000000}"/>
    <cellStyle name="20% - Colore 5 10" xfId="168" xr:uid="{00000000-0005-0000-0000-0000A7000000}"/>
    <cellStyle name="20% - Colore 5 10 2" xfId="169" xr:uid="{00000000-0005-0000-0000-0000A8000000}"/>
    <cellStyle name="20% - Colore 5 11" xfId="170" xr:uid="{00000000-0005-0000-0000-0000A9000000}"/>
    <cellStyle name="20% - Colore 5 11 2" xfId="171" xr:uid="{00000000-0005-0000-0000-0000AA000000}"/>
    <cellStyle name="20% - Colore 5 12" xfId="172" xr:uid="{00000000-0005-0000-0000-0000AB000000}"/>
    <cellStyle name="20% - Colore 5 12 2" xfId="173" xr:uid="{00000000-0005-0000-0000-0000AC000000}"/>
    <cellStyle name="20% - Colore 5 13" xfId="174" xr:uid="{00000000-0005-0000-0000-0000AD000000}"/>
    <cellStyle name="20% - Colore 5 2" xfId="175" xr:uid="{00000000-0005-0000-0000-0000AE000000}"/>
    <cellStyle name="20% - Colore 5 2 2" xfId="176" xr:uid="{00000000-0005-0000-0000-0000AF000000}"/>
    <cellStyle name="20% - Colore 5 2 2 2" xfId="177" xr:uid="{00000000-0005-0000-0000-0000B0000000}"/>
    <cellStyle name="20% - Colore 5 2 3" xfId="178" xr:uid="{00000000-0005-0000-0000-0000B1000000}"/>
    <cellStyle name="20% - Colore 5 3" xfId="179" xr:uid="{00000000-0005-0000-0000-0000B2000000}"/>
    <cellStyle name="20% - Colore 5 3 2" xfId="180" xr:uid="{00000000-0005-0000-0000-0000B3000000}"/>
    <cellStyle name="20% - Colore 5 3 2 2" xfId="181" xr:uid="{00000000-0005-0000-0000-0000B4000000}"/>
    <cellStyle name="20% - Colore 5 3 3" xfId="182" xr:uid="{00000000-0005-0000-0000-0000B5000000}"/>
    <cellStyle name="20% - Colore 5 4" xfId="183" xr:uid="{00000000-0005-0000-0000-0000B6000000}"/>
    <cellStyle name="20% - Colore 5 4 2" xfId="184" xr:uid="{00000000-0005-0000-0000-0000B7000000}"/>
    <cellStyle name="20% - Colore 5 4 2 2" xfId="185" xr:uid="{00000000-0005-0000-0000-0000B8000000}"/>
    <cellStyle name="20% - Colore 5 4 3" xfId="186" xr:uid="{00000000-0005-0000-0000-0000B9000000}"/>
    <cellStyle name="20% - Colore 5 5" xfId="187" xr:uid="{00000000-0005-0000-0000-0000BA000000}"/>
    <cellStyle name="20% - Colore 5 5 2" xfId="188" xr:uid="{00000000-0005-0000-0000-0000BB000000}"/>
    <cellStyle name="20% - Colore 5 5 2 2" xfId="189" xr:uid="{00000000-0005-0000-0000-0000BC000000}"/>
    <cellStyle name="20% - Colore 5 5 3" xfId="190" xr:uid="{00000000-0005-0000-0000-0000BD000000}"/>
    <cellStyle name="20% - Colore 5 6" xfId="191" xr:uid="{00000000-0005-0000-0000-0000BE000000}"/>
    <cellStyle name="20% - Colore 5 6 2" xfId="192" xr:uid="{00000000-0005-0000-0000-0000BF000000}"/>
    <cellStyle name="20% - Colore 5 6 2 2" xfId="193" xr:uid="{00000000-0005-0000-0000-0000C0000000}"/>
    <cellStyle name="20% - Colore 5 6 3" xfId="194" xr:uid="{00000000-0005-0000-0000-0000C1000000}"/>
    <cellStyle name="20% - Colore 5 7" xfId="195" xr:uid="{00000000-0005-0000-0000-0000C2000000}"/>
    <cellStyle name="20% - Colore 5 7 2" xfId="196" xr:uid="{00000000-0005-0000-0000-0000C3000000}"/>
    <cellStyle name="20% - Colore 5 7 2 2" xfId="197" xr:uid="{00000000-0005-0000-0000-0000C4000000}"/>
    <cellStyle name="20% - Colore 5 7 3" xfId="198" xr:uid="{00000000-0005-0000-0000-0000C5000000}"/>
    <cellStyle name="20% - Colore 5 8" xfId="199" xr:uid="{00000000-0005-0000-0000-0000C6000000}"/>
    <cellStyle name="20% - Colore 5 8 2" xfId="200" xr:uid="{00000000-0005-0000-0000-0000C7000000}"/>
    <cellStyle name="20% - Colore 5 8 2 2" xfId="201" xr:uid="{00000000-0005-0000-0000-0000C8000000}"/>
    <cellStyle name="20% - Colore 5 8 3" xfId="202" xr:uid="{00000000-0005-0000-0000-0000C9000000}"/>
    <cellStyle name="20% - Colore 5 9" xfId="203" xr:uid="{00000000-0005-0000-0000-0000CA000000}"/>
    <cellStyle name="20% - Colore 5 9 2" xfId="204" xr:uid="{00000000-0005-0000-0000-0000CB000000}"/>
    <cellStyle name="20% - Colore 6" xfId="205" xr:uid="{00000000-0005-0000-0000-0000CC000000}"/>
    <cellStyle name="20% - Colore 6 10" xfId="206" xr:uid="{00000000-0005-0000-0000-0000CD000000}"/>
    <cellStyle name="20% - Colore 6 10 2" xfId="207" xr:uid="{00000000-0005-0000-0000-0000CE000000}"/>
    <cellStyle name="20% - Colore 6 11" xfId="208" xr:uid="{00000000-0005-0000-0000-0000CF000000}"/>
    <cellStyle name="20% - Colore 6 11 2" xfId="209" xr:uid="{00000000-0005-0000-0000-0000D0000000}"/>
    <cellStyle name="20% - Colore 6 12" xfId="210" xr:uid="{00000000-0005-0000-0000-0000D1000000}"/>
    <cellStyle name="20% - Colore 6 12 2" xfId="211" xr:uid="{00000000-0005-0000-0000-0000D2000000}"/>
    <cellStyle name="20% - Colore 6 13" xfId="212" xr:uid="{00000000-0005-0000-0000-0000D3000000}"/>
    <cellStyle name="20% - Colore 6 2" xfId="213" xr:uid="{00000000-0005-0000-0000-0000D4000000}"/>
    <cellStyle name="20% - Colore 6 2 2" xfId="214" xr:uid="{00000000-0005-0000-0000-0000D5000000}"/>
    <cellStyle name="20% - Colore 6 2 2 2" xfId="215" xr:uid="{00000000-0005-0000-0000-0000D6000000}"/>
    <cellStyle name="20% - Colore 6 2 3" xfId="216" xr:uid="{00000000-0005-0000-0000-0000D7000000}"/>
    <cellStyle name="20% - Colore 6 3" xfId="217" xr:uid="{00000000-0005-0000-0000-0000D8000000}"/>
    <cellStyle name="20% - Colore 6 3 2" xfId="218" xr:uid="{00000000-0005-0000-0000-0000D9000000}"/>
    <cellStyle name="20% - Colore 6 3 2 2" xfId="219" xr:uid="{00000000-0005-0000-0000-0000DA000000}"/>
    <cellStyle name="20% - Colore 6 3 3" xfId="220" xr:uid="{00000000-0005-0000-0000-0000DB000000}"/>
    <cellStyle name="20% - Colore 6 4" xfId="221" xr:uid="{00000000-0005-0000-0000-0000DC000000}"/>
    <cellStyle name="20% - Colore 6 4 2" xfId="222" xr:uid="{00000000-0005-0000-0000-0000DD000000}"/>
    <cellStyle name="20% - Colore 6 4 2 2" xfId="223" xr:uid="{00000000-0005-0000-0000-0000DE000000}"/>
    <cellStyle name="20% - Colore 6 4 3" xfId="224" xr:uid="{00000000-0005-0000-0000-0000DF000000}"/>
    <cellStyle name="20% - Colore 6 5" xfId="225" xr:uid="{00000000-0005-0000-0000-0000E0000000}"/>
    <cellStyle name="20% - Colore 6 5 2" xfId="226" xr:uid="{00000000-0005-0000-0000-0000E1000000}"/>
    <cellStyle name="20% - Colore 6 5 2 2" xfId="227" xr:uid="{00000000-0005-0000-0000-0000E2000000}"/>
    <cellStyle name="20% - Colore 6 5 3" xfId="228" xr:uid="{00000000-0005-0000-0000-0000E3000000}"/>
    <cellStyle name="20% - Colore 6 6" xfId="229" xr:uid="{00000000-0005-0000-0000-0000E4000000}"/>
    <cellStyle name="20% - Colore 6 6 2" xfId="230" xr:uid="{00000000-0005-0000-0000-0000E5000000}"/>
    <cellStyle name="20% - Colore 6 6 2 2" xfId="231" xr:uid="{00000000-0005-0000-0000-0000E6000000}"/>
    <cellStyle name="20% - Colore 6 6 3" xfId="232" xr:uid="{00000000-0005-0000-0000-0000E7000000}"/>
    <cellStyle name="20% - Colore 6 7" xfId="233" xr:uid="{00000000-0005-0000-0000-0000E8000000}"/>
    <cellStyle name="20% - Colore 6 7 2" xfId="234" xr:uid="{00000000-0005-0000-0000-0000E9000000}"/>
    <cellStyle name="20% - Colore 6 7 2 2" xfId="235" xr:uid="{00000000-0005-0000-0000-0000EA000000}"/>
    <cellStyle name="20% - Colore 6 7 3" xfId="236" xr:uid="{00000000-0005-0000-0000-0000EB000000}"/>
    <cellStyle name="20% - Colore 6 8" xfId="237" xr:uid="{00000000-0005-0000-0000-0000EC000000}"/>
    <cellStyle name="20% - Colore 6 8 2" xfId="238" xr:uid="{00000000-0005-0000-0000-0000ED000000}"/>
    <cellStyle name="20% - Colore 6 8 2 2" xfId="239" xr:uid="{00000000-0005-0000-0000-0000EE000000}"/>
    <cellStyle name="20% - Colore 6 8 3" xfId="240" xr:uid="{00000000-0005-0000-0000-0000EF000000}"/>
    <cellStyle name="20% - Colore 6 9" xfId="241" xr:uid="{00000000-0005-0000-0000-0000F0000000}"/>
    <cellStyle name="20% - Colore 6 9 2" xfId="242" xr:uid="{00000000-0005-0000-0000-0000F1000000}"/>
    <cellStyle name="20% - Énfasis1 2" xfId="243" xr:uid="{00000000-0005-0000-0000-0000F2000000}"/>
    <cellStyle name="20% - Énfasis1 3" xfId="244" xr:uid="{00000000-0005-0000-0000-0000F3000000}"/>
    <cellStyle name="20% - Énfasis1 4" xfId="245" xr:uid="{00000000-0005-0000-0000-0000F4000000}"/>
    <cellStyle name="20% - Énfasis2 2" xfId="246" xr:uid="{00000000-0005-0000-0000-0000F5000000}"/>
    <cellStyle name="20% - Énfasis2 3" xfId="247" xr:uid="{00000000-0005-0000-0000-0000F6000000}"/>
    <cellStyle name="20% - Énfasis2 4" xfId="248" xr:uid="{00000000-0005-0000-0000-0000F7000000}"/>
    <cellStyle name="20% - Énfasis3 2" xfId="249" xr:uid="{00000000-0005-0000-0000-0000F8000000}"/>
    <cellStyle name="20% - Énfasis3 3" xfId="250" xr:uid="{00000000-0005-0000-0000-0000F9000000}"/>
    <cellStyle name="20% - Énfasis3 4" xfId="251" xr:uid="{00000000-0005-0000-0000-0000FA000000}"/>
    <cellStyle name="20% - Énfasis4 2" xfId="252" xr:uid="{00000000-0005-0000-0000-0000FB000000}"/>
    <cellStyle name="20% - Énfasis4 3" xfId="253" xr:uid="{00000000-0005-0000-0000-0000FC000000}"/>
    <cellStyle name="20% - Énfasis4 4" xfId="254" xr:uid="{00000000-0005-0000-0000-0000FD000000}"/>
    <cellStyle name="20% - Énfasis5 2" xfId="255" xr:uid="{00000000-0005-0000-0000-0000FE000000}"/>
    <cellStyle name="20% - Énfasis5 3" xfId="256" xr:uid="{00000000-0005-0000-0000-0000FF000000}"/>
    <cellStyle name="20% - Énfasis5 4" xfId="257" xr:uid="{00000000-0005-0000-0000-000000010000}"/>
    <cellStyle name="20% - Énfasis6 2" xfId="258" xr:uid="{00000000-0005-0000-0000-000001010000}"/>
    <cellStyle name="20% - Énfasis6 3" xfId="259" xr:uid="{00000000-0005-0000-0000-000002010000}"/>
    <cellStyle name="20% - Énfasis6 4" xfId="260" xr:uid="{00000000-0005-0000-0000-000003010000}"/>
    <cellStyle name="3 indents" xfId="261" xr:uid="{00000000-0005-0000-0000-000004010000}"/>
    <cellStyle name="4 indents" xfId="262" xr:uid="{00000000-0005-0000-0000-000005010000}"/>
    <cellStyle name="40% - Accent1" xfId="263" xr:uid="{00000000-0005-0000-0000-000006010000}"/>
    <cellStyle name="40% - Accent1 2" xfId="264" xr:uid="{00000000-0005-0000-0000-000007010000}"/>
    <cellStyle name="40% - Accent2" xfId="265" xr:uid="{00000000-0005-0000-0000-000008010000}"/>
    <cellStyle name="40% - Accent2 2" xfId="266" xr:uid="{00000000-0005-0000-0000-000009010000}"/>
    <cellStyle name="40% - Accent3" xfId="267" xr:uid="{00000000-0005-0000-0000-00000A010000}"/>
    <cellStyle name="40% - Accent3 2" xfId="268" xr:uid="{00000000-0005-0000-0000-00000B010000}"/>
    <cellStyle name="40% - Accent4" xfId="269" xr:uid="{00000000-0005-0000-0000-00000C010000}"/>
    <cellStyle name="40% - Accent4 2" xfId="270" xr:uid="{00000000-0005-0000-0000-00000D010000}"/>
    <cellStyle name="40% - Accent5" xfId="271" xr:uid="{00000000-0005-0000-0000-00000E010000}"/>
    <cellStyle name="40% - Accent5 2" xfId="272" xr:uid="{00000000-0005-0000-0000-00000F010000}"/>
    <cellStyle name="40% - Accent6" xfId="273" xr:uid="{00000000-0005-0000-0000-000010010000}"/>
    <cellStyle name="40% - Accent6 2" xfId="274" xr:uid="{00000000-0005-0000-0000-000011010000}"/>
    <cellStyle name="40% - Colore 1" xfId="275" xr:uid="{00000000-0005-0000-0000-000012010000}"/>
    <cellStyle name="40% - Colore 1 10" xfId="276" xr:uid="{00000000-0005-0000-0000-000013010000}"/>
    <cellStyle name="40% - Colore 1 10 2" xfId="277" xr:uid="{00000000-0005-0000-0000-000014010000}"/>
    <cellStyle name="40% - Colore 1 11" xfId="278" xr:uid="{00000000-0005-0000-0000-000015010000}"/>
    <cellStyle name="40% - Colore 1 11 2" xfId="279" xr:uid="{00000000-0005-0000-0000-000016010000}"/>
    <cellStyle name="40% - Colore 1 12" xfId="280" xr:uid="{00000000-0005-0000-0000-000017010000}"/>
    <cellStyle name="40% - Colore 1 12 2" xfId="281" xr:uid="{00000000-0005-0000-0000-000018010000}"/>
    <cellStyle name="40% - Colore 1 13" xfId="282" xr:uid="{00000000-0005-0000-0000-000019010000}"/>
    <cellStyle name="40% - Colore 1 2" xfId="283" xr:uid="{00000000-0005-0000-0000-00001A010000}"/>
    <cellStyle name="40% - Colore 1 2 2" xfId="284" xr:uid="{00000000-0005-0000-0000-00001B010000}"/>
    <cellStyle name="40% - Colore 1 2 2 2" xfId="285" xr:uid="{00000000-0005-0000-0000-00001C010000}"/>
    <cellStyle name="40% - Colore 1 2 3" xfId="286" xr:uid="{00000000-0005-0000-0000-00001D010000}"/>
    <cellStyle name="40% - Colore 1 3" xfId="287" xr:uid="{00000000-0005-0000-0000-00001E010000}"/>
    <cellStyle name="40% - Colore 1 3 2" xfId="288" xr:uid="{00000000-0005-0000-0000-00001F010000}"/>
    <cellStyle name="40% - Colore 1 3 2 2" xfId="289" xr:uid="{00000000-0005-0000-0000-000020010000}"/>
    <cellStyle name="40% - Colore 1 3 3" xfId="290" xr:uid="{00000000-0005-0000-0000-000021010000}"/>
    <cellStyle name="40% - Colore 1 4" xfId="291" xr:uid="{00000000-0005-0000-0000-000022010000}"/>
    <cellStyle name="40% - Colore 1 4 2" xfId="292" xr:uid="{00000000-0005-0000-0000-000023010000}"/>
    <cellStyle name="40% - Colore 1 4 2 2" xfId="293" xr:uid="{00000000-0005-0000-0000-000024010000}"/>
    <cellStyle name="40% - Colore 1 4 3" xfId="294" xr:uid="{00000000-0005-0000-0000-000025010000}"/>
    <cellStyle name="40% - Colore 1 5" xfId="295" xr:uid="{00000000-0005-0000-0000-000026010000}"/>
    <cellStyle name="40% - Colore 1 5 2" xfId="296" xr:uid="{00000000-0005-0000-0000-000027010000}"/>
    <cellStyle name="40% - Colore 1 5 2 2" xfId="297" xr:uid="{00000000-0005-0000-0000-000028010000}"/>
    <cellStyle name="40% - Colore 1 5 3" xfId="298" xr:uid="{00000000-0005-0000-0000-000029010000}"/>
    <cellStyle name="40% - Colore 1 6" xfId="299" xr:uid="{00000000-0005-0000-0000-00002A010000}"/>
    <cellStyle name="40% - Colore 1 6 2" xfId="300" xr:uid="{00000000-0005-0000-0000-00002B010000}"/>
    <cellStyle name="40% - Colore 1 6 2 2" xfId="301" xr:uid="{00000000-0005-0000-0000-00002C010000}"/>
    <cellStyle name="40% - Colore 1 6 3" xfId="302" xr:uid="{00000000-0005-0000-0000-00002D010000}"/>
    <cellStyle name="40% - Colore 1 7" xfId="303" xr:uid="{00000000-0005-0000-0000-00002E010000}"/>
    <cellStyle name="40% - Colore 1 7 2" xfId="304" xr:uid="{00000000-0005-0000-0000-00002F010000}"/>
    <cellStyle name="40% - Colore 1 7 2 2" xfId="305" xr:uid="{00000000-0005-0000-0000-000030010000}"/>
    <cellStyle name="40% - Colore 1 7 3" xfId="306" xr:uid="{00000000-0005-0000-0000-000031010000}"/>
    <cellStyle name="40% - Colore 1 8" xfId="307" xr:uid="{00000000-0005-0000-0000-000032010000}"/>
    <cellStyle name="40% - Colore 1 8 2" xfId="308" xr:uid="{00000000-0005-0000-0000-000033010000}"/>
    <cellStyle name="40% - Colore 1 8 2 2" xfId="309" xr:uid="{00000000-0005-0000-0000-000034010000}"/>
    <cellStyle name="40% - Colore 1 8 3" xfId="310" xr:uid="{00000000-0005-0000-0000-000035010000}"/>
    <cellStyle name="40% - Colore 1 9" xfId="311" xr:uid="{00000000-0005-0000-0000-000036010000}"/>
    <cellStyle name="40% - Colore 1 9 2" xfId="312" xr:uid="{00000000-0005-0000-0000-000037010000}"/>
    <cellStyle name="40% - Colore 2" xfId="313" xr:uid="{00000000-0005-0000-0000-000038010000}"/>
    <cellStyle name="40% - Colore 2 10" xfId="314" xr:uid="{00000000-0005-0000-0000-000039010000}"/>
    <cellStyle name="40% - Colore 2 10 2" xfId="315" xr:uid="{00000000-0005-0000-0000-00003A010000}"/>
    <cellStyle name="40% - Colore 2 11" xfId="316" xr:uid="{00000000-0005-0000-0000-00003B010000}"/>
    <cellStyle name="40% - Colore 2 11 2" xfId="317" xr:uid="{00000000-0005-0000-0000-00003C010000}"/>
    <cellStyle name="40% - Colore 2 12" xfId="318" xr:uid="{00000000-0005-0000-0000-00003D010000}"/>
    <cellStyle name="40% - Colore 2 12 2" xfId="319" xr:uid="{00000000-0005-0000-0000-00003E010000}"/>
    <cellStyle name="40% - Colore 2 13" xfId="320" xr:uid="{00000000-0005-0000-0000-00003F010000}"/>
    <cellStyle name="40% - Colore 2 2" xfId="321" xr:uid="{00000000-0005-0000-0000-000040010000}"/>
    <cellStyle name="40% - Colore 2 2 2" xfId="322" xr:uid="{00000000-0005-0000-0000-000041010000}"/>
    <cellStyle name="40% - Colore 2 2 2 2" xfId="323" xr:uid="{00000000-0005-0000-0000-000042010000}"/>
    <cellStyle name="40% - Colore 2 2 3" xfId="324" xr:uid="{00000000-0005-0000-0000-000043010000}"/>
    <cellStyle name="40% - Colore 2 3" xfId="325" xr:uid="{00000000-0005-0000-0000-000044010000}"/>
    <cellStyle name="40% - Colore 2 3 2" xfId="326" xr:uid="{00000000-0005-0000-0000-000045010000}"/>
    <cellStyle name="40% - Colore 2 3 2 2" xfId="327" xr:uid="{00000000-0005-0000-0000-000046010000}"/>
    <cellStyle name="40% - Colore 2 3 3" xfId="328" xr:uid="{00000000-0005-0000-0000-000047010000}"/>
    <cellStyle name="40% - Colore 2 4" xfId="329" xr:uid="{00000000-0005-0000-0000-000048010000}"/>
    <cellStyle name="40% - Colore 2 4 2" xfId="330" xr:uid="{00000000-0005-0000-0000-000049010000}"/>
    <cellStyle name="40% - Colore 2 4 2 2" xfId="331" xr:uid="{00000000-0005-0000-0000-00004A010000}"/>
    <cellStyle name="40% - Colore 2 4 3" xfId="332" xr:uid="{00000000-0005-0000-0000-00004B010000}"/>
    <cellStyle name="40% - Colore 2 5" xfId="333" xr:uid="{00000000-0005-0000-0000-00004C010000}"/>
    <cellStyle name="40% - Colore 2 5 2" xfId="334" xr:uid="{00000000-0005-0000-0000-00004D010000}"/>
    <cellStyle name="40% - Colore 2 5 2 2" xfId="335" xr:uid="{00000000-0005-0000-0000-00004E010000}"/>
    <cellStyle name="40% - Colore 2 5 3" xfId="336" xr:uid="{00000000-0005-0000-0000-00004F010000}"/>
    <cellStyle name="40% - Colore 2 6" xfId="337" xr:uid="{00000000-0005-0000-0000-000050010000}"/>
    <cellStyle name="40% - Colore 2 6 2" xfId="338" xr:uid="{00000000-0005-0000-0000-000051010000}"/>
    <cellStyle name="40% - Colore 2 6 2 2" xfId="339" xr:uid="{00000000-0005-0000-0000-000052010000}"/>
    <cellStyle name="40% - Colore 2 6 3" xfId="340" xr:uid="{00000000-0005-0000-0000-000053010000}"/>
    <cellStyle name="40% - Colore 2 7" xfId="341" xr:uid="{00000000-0005-0000-0000-000054010000}"/>
    <cellStyle name="40% - Colore 2 7 2" xfId="342" xr:uid="{00000000-0005-0000-0000-000055010000}"/>
    <cellStyle name="40% - Colore 2 7 2 2" xfId="343" xr:uid="{00000000-0005-0000-0000-000056010000}"/>
    <cellStyle name="40% - Colore 2 7 3" xfId="344" xr:uid="{00000000-0005-0000-0000-000057010000}"/>
    <cellStyle name="40% - Colore 2 8" xfId="345" xr:uid="{00000000-0005-0000-0000-000058010000}"/>
    <cellStyle name="40% - Colore 2 8 2" xfId="346" xr:uid="{00000000-0005-0000-0000-000059010000}"/>
    <cellStyle name="40% - Colore 2 8 2 2" xfId="347" xr:uid="{00000000-0005-0000-0000-00005A010000}"/>
    <cellStyle name="40% - Colore 2 8 3" xfId="348" xr:uid="{00000000-0005-0000-0000-00005B010000}"/>
    <cellStyle name="40% - Colore 2 9" xfId="349" xr:uid="{00000000-0005-0000-0000-00005C010000}"/>
    <cellStyle name="40% - Colore 2 9 2" xfId="350" xr:uid="{00000000-0005-0000-0000-00005D010000}"/>
    <cellStyle name="40% - Colore 3" xfId="351" xr:uid="{00000000-0005-0000-0000-00005E010000}"/>
    <cellStyle name="40% - Colore 3 10" xfId="352" xr:uid="{00000000-0005-0000-0000-00005F010000}"/>
    <cellStyle name="40% - Colore 3 10 2" xfId="353" xr:uid="{00000000-0005-0000-0000-000060010000}"/>
    <cellStyle name="40% - Colore 3 11" xfId="354" xr:uid="{00000000-0005-0000-0000-000061010000}"/>
    <cellStyle name="40% - Colore 3 11 2" xfId="355" xr:uid="{00000000-0005-0000-0000-000062010000}"/>
    <cellStyle name="40% - Colore 3 12" xfId="356" xr:uid="{00000000-0005-0000-0000-000063010000}"/>
    <cellStyle name="40% - Colore 3 12 2" xfId="357" xr:uid="{00000000-0005-0000-0000-000064010000}"/>
    <cellStyle name="40% - Colore 3 13" xfId="358" xr:uid="{00000000-0005-0000-0000-000065010000}"/>
    <cellStyle name="40% - Colore 3 2" xfId="359" xr:uid="{00000000-0005-0000-0000-000066010000}"/>
    <cellStyle name="40% - Colore 3 2 2" xfId="360" xr:uid="{00000000-0005-0000-0000-000067010000}"/>
    <cellStyle name="40% - Colore 3 2 2 2" xfId="361" xr:uid="{00000000-0005-0000-0000-000068010000}"/>
    <cellStyle name="40% - Colore 3 2 3" xfId="362" xr:uid="{00000000-0005-0000-0000-000069010000}"/>
    <cellStyle name="40% - Colore 3 3" xfId="363" xr:uid="{00000000-0005-0000-0000-00006A010000}"/>
    <cellStyle name="40% - Colore 3 3 2" xfId="364" xr:uid="{00000000-0005-0000-0000-00006B010000}"/>
    <cellStyle name="40% - Colore 3 3 2 2" xfId="365" xr:uid="{00000000-0005-0000-0000-00006C010000}"/>
    <cellStyle name="40% - Colore 3 3 3" xfId="366" xr:uid="{00000000-0005-0000-0000-00006D010000}"/>
    <cellStyle name="40% - Colore 3 4" xfId="367" xr:uid="{00000000-0005-0000-0000-00006E010000}"/>
    <cellStyle name="40% - Colore 3 4 2" xfId="368" xr:uid="{00000000-0005-0000-0000-00006F010000}"/>
    <cellStyle name="40% - Colore 3 4 2 2" xfId="369" xr:uid="{00000000-0005-0000-0000-000070010000}"/>
    <cellStyle name="40% - Colore 3 4 3" xfId="370" xr:uid="{00000000-0005-0000-0000-000071010000}"/>
    <cellStyle name="40% - Colore 3 5" xfId="371" xr:uid="{00000000-0005-0000-0000-000072010000}"/>
    <cellStyle name="40% - Colore 3 5 2" xfId="372" xr:uid="{00000000-0005-0000-0000-000073010000}"/>
    <cellStyle name="40% - Colore 3 5 2 2" xfId="373" xr:uid="{00000000-0005-0000-0000-000074010000}"/>
    <cellStyle name="40% - Colore 3 5 3" xfId="374" xr:uid="{00000000-0005-0000-0000-000075010000}"/>
    <cellStyle name="40% - Colore 3 6" xfId="375" xr:uid="{00000000-0005-0000-0000-000076010000}"/>
    <cellStyle name="40% - Colore 3 6 2" xfId="376" xr:uid="{00000000-0005-0000-0000-000077010000}"/>
    <cellStyle name="40% - Colore 3 6 2 2" xfId="377" xr:uid="{00000000-0005-0000-0000-000078010000}"/>
    <cellStyle name="40% - Colore 3 6 3" xfId="378" xr:uid="{00000000-0005-0000-0000-000079010000}"/>
    <cellStyle name="40% - Colore 3 7" xfId="379" xr:uid="{00000000-0005-0000-0000-00007A010000}"/>
    <cellStyle name="40% - Colore 3 7 2" xfId="380" xr:uid="{00000000-0005-0000-0000-00007B010000}"/>
    <cellStyle name="40% - Colore 3 7 2 2" xfId="381" xr:uid="{00000000-0005-0000-0000-00007C010000}"/>
    <cellStyle name="40% - Colore 3 7 3" xfId="382" xr:uid="{00000000-0005-0000-0000-00007D010000}"/>
    <cellStyle name="40% - Colore 3 8" xfId="383" xr:uid="{00000000-0005-0000-0000-00007E010000}"/>
    <cellStyle name="40% - Colore 3 8 2" xfId="384" xr:uid="{00000000-0005-0000-0000-00007F010000}"/>
    <cellStyle name="40% - Colore 3 8 2 2" xfId="385" xr:uid="{00000000-0005-0000-0000-000080010000}"/>
    <cellStyle name="40% - Colore 3 8 3" xfId="386" xr:uid="{00000000-0005-0000-0000-000081010000}"/>
    <cellStyle name="40% - Colore 3 9" xfId="387" xr:uid="{00000000-0005-0000-0000-000082010000}"/>
    <cellStyle name="40% - Colore 3 9 2" xfId="388" xr:uid="{00000000-0005-0000-0000-000083010000}"/>
    <cellStyle name="40% - Colore 4" xfId="389" xr:uid="{00000000-0005-0000-0000-000084010000}"/>
    <cellStyle name="40% - Colore 4 10" xfId="390" xr:uid="{00000000-0005-0000-0000-000085010000}"/>
    <cellStyle name="40% - Colore 4 10 2" xfId="391" xr:uid="{00000000-0005-0000-0000-000086010000}"/>
    <cellStyle name="40% - Colore 4 11" xfId="392" xr:uid="{00000000-0005-0000-0000-000087010000}"/>
    <cellStyle name="40% - Colore 4 11 2" xfId="393" xr:uid="{00000000-0005-0000-0000-000088010000}"/>
    <cellStyle name="40% - Colore 4 12" xfId="394" xr:uid="{00000000-0005-0000-0000-000089010000}"/>
    <cellStyle name="40% - Colore 4 12 2" xfId="395" xr:uid="{00000000-0005-0000-0000-00008A010000}"/>
    <cellStyle name="40% - Colore 4 13" xfId="396" xr:uid="{00000000-0005-0000-0000-00008B010000}"/>
    <cellStyle name="40% - Colore 4 2" xfId="397" xr:uid="{00000000-0005-0000-0000-00008C010000}"/>
    <cellStyle name="40% - Colore 4 2 2" xfId="398" xr:uid="{00000000-0005-0000-0000-00008D010000}"/>
    <cellStyle name="40% - Colore 4 2 2 2" xfId="399" xr:uid="{00000000-0005-0000-0000-00008E010000}"/>
    <cellStyle name="40% - Colore 4 2 3" xfId="400" xr:uid="{00000000-0005-0000-0000-00008F010000}"/>
    <cellStyle name="40% - Colore 4 3" xfId="401" xr:uid="{00000000-0005-0000-0000-000090010000}"/>
    <cellStyle name="40% - Colore 4 3 2" xfId="402" xr:uid="{00000000-0005-0000-0000-000091010000}"/>
    <cellStyle name="40% - Colore 4 3 2 2" xfId="403" xr:uid="{00000000-0005-0000-0000-000092010000}"/>
    <cellStyle name="40% - Colore 4 3 3" xfId="404" xr:uid="{00000000-0005-0000-0000-000093010000}"/>
    <cellStyle name="40% - Colore 4 4" xfId="405" xr:uid="{00000000-0005-0000-0000-000094010000}"/>
    <cellStyle name="40% - Colore 4 4 2" xfId="406" xr:uid="{00000000-0005-0000-0000-000095010000}"/>
    <cellStyle name="40% - Colore 4 4 2 2" xfId="407" xr:uid="{00000000-0005-0000-0000-000096010000}"/>
    <cellStyle name="40% - Colore 4 4 3" xfId="408" xr:uid="{00000000-0005-0000-0000-000097010000}"/>
    <cellStyle name="40% - Colore 4 5" xfId="409" xr:uid="{00000000-0005-0000-0000-000098010000}"/>
    <cellStyle name="40% - Colore 4 5 2" xfId="410" xr:uid="{00000000-0005-0000-0000-000099010000}"/>
    <cellStyle name="40% - Colore 4 5 2 2" xfId="411" xr:uid="{00000000-0005-0000-0000-00009A010000}"/>
    <cellStyle name="40% - Colore 4 5 3" xfId="412" xr:uid="{00000000-0005-0000-0000-00009B010000}"/>
    <cellStyle name="40% - Colore 4 6" xfId="413" xr:uid="{00000000-0005-0000-0000-00009C010000}"/>
    <cellStyle name="40% - Colore 4 6 2" xfId="414" xr:uid="{00000000-0005-0000-0000-00009D010000}"/>
    <cellStyle name="40% - Colore 4 6 2 2" xfId="415" xr:uid="{00000000-0005-0000-0000-00009E010000}"/>
    <cellStyle name="40% - Colore 4 6 3" xfId="416" xr:uid="{00000000-0005-0000-0000-00009F010000}"/>
    <cellStyle name="40% - Colore 4 7" xfId="417" xr:uid="{00000000-0005-0000-0000-0000A0010000}"/>
    <cellStyle name="40% - Colore 4 7 2" xfId="418" xr:uid="{00000000-0005-0000-0000-0000A1010000}"/>
    <cellStyle name="40% - Colore 4 7 2 2" xfId="419" xr:uid="{00000000-0005-0000-0000-0000A2010000}"/>
    <cellStyle name="40% - Colore 4 7 3" xfId="420" xr:uid="{00000000-0005-0000-0000-0000A3010000}"/>
    <cellStyle name="40% - Colore 4 8" xfId="421" xr:uid="{00000000-0005-0000-0000-0000A4010000}"/>
    <cellStyle name="40% - Colore 4 8 2" xfId="422" xr:uid="{00000000-0005-0000-0000-0000A5010000}"/>
    <cellStyle name="40% - Colore 4 8 2 2" xfId="423" xr:uid="{00000000-0005-0000-0000-0000A6010000}"/>
    <cellStyle name="40% - Colore 4 8 3" xfId="424" xr:uid="{00000000-0005-0000-0000-0000A7010000}"/>
    <cellStyle name="40% - Colore 4 9" xfId="425" xr:uid="{00000000-0005-0000-0000-0000A8010000}"/>
    <cellStyle name="40% - Colore 4 9 2" xfId="426" xr:uid="{00000000-0005-0000-0000-0000A9010000}"/>
    <cellStyle name="40% - Colore 5" xfId="427" xr:uid="{00000000-0005-0000-0000-0000AA010000}"/>
    <cellStyle name="40% - Colore 5 10" xfId="428" xr:uid="{00000000-0005-0000-0000-0000AB010000}"/>
    <cellStyle name="40% - Colore 5 10 2" xfId="429" xr:uid="{00000000-0005-0000-0000-0000AC010000}"/>
    <cellStyle name="40% - Colore 5 11" xfId="430" xr:uid="{00000000-0005-0000-0000-0000AD010000}"/>
    <cellStyle name="40% - Colore 5 11 2" xfId="431" xr:uid="{00000000-0005-0000-0000-0000AE010000}"/>
    <cellStyle name="40% - Colore 5 12" xfId="432" xr:uid="{00000000-0005-0000-0000-0000AF010000}"/>
    <cellStyle name="40% - Colore 5 12 2" xfId="433" xr:uid="{00000000-0005-0000-0000-0000B0010000}"/>
    <cellStyle name="40% - Colore 5 13" xfId="434" xr:uid="{00000000-0005-0000-0000-0000B1010000}"/>
    <cellStyle name="40% - Colore 5 2" xfId="435" xr:uid="{00000000-0005-0000-0000-0000B2010000}"/>
    <cellStyle name="40% - Colore 5 2 2" xfId="436" xr:uid="{00000000-0005-0000-0000-0000B3010000}"/>
    <cellStyle name="40% - Colore 5 2 2 2" xfId="437" xr:uid="{00000000-0005-0000-0000-0000B4010000}"/>
    <cellStyle name="40% - Colore 5 2 3" xfId="438" xr:uid="{00000000-0005-0000-0000-0000B5010000}"/>
    <cellStyle name="40% - Colore 5 3" xfId="439" xr:uid="{00000000-0005-0000-0000-0000B6010000}"/>
    <cellStyle name="40% - Colore 5 3 2" xfId="440" xr:uid="{00000000-0005-0000-0000-0000B7010000}"/>
    <cellStyle name="40% - Colore 5 3 2 2" xfId="441" xr:uid="{00000000-0005-0000-0000-0000B8010000}"/>
    <cellStyle name="40% - Colore 5 3 3" xfId="442" xr:uid="{00000000-0005-0000-0000-0000B9010000}"/>
    <cellStyle name="40% - Colore 5 4" xfId="443" xr:uid="{00000000-0005-0000-0000-0000BA010000}"/>
    <cellStyle name="40% - Colore 5 4 2" xfId="444" xr:uid="{00000000-0005-0000-0000-0000BB010000}"/>
    <cellStyle name="40% - Colore 5 4 2 2" xfId="445" xr:uid="{00000000-0005-0000-0000-0000BC010000}"/>
    <cellStyle name="40% - Colore 5 4 3" xfId="446" xr:uid="{00000000-0005-0000-0000-0000BD010000}"/>
    <cellStyle name="40% - Colore 5 5" xfId="447" xr:uid="{00000000-0005-0000-0000-0000BE010000}"/>
    <cellStyle name="40% - Colore 5 5 2" xfId="448" xr:uid="{00000000-0005-0000-0000-0000BF010000}"/>
    <cellStyle name="40% - Colore 5 5 2 2" xfId="449" xr:uid="{00000000-0005-0000-0000-0000C0010000}"/>
    <cellStyle name="40% - Colore 5 5 3" xfId="450" xr:uid="{00000000-0005-0000-0000-0000C1010000}"/>
    <cellStyle name="40% - Colore 5 6" xfId="451" xr:uid="{00000000-0005-0000-0000-0000C2010000}"/>
    <cellStyle name="40% - Colore 5 6 2" xfId="452" xr:uid="{00000000-0005-0000-0000-0000C3010000}"/>
    <cellStyle name="40% - Colore 5 6 2 2" xfId="453" xr:uid="{00000000-0005-0000-0000-0000C4010000}"/>
    <cellStyle name="40% - Colore 5 6 3" xfId="454" xr:uid="{00000000-0005-0000-0000-0000C5010000}"/>
    <cellStyle name="40% - Colore 5 7" xfId="455" xr:uid="{00000000-0005-0000-0000-0000C6010000}"/>
    <cellStyle name="40% - Colore 5 7 2" xfId="456" xr:uid="{00000000-0005-0000-0000-0000C7010000}"/>
    <cellStyle name="40% - Colore 5 7 2 2" xfId="457" xr:uid="{00000000-0005-0000-0000-0000C8010000}"/>
    <cellStyle name="40% - Colore 5 7 3" xfId="458" xr:uid="{00000000-0005-0000-0000-0000C9010000}"/>
    <cellStyle name="40% - Colore 5 8" xfId="459" xr:uid="{00000000-0005-0000-0000-0000CA010000}"/>
    <cellStyle name="40% - Colore 5 8 2" xfId="460" xr:uid="{00000000-0005-0000-0000-0000CB010000}"/>
    <cellStyle name="40% - Colore 5 8 2 2" xfId="461" xr:uid="{00000000-0005-0000-0000-0000CC010000}"/>
    <cellStyle name="40% - Colore 5 8 3" xfId="462" xr:uid="{00000000-0005-0000-0000-0000CD010000}"/>
    <cellStyle name="40% - Colore 5 9" xfId="463" xr:uid="{00000000-0005-0000-0000-0000CE010000}"/>
    <cellStyle name="40% - Colore 5 9 2" xfId="464" xr:uid="{00000000-0005-0000-0000-0000CF010000}"/>
    <cellStyle name="40% - Colore 6" xfId="465" xr:uid="{00000000-0005-0000-0000-0000D0010000}"/>
    <cellStyle name="40% - Colore 6 10" xfId="466" xr:uid="{00000000-0005-0000-0000-0000D1010000}"/>
    <cellStyle name="40% - Colore 6 10 2" xfId="467" xr:uid="{00000000-0005-0000-0000-0000D2010000}"/>
    <cellStyle name="40% - Colore 6 11" xfId="468" xr:uid="{00000000-0005-0000-0000-0000D3010000}"/>
    <cellStyle name="40% - Colore 6 11 2" xfId="469" xr:uid="{00000000-0005-0000-0000-0000D4010000}"/>
    <cellStyle name="40% - Colore 6 12" xfId="470" xr:uid="{00000000-0005-0000-0000-0000D5010000}"/>
    <cellStyle name="40% - Colore 6 12 2" xfId="471" xr:uid="{00000000-0005-0000-0000-0000D6010000}"/>
    <cellStyle name="40% - Colore 6 13" xfId="472" xr:uid="{00000000-0005-0000-0000-0000D7010000}"/>
    <cellStyle name="40% - Colore 6 2" xfId="473" xr:uid="{00000000-0005-0000-0000-0000D8010000}"/>
    <cellStyle name="40% - Colore 6 2 2" xfId="474" xr:uid="{00000000-0005-0000-0000-0000D9010000}"/>
    <cellStyle name="40% - Colore 6 2 2 2" xfId="475" xr:uid="{00000000-0005-0000-0000-0000DA010000}"/>
    <cellStyle name="40% - Colore 6 2 3" xfId="476" xr:uid="{00000000-0005-0000-0000-0000DB010000}"/>
    <cellStyle name="40% - Colore 6 3" xfId="477" xr:uid="{00000000-0005-0000-0000-0000DC010000}"/>
    <cellStyle name="40% - Colore 6 3 2" xfId="478" xr:uid="{00000000-0005-0000-0000-0000DD010000}"/>
    <cellStyle name="40% - Colore 6 3 2 2" xfId="479" xr:uid="{00000000-0005-0000-0000-0000DE010000}"/>
    <cellStyle name="40% - Colore 6 3 3" xfId="480" xr:uid="{00000000-0005-0000-0000-0000DF010000}"/>
    <cellStyle name="40% - Colore 6 4" xfId="481" xr:uid="{00000000-0005-0000-0000-0000E0010000}"/>
    <cellStyle name="40% - Colore 6 4 2" xfId="482" xr:uid="{00000000-0005-0000-0000-0000E1010000}"/>
    <cellStyle name="40% - Colore 6 4 2 2" xfId="483" xr:uid="{00000000-0005-0000-0000-0000E2010000}"/>
    <cellStyle name="40% - Colore 6 4 3" xfId="484" xr:uid="{00000000-0005-0000-0000-0000E3010000}"/>
    <cellStyle name="40% - Colore 6 5" xfId="485" xr:uid="{00000000-0005-0000-0000-0000E4010000}"/>
    <cellStyle name="40% - Colore 6 5 2" xfId="486" xr:uid="{00000000-0005-0000-0000-0000E5010000}"/>
    <cellStyle name="40% - Colore 6 5 2 2" xfId="487" xr:uid="{00000000-0005-0000-0000-0000E6010000}"/>
    <cellStyle name="40% - Colore 6 5 3" xfId="488" xr:uid="{00000000-0005-0000-0000-0000E7010000}"/>
    <cellStyle name="40% - Colore 6 6" xfId="489" xr:uid="{00000000-0005-0000-0000-0000E8010000}"/>
    <cellStyle name="40% - Colore 6 6 2" xfId="490" xr:uid="{00000000-0005-0000-0000-0000E9010000}"/>
    <cellStyle name="40% - Colore 6 6 2 2" xfId="491" xr:uid="{00000000-0005-0000-0000-0000EA010000}"/>
    <cellStyle name="40% - Colore 6 6 3" xfId="492" xr:uid="{00000000-0005-0000-0000-0000EB010000}"/>
    <cellStyle name="40% - Colore 6 7" xfId="493" xr:uid="{00000000-0005-0000-0000-0000EC010000}"/>
    <cellStyle name="40% - Colore 6 7 2" xfId="494" xr:uid="{00000000-0005-0000-0000-0000ED010000}"/>
    <cellStyle name="40% - Colore 6 7 2 2" xfId="495" xr:uid="{00000000-0005-0000-0000-0000EE010000}"/>
    <cellStyle name="40% - Colore 6 7 3" xfId="496" xr:uid="{00000000-0005-0000-0000-0000EF010000}"/>
    <cellStyle name="40% - Colore 6 8" xfId="497" xr:uid="{00000000-0005-0000-0000-0000F0010000}"/>
    <cellStyle name="40% - Colore 6 8 2" xfId="498" xr:uid="{00000000-0005-0000-0000-0000F1010000}"/>
    <cellStyle name="40% - Colore 6 8 2 2" xfId="499" xr:uid="{00000000-0005-0000-0000-0000F2010000}"/>
    <cellStyle name="40% - Colore 6 8 3" xfId="500" xr:uid="{00000000-0005-0000-0000-0000F3010000}"/>
    <cellStyle name="40% - Colore 6 9" xfId="501" xr:uid="{00000000-0005-0000-0000-0000F4010000}"/>
    <cellStyle name="40% - Colore 6 9 2" xfId="502" xr:uid="{00000000-0005-0000-0000-0000F5010000}"/>
    <cellStyle name="40% - Énfasis1 2" xfId="503" xr:uid="{00000000-0005-0000-0000-0000F6010000}"/>
    <cellStyle name="40% - Énfasis1 3" xfId="504" xr:uid="{00000000-0005-0000-0000-0000F7010000}"/>
    <cellStyle name="40% - Énfasis1 4" xfId="505" xr:uid="{00000000-0005-0000-0000-0000F8010000}"/>
    <cellStyle name="40% - Énfasis2 2" xfId="506" xr:uid="{00000000-0005-0000-0000-0000F9010000}"/>
    <cellStyle name="40% - Énfasis2 3" xfId="507" xr:uid="{00000000-0005-0000-0000-0000FA010000}"/>
    <cellStyle name="40% - Énfasis2 4" xfId="508" xr:uid="{00000000-0005-0000-0000-0000FB010000}"/>
    <cellStyle name="40% - Énfasis3 2" xfId="509" xr:uid="{00000000-0005-0000-0000-0000FC010000}"/>
    <cellStyle name="40% - Énfasis3 3" xfId="510" xr:uid="{00000000-0005-0000-0000-0000FD010000}"/>
    <cellStyle name="40% - Énfasis3 4" xfId="511" xr:uid="{00000000-0005-0000-0000-0000FE010000}"/>
    <cellStyle name="40% - Énfasis4 2" xfId="512" xr:uid="{00000000-0005-0000-0000-0000FF010000}"/>
    <cellStyle name="40% - Énfasis4 3" xfId="513" xr:uid="{00000000-0005-0000-0000-000000020000}"/>
    <cellStyle name="40% - Énfasis4 4" xfId="514" xr:uid="{00000000-0005-0000-0000-000001020000}"/>
    <cellStyle name="40% - Énfasis5 2" xfId="515" xr:uid="{00000000-0005-0000-0000-000002020000}"/>
    <cellStyle name="40% - Énfasis5 3" xfId="516" xr:uid="{00000000-0005-0000-0000-000003020000}"/>
    <cellStyle name="40% - Énfasis5 4" xfId="517" xr:uid="{00000000-0005-0000-0000-000004020000}"/>
    <cellStyle name="40% - Énfasis6 2" xfId="518" xr:uid="{00000000-0005-0000-0000-000005020000}"/>
    <cellStyle name="40% - Énfasis6 3" xfId="519" xr:uid="{00000000-0005-0000-0000-000006020000}"/>
    <cellStyle name="40% - Énfasis6 4" xfId="520" xr:uid="{00000000-0005-0000-0000-000007020000}"/>
    <cellStyle name="5 indents" xfId="521" xr:uid="{00000000-0005-0000-0000-000008020000}"/>
    <cellStyle name="60% - Accent1" xfId="522" xr:uid="{00000000-0005-0000-0000-000009020000}"/>
    <cellStyle name="60% - Accent2" xfId="523" xr:uid="{00000000-0005-0000-0000-00000A020000}"/>
    <cellStyle name="60% - Accent3" xfId="524" xr:uid="{00000000-0005-0000-0000-00000B020000}"/>
    <cellStyle name="60% - Accent4" xfId="525" xr:uid="{00000000-0005-0000-0000-00000C020000}"/>
    <cellStyle name="60% - Accent5" xfId="526" xr:uid="{00000000-0005-0000-0000-00000D020000}"/>
    <cellStyle name="60% - Accent6" xfId="527" xr:uid="{00000000-0005-0000-0000-00000E020000}"/>
    <cellStyle name="60% - Colore 1" xfId="528" xr:uid="{00000000-0005-0000-0000-00000F020000}"/>
    <cellStyle name="60% - Colore 2" xfId="529" xr:uid="{00000000-0005-0000-0000-000010020000}"/>
    <cellStyle name="60% - Colore 3" xfId="530" xr:uid="{00000000-0005-0000-0000-000011020000}"/>
    <cellStyle name="60% - Colore 4" xfId="531" xr:uid="{00000000-0005-0000-0000-000012020000}"/>
    <cellStyle name="60% - Colore 5" xfId="532" xr:uid="{00000000-0005-0000-0000-000013020000}"/>
    <cellStyle name="60% - Colore 6" xfId="533" xr:uid="{00000000-0005-0000-0000-000014020000}"/>
    <cellStyle name="60% - Énfasis1 2" xfId="534" xr:uid="{00000000-0005-0000-0000-000015020000}"/>
    <cellStyle name="60% - Énfasis1 3" xfId="535" xr:uid="{00000000-0005-0000-0000-000016020000}"/>
    <cellStyle name="60% - Énfasis1 4" xfId="536" xr:uid="{00000000-0005-0000-0000-000017020000}"/>
    <cellStyle name="60% - Énfasis2 2" xfId="537" xr:uid="{00000000-0005-0000-0000-000018020000}"/>
    <cellStyle name="60% - Énfasis2 3" xfId="538" xr:uid="{00000000-0005-0000-0000-000019020000}"/>
    <cellStyle name="60% - Énfasis2 4" xfId="539" xr:uid="{00000000-0005-0000-0000-00001A020000}"/>
    <cellStyle name="60% - Énfasis3 2" xfId="540" xr:uid="{00000000-0005-0000-0000-00001B020000}"/>
    <cellStyle name="60% - Énfasis3 3" xfId="541" xr:uid="{00000000-0005-0000-0000-00001C020000}"/>
    <cellStyle name="60% - Énfasis3 4" xfId="542" xr:uid="{00000000-0005-0000-0000-00001D020000}"/>
    <cellStyle name="60% - Énfasis4 2" xfId="543" xr:uid="{00000000-0005-0000-0000-00001E020000}"/>
    <cellStyle name="60% - Énfasis4 3" xfId="544" xr:uid="{00000000-0005-0000-0000-00001F020000}"/>
    <cellStyle name="60% - Énfasis4 4" xfId="545" xr:uid="{00000000-0005-0000-0000-000020020000}"/>
    <cellStyle name="60% - Énfasis5 2" xfId="546" xr:uid="{00000000-0005-0000-0000-000021020000}"/>
    <cellStyle name="60% - Énfasis5 3" xfId="547" xr:uid="{00000000-0005-0000-0000-000022020000}"/>
    <cellStyle name="60% - Énfasis5 4" xfId="548" xr:uid="{00000000-0005-0000-0000-000023020000}"/>
    <cellStyle name="60% - Énfasis6 2" xfId="549" xr:uid="{00000000-0005-0000-0000-000024020000}"/>
    <cellStyle name="60% - Énfasis6 3" xfId="550" xr:uid="{00000000-0005-0000-0000-000025020000}"/>
    <cellStyle name="60% - Énfasis6 4" xfId="551" xr:uid="{00000000-0005-0000-0000-000026020000}"/>
    <cellStyle name="Accent1" xfId="552" xr:uid="{00000000-0005-0000-0000-000027020000}"/>
    <cellStyle name="Accent2" xfId="553" xr:uid="{00000000-0005-0000-0000-000028020000}"/>
    <cellStyle name="Accent3" xfId="554" xr:uid="{00000000-0005-0000-0000-000029020000}"/>
    <cellStyle name="Accent4" xfId="555" xr:uid="{00000000-0005-0000-0000-00002A020000}"/>
    <cellStyle name="Accent5" xfId="556" xr:uid="{00000000-0005-0000-0000-00002B020000}"/>
    <cellStyle name="Accent6" xfId="557" xr:uid="{00000000-0005-0000-0000-00002C020000}"/>
    <cellStyle name="Actual Date" xfId="558" xr:uid="{00000000-0005-0000-0000-00002D020000}"/>
    <cellStyle name="Array" xfId="559" xr:uid="{00000000-0005-0000-0000-00002E020000}"/>
    <cellStyle name="Array Enter" xfId="560" xr:uid="{00000000-0005-0000-0000-00002F020000}"/>
    <cellStyle name="Array Enter 2" xfId="561" xr:uid="{00000000-0005-0000-0000-000030020000}"/>
    <cellStyle name="Array Enter 3" xfId="562" xr:uid="{00000000-0005-0000-0000-000031020000}"/>
    <cellStyle name="Array_3.22-10" xfId="563" xr:uid="{00000000-0005-0000-0000-000032020000}"/>
    <cellStyle name="Bad" xfId="564" xr:uid="{00000000-0005-0000-0000-000033020000}"/>
    <cellStyle name="base paren" xfId="565" xr:uid="{00000000-0005-0000-0000-000034020000}"/>
    <cellStyle name="Buena 2" xfId="566" xr:uid="{00000000-0005-0000-0000-000035020000}"/>
    <cellStyle name="Buena 3" xfId="567" xr:uid="{00000000-0005-0000-0000-000036020000}"/>
    <cellStyle name="Buena 4" xfId="568" xr:uid="{00000000-0005-0000-0000-000037020000}"/>
    <cellStyle name="Calcolo" xfId="569" xr:uid="{00000000-0005-0000-0000-000038020000}"/>
    <cellStyle name="Calculation" xfId="570" xr:uid="{00000000-0005-0000-0000-000039020000}"/>
    <cellStyle name="Cálculo 2" xfId="571" xr:uid="{00000000-0005-0000-0000-00003A020000}"/>
    <cellStyle name="Cálculo 3" xfId="572" xr:uid="{00000000-0005-0000-0000-00003B020000}"/>
    <cellStyle name="Cálculo 4" xfId="573" xr:uid="{00000000-0005-0000-0000-00003C020000}"/>
    <cellStyle name="Celda de comprobación 2" xfId="574" xr:uid="{00000000-0005-0000-0000-00003D020000}"/>
    <cellStyle name="Celda de comprobación 3" xfId="575" xr:uid="{00000000-0005-0000-0000-00003E020000}"/>
    <cellStyle name="Celda de comprobación 4" xfId="576" xr:uid="{00000000-0005-0000-0000-00003F020000}"/>
    <cellStyle name="Celda vinculada 2" xfId="577" xr:uid="{00000000-0005-0000-0000-000040020000}"/>
    <cellStyle name="Celda vinculada 3" xfId="578" xr:uid="{00000000-0005-0000-0000-000041020000}"/>
    <cellStyle name="Celda vinculada 4" xfId="579" xr:uid="{00000000-0005-0000-0000-000042020000}"/>
    <cellStyle name="Cella collegata" xfId="580" xr:uid="{00000000-0005-0000-0000-000043020000}"/>
    <cellStyle name="Cella da controllare" xfId="581" xr:uid="{00000000-0005-0000-0000-000044020000}"/>
    <cellStyle name="Check Cell" xfId="582" xr:uid="{00000000-0005-0000-0000-000045020000}"/>
    <cellStyle name="Colore 1" xfId="583" xr:uid="{00000000-0005-0000-0000-000046020000}"/>
    <cellStyle name="Colore 2" xfId="584" xr:uid="{00000000-0005-0000-0000-000047020000}"/>
    <cellStyle name="Colore 3" xfId="585" xr:uid="{00000000-0005-0000-0000-000048020000}"/>
    <cellStyle name="Colore 4" xfId="586" xr:uid="{00000000-0005-0000-0000-000049020000}"/>
    <cellStyle name="Colore 5" xfId="587" xr:uid="{00000000-0005-0000-0000-00004A020000}"/>
    <cellStyle name="Colore 6" xfId="588" xr:uid="{00000000-0005-0000-0000-00004B020000}"/>
    <cellStyle name="Comma [0] 2" xfId="589" xr:uid="{00000000-0005-0000-0000-00004C020000}"/>
    <cellStyle name="Comma [0] 2 2" xfId="590" xr:uid="{00000000-0005-0000-0000-00004D020000}"/>
    <cellStyle name="Comma [0]_Boletin Enero-Diciembre 2006 (último)" xfId="591" xr:uid="{00000000-0005-0000-0000-00004E020000}"/>
    <cellStyle name="Comma 10" xfId="592" xr:uid="{00000000-0005-0000-0000-00004F020000}"/>
    <cellStyle name="Comma 10 2" xfId="593" xr:uid="{00000000-0005-0000-0000-000050020000}"/>
    <cellStyle name="Comma 10 3" xfId="594" xr:uid="{00000000-0005-0000-0000-000051020000}"/>
    <cellStyle name="Comma 11" xfId="595" xr:uid="{00000000-0005-0000-0000-000052020000}"/>
    <cellStyle name="Comma 11 2" xfId="596" xr:uid="{00000000-0005-0000-0000-000053020000}"/>
    <cellStyle name="Comma 12" xfId="597" xr:uid="{00000000-0005-0000-0000-000054020000}"/>
    <cellStyle name="Comma 12 2" xfId="598" xr:uid="{00000000-0005-0000-0000-000055020000}"/>
    <cellStyle name="Comma 13" xfId="599" xr:uid="{00000000-0005-0000-0000-000056020000}"/>
    <cellStyle name="Comma 13 2" xfId="600" xr:uid="{00000000-0005-0000-0000-000057020000}"/>
    <cellStyle name="Comma 14" xfId="601" xr:uid="{00000000-0005-0000-0000-000058020000}"/>
    <cellStyle name="Comma 14 2" xfId="602" xr:uid="{00000000-0005-0000-0000-000059020000}"/>
    <cellStyle name="Comma 15" xfId="603" xr:uid="{00000000-0005-0000-0000-00005A020000}"/>
    <cellStyle name="Comma 15 2" xfId="604" xr:uid="{00000000-0005-0000-0000-00005B020000}"/>
    <cellStyle name="Comma 16" xfId="605" xr:uid="{00000000-0005-0000-0000-00005C020000}"/>
    <cellStyle name="Comma 16 2" xfId="606" xr:uid="{00000000-0005-0000-0000-00005D020000}"/>
    <cellStyle name="Comma 17" xfId="607" xr:uid="{00000000-0005-0000-0000-00005E020000}"/>
    <cellStyle name="Comma 17 2" xfId="608" xr:uid="{00000000-0005-0000-0000-00005F020000}"/>
    <cellStyle name="Comma 18" xfId="609" xr:uid="{00000000-0005-0000-0000-000060020000}"/>
    <cellStyle name="Comma 18 2" xfId="610" xr:uid="{00000000-0005-0000-0000-000061020000}"/>
    <cellStyle name="Comma 19" xfId="611" xr:uid="{00000000-0005-0000-0000-000062020000}"/>
    <cellStyle name="Comma 19 2" xfId="612" xr:uid="{00000000-0005-0000-0000-000063020000}"/>
    <cellStyle name="Comma 2" xfId="613" xr:uid="{00000000-0005-0000-0000-000064020000}"/>
    <cellStyle name="Comma 2 2" xfId="614" xr:uid="{00000000-0005-0000-0000-000065020000}"/>
    <cellStyle name="Comma 2 2 2" xfId="615" xr:uid="{00000000-0005-0000-0000-000066020000}"/>
    <cellStyle name="Comma 2 2 2 2" xfId="616" xr:uid="{00000000-0005-0000-0000-000067020000}"/>
    <cellStyle name="Comma 2 2 2 2 2" xfId="617" xr:uid="{00000000-0005-0000-0000-000068020000}"/>
    <cellStyle name="Comma 2 2 2 2 2 2" xfId="618" xr:uid="{00000000-0005-0000-0000-000069020000}"/>
    <cellStyle name="Comma 2 2 2 2 2 2 2" xfId="619" xr:uid="{00000000-0005-0000-0000-00006A020000}"/>
    <cellStyle name="Comma 2 2 2 2 2 2 2 2" xfId="620" xr:uid="{00000000-0005-0000-0000-00006B020000}"/>
    <cellStyle name="Comma 2 2 2 2 2 2 2 2 2" xfId="621" xr:uid="{00000000-0005-0000-0000-00006C020000}"/>
    <cellStyle name="Comma 2 2 2 2 2 2 2 2 2 2" xfId="622" xr:uid="{00000000-0005-0000-0000-00006D020000}"/>
    <cellStyle name="Comma 2 2 2 2 2 2 2 2 2 2 2" xfId="623" xr:uid="{00000000-0005-0000-0000-00006E020000}"/>
    <cellStyle name="Comma 2 2 2 2 2 2 2 2 2 2 2 2" xfId="624" xr:uid="{00000000-0005-0000-0000-00006F020000}"/>
    <cellStyle name="Comma 2 2 2 2 2 2 2 2 2 2 2 3" xfId="625" xr:uid="{00000000-0005-0000-0000-000070020000}"/>
    <cellStyle name="Comma 2 2 2 2 2 2 2 2 2 3" xfId="626" xr:uid="{00000000-0005-0000-0000-000071020000}"/>
    <cellStyle name="Comma 2 2 2 2 2 2 2 2 2 4" xfId="627" xr:uid="{00000000-0005-0000-0000-000072020000}"/>
    <cellStyle name="Comma 2 2 2 2 2 2 2 2 3" xfId="628" xr:uid="{00000000-0005-0000-0000-000073020000}"/>
    <cellStyle name="Comma 2 2 2 2 2 2 2 2 3 2" xfId="629" xr:uid="{00000000-0005-0000-0000-000074020000}"/>
    <cellStyle name="Comma 2 2 2 2 2 2 2 2 3 3" xfId="630" xr:uid="{00000000-0005-0000-0000-000075020000}"/>
    <cellStyle name="Comma 2 2 2 2 2 2 2 3" xfId="631" xr:uid="{00000000-0005-0000-0000-000076020000}"/>
    <cellStyle name="Comma 2 2 2 2 2 2 2 3 2" xfId="632" xr:uid="{00000000-0005-0000-0000-000077020000}"/>
    <cellStyle name="Comma 2 2 2 2 2 2 2 3 2 2" xfId="633" xr:uid="{00000000-0005-0000-0000-000078020000}"/>
    <cellStyle name="Comma 2 2 2 2 2 2 2 3 2 3" xfId="634" xr:uid="{00000000-0005-0000-0000-000079020000}"/>
    <cellStyle name="Comma 2 2 2 2 2 2 2 4" xfId="635" xr:uid="{00000000-0005-0000-0000-00007A020000}"/>
    <cellStyle name="Comma 2 2 2 2 2 2 2 5" xfId="636" xr:uid="{00000000-0005-0000-0000-00007B020000}"/>
    <cellStyle name="Comma 2 2 2 2 2 2 3" xfId="637" xr:uid="{00000000-0005-0000-0000-00007C020000}"/>
    <cellStyle name="Comma 2 2 2 2 2 2 3 2" xfId="638" xr:uid="{00000000-0005-0000-0000-00007D020000}"/>
    <cellStyle name="Comma 2 2 2 2 2 2 3 2 2" xfId="639" xr:uid="{00000000-0005-0000-0000-00007E020000}"/>
    <cellStyle name="Comma 2 2 2 2 2 2 3 2 2 2" xfId="640" xr:uid="{00000000-0005-0000-0000-00007F020000}"/>
    <cellStyle name="Comma 2 2 2 2 2 2 3 2 2 3" xfId="641" xr:uid="{00000000-0005-0000-0000-000080020000}"/>
    <cellStyle name="Comma 2 2 2 2 2 2 3 3" xfId="642" xr:uid="{00000000-0005-0000-0000-000081020000}"/>
    <cellStyle name="Comma 2 2 2 2 2 2 3 4" xfId="643" xr:uid="{00000000-0005-0000-0000-000082020000}"/>
    <cellStyle name="Comma 2 2 2 2 2 2 4" xfId="644" xr:uid="{00000000-0005-0000-0000-000083020000}"/>
    <cellStyle name="Comma 2 2 2 2 2 2 4 2" xfId="645" xr:uid="{00000000-0005-0000-0000-000084020000}"/>
    <cellStyle name="Comma 2 2 2 2 2 2 4 3" xfId="646" xr:uid="{00000000-0005-0000-0000-000085020000}"/>
    <cellStyle name="Comma 2 2 2 2 2 3" xfId="647" xr:uid="{00000000-0005-0000-0000-000086020000}"/>
    <cellStyle name="Comma 2 2 2 2 2 3 2" xfId="648" xr:uid="{00000000-0005-0000-0000-000087020000}"/>
    <cellStyle name="Comma 2 2 2 2 2 3 2 2" xfId="649" xr:uid="{00000000-0005-0000-0000-000088020000}"/>
    <cellStyle name="Comma 2 2 2 2 2 3 2 2 2" xfId="650" xr:uid="{00000000-0005-0000-0000-000089020000}"/>
    <cellStyle name="Comma 2 2 2 2 2 3 2 2 2 2" xfId="651" xr:uid="{00000000-0005-0000-0000-00008A020000}"/>
    <cellStyle name="Comma 2 2 2 2 2 3 2 2 2 3" xfId="652" xr:uid="{00000000-0005-0000-0000-00008B020000}"/>
    <cellStyle name="Comma 2 2 2 2 2 3 2 3" xfId="653" xr:uid="{00000000-0005-0000-0000-00008C020000}"/>
    <cellStyle name="Comma 2 2 2 2 2 3 2 4" xfId="654" xr:uid="{00000000-0005-0000-0000-00008D020000}"/>
    <cellStyle name="Comma 2 2 2 2 2 3 3" xfId="655" xr:uid="{00000000-0005-0000-0000-00008E020000}"/>
    <cellStyle name="Comma 2 2 2 2 2 3 3 2" xfId="656" xr:uid="{00000000-0005-0000-0000-00008F020000}"/>
    <cellStyle name="Comma 2 2 2 2 2 3 3 3" xfId="657" xr:uid="{00000000-0005-0000-0000-000090020000}"/>
    <cellStyle name="Comma 2 2 2 2 2 4" xfId="658" xr:uid="{00000000-0005-0000-0000-000091020000}"/>
    <cellStyle name="Comma 2 2 2 2 2 4 2" xfId="659" xr:uid="{00000000-0005-0000-0000-000092020000}"/>
    <cellStyle name="Comma 2 2 2 2 2 4 2 2" xfId="660" xr:uid="{00000000-0005-0000-0000-000093020000}"/>
    <cellStyle name="Comma 2 2 2 2 2 4 2 3" xfId="661" xr:uid="{00000000-0005-0000-0000-000094020000}"/>
    <cellStyle name="Comma 2 2 2 2 2 5" xfId="662" xr:uid="{00000000-0005-0000-0000-000095020000}"/>
    <cellStyle name="Comma 2 2 2 2 2 6" xfId="663" xr:uid="{00000000-0005-0000-0000-000096020000}"/>
    <cellStyle name="Comma 2 2 2 2 3" xfId="664" xr:uid="{00000000-0005-0000-0000-000097020000}"/>
    <cellStyle name="Comma 2 2 2 2 3 2" xfId="665" xr:uid="{00000000-0005-0000-0000-000098020000}"/>
    <cellStyle name="Comma 2 2 2 2 3 2 2" xfId="666" xr:uid="{00000000-0005-0000-0000-000099020000}"/>
    <cellStyle name="Comma 2 2 2 2 3 2 2 2" xfId="667" xr:uid="{00000000-0005-0000-0000-00009A020000}"/>
    <cellStyle name="Comma 2 2 2 2 3 2 2 2 2" xfId="668" xr:uid="{00000000-0005-0000-0000-00009B020000}"/>
    <cellStyle name="Comma 2 2 2 2 3 2 2 2 2 2" xfId="669" xr:uid="{00000000-0005-0000-0000-00009C020000}"/>
    <cellStyle name="Comma 2 2 2 2 3 2 2 2 2 3" xfId="670" xr:uid="{00000000-0005-0000-0000-00009D020000}"/>
    <cellStyle name="Comma 2 2 2 2 3 2 2 3" xfId="671" xr:uid="{00000000-0005-0000-0000-00009E020000}"/>
    <cellStyle name="Comma 2 2 2 2 3 2 2 4" xfId="672" xr:uid="{00000000-0005-0000-0000-00009F020000}"/>
    <cellStyle name="Comma 2 2 2 2 3 2 3" xfId="673" xr:uid="{00000000-0005-0000-0000-0000A0020000}"/>
    <cellStyle name="Comma 2 2 2 2 3 2 3 2" xfId="674" xr:uid="{00000000-0005-0000-0000-0000A1020000}"/>
    <cellStyle name="Comma 2 2 2 2 3 2 3 3" xfId="675" xr:uid="{00000000-0005-0000-0000-0000A2020000}"/>
    <cellStyle name="Comma 2 2 2 2 3 3" xfId="676" xr:uid="{00000000-0005-0000-0000-0000A3020000}"/>
    <cellStyle name="Comma 2 2 2 2 3 3 2" xfId="677" xr:uid="{00000000-0005-0000-0000-0000A4020000}"/>
    <cellStyle name="Comma 2 2 2 2 3 3 2 2" xfId="678" xr:uid="{00000000-0005-0000-0000-0000A5020000}"/>
    <cellStyle name="Comma 2 2 2 2 3 3 2 3" xfId="679" xr:uid="{00000000-0005-0000-0000-0000A6020000}"/>
    <cellStyle name="Comma 2 2 2 2 3 4" xfId="680" xr:uid="{00000000-0005-0000-0000-0000A7020000}"/>
    <cellStyle name="Comma 2 2 2 2 3 5" xfId="681" xr:uid="{00000000-0005-0000-0000-0000A8020000}"/>
    <cellStyle name="Comma 2 2 2 2 4" xfId="682" xr:uid="{00000000-0005-0000-0000-0000A9020000}"/>
    <cellStyle name="Comma 2 2 2 2 4 2" xfId="683" xr:uid="{00000000-0005-0000-0000-0000AA020000}"/>
    <cellStyle name="Comma 2 2 2 2 4 2 2" xfId="684" xr:uid="{00000000-0005-0000-0000-0000AB020000}"/>
    <cellStyle name="Comma 2 2 2 2 4 2 2 2" xfId="685" xr:uid="{00000000-0005-0000-0000-0000AC020000}"/>
    <cellStyle name="Comma 2 2 2 2 4 2 2 3" xfId="686" xr:uid="{00000000-0005-0000-0000-0000AD020000}"/>
    <cellStyle name="Comma 2 2 2 2 4 3" xfId="687" xr:uid="{00000000-0005-0000-0000-0000AE020000}"/>
    <cellStyle name="Comma 2 2 2 2 4 4" xfId="688" xr:uid="{00000000-0005-0000-0000-0000AF020000}"/>
    <cellStyle name="Comma 2 2 2 2 5" xfId="689" xr:uid="{00000000-0005-0000-0000-0000B0020000}"/>
    <cellStyle name="Comma 2 2 2 2 5 2" xfId="690" xr:uid="{00000000-0005-0000-0000-0000B1020000}"/>
    <cellStyle name="Comma 2 2 2 2 5 3" xfId="691" xr:uid="{00000000-0005-0000-0000-0000B2020000}"/>
    <cellStyle name="Comma 2 2 2 3" xfId="692" xr:uid="{00000000-0005-0000-0000-0000B3020000}"/>
    <cellStyle name="Comma 2 2 2 3 2" xfId="693" xr:uid="{00000000-0005-0000-0000-0000B4020000}"/>
    <cellStyle name="Comma 2 2 2 3 2 2" xfId="694" xr:uid="{00000000-0005-0000-0000-0000B5020000}"/>
    <cellStyle name="Comma 2 2 2 3 2 2 2" xfId="695" xr:uid="{00000000-0005-0000-0000-0000B6020000}"/>
    <cellStyle name="Comma 2 2 2 3 2 2 2 2" xfId="696" xr:uid="{00000000-0005-0000-0000-0000B7020000}"/>
    <cellStyle name="Comma 2 2 2 3 2 2 2 2 2" xfId="697" xr:uid="{00000000-0005-0000-0000-0000B8020000}"/>
    <cellStyle name="Comma 2 2 2 3 2 2 2 2 2 2" xfId="698" xr:uid="{00000000-0005-0000-0000-0000B9020000}"/>
    <cellStyle name="Comma 2 2 2 3 2 2 2 2 2 3" xfId="699" xr:uid="{00000000-0005-0000-0000-0000BA020000}"/>
    <cellStyle name="Comma 2 2 2 3 2 2 2 3" xfId="700" xr:uid="{00000000-0005-0000-0000-0000BB020000}"/>
    <cellStyle name="Comma 2 2 2 3 2 2 2 4" xfId="701" xr:uid="{00000000-0005-0000-0000-0000BC020000}"/>
    <cellStyle name="Comma 2 2 2 3 2 2 3" xfId="702" xr:uid="{00000000-0005-0000-0000-0000BD020000}"/>
    <cellStyle name="Comma 2 2 2 3 2 2 3 2" xfId="703" xr:uid="{00000000-0005-0000-0000-0000BE020000}"/>
    <cellStyle name="Comma 2 2 2 3 2 2 3 3" xfId="704" xr:uid="{00000000-0005-0000-0000-0000BF020000}"/>
    <cellStyle name="Comma 2 2 2 3 2 3" xfId="705" xr:uid="{00000000-0005-0000-0000-0000C0020000}"/>
    <cellStyle name="Comma 2 2 2 3 2 3 2" xfId="706" xr:uid="{00000000-0005-0000-0000-0000C1020000}"/>
    <cellStyle name="Comma 2 2 2 3 2 3 2 2" xfId="707" xr:uid="{00000000-0005-0000-0000-0000C2020000}"/>
    <cellStyle name="Comma 2 2 2 3 2 3 2 3" xfId="708" xr:uid="{00000000-0005-0000-0000-0000C3020000}"/>
    <cellStyle name="Comma 2 2 2 3 2 4" xfId="709" xr:uid="{00000000-0005-0000-0000-0000C4020000}"/>
    <cellStyle name="Comma 2 2 2 3 2 5" xfId="710" xr:uid="{00000000-0005-0000-0000-0000C5020000}"/>
    <cellStyle name="Comma 2 2 2 3 3" xfId="711" xr:uid="{00000000-0005-0000-0000-0000C6020000}"/>
    <cellStyle name="Comma 2 2 2 3 3 2" xfId="712" xr:uid="{00000000-0005-0000-0000-0000C7020000}"/>
    <cellStyle name="Comma 2 2 2 3 3 2 2" xfId="713" xr:uid="{00000000-0005-0000-0000-0000C8020000}"/>
    <cellStyle name="Comma 2 2 2 3 3 2 2 2" xfId="714" xr:uid="{00000000-0005-0000-0000-0000C9020000}"/>
    <cellStyle name="Comma 2 2 2 3 3 2 2 3" xfId="715" xr:uid="{00000000-0005-0000-0000-0000CA020000}"/>
    <cellStyle name="Comma 2 2 2 3 3 3" xfId="716" xr:uid="{00000000-0005-0000-0000-0000CB020000}"/>
    <cellStyle name="Comma 2 2 2 3 3 4" xfId="717" xr:uid="{00000000-0005-0000-0000-0000CC020000}"/>
    <cellStyle name="Comma 2 2 2 3 4" xfId="718" xr:uid="{00000000-0005-0000-0000-0000CD020000}"/>
    <cellStyle name="Comma 2 2 2 3 4 2" xfId="719" xr:uid="{00000000-0005-0000-0000-0000CE020000}"/>
    <cellStyle name="Comma 2 2 2 3 4 3" xfId="720" xr:uid="{00000000-0005-0000-0000-0000CF020000}"/>
    <cellStyle name="Comma 2 2 2 4" xfId="721" xr:uid="{00000000-0005-0000-0000-0000D0020000}"/>
    <cellStyle name="Comma 2 2 2 4 2" xfId="722" xr:uid="{00000000-0005-0000-0000-0000D1020000}"/>
    <cellStyle name="Comma 2 2 2 4 2 2" xfId="723" xr:uid="{00000000-0005-0000-0000-0000D2020000}"/>
    <cellStyle name="Comma 2 2 2 4 2 2 2" xfId="724" xr:uid="{00000000-0005-0000-0000-0000D3020000}"/>
    <cellStyle name="Comma 2 2 2 4 2 2 2 2" xfId="725" xr:uid="{00000000-0005-0000-0000-0000D4020000}"/>
    <cellStyle name="Comma 2 2 2 4 2 2 2 3" xfId="726" xr:uid="{00000000-0005-0000-0000-0000D5020000}"/>
    <cellStyle name="Comma 2 2 2 4 2 3" xfId="727" xr:uid="{00000000-0005-0000-0000-0000D6020000}"/>
    <cellStyle name="Comma 2 2 2 4 2 4" xfId="728" xr:uid="{00000000-0005-0000-0000-0000D7020000}"/>
    <cellStyle name="Comma 2 2 2 4 3" xfId="729" xr:uid="{00000000-0005-0000-0000-0000D8020000}"/>
    <cellStyle name="Comma 2 2 2 4 3 2" xfId="730" xr:uid="{00000000-0005-0000-0000-0000D9020000}"/>
    <cellStyle name="Comma 2 2 2 4 3 3" xfId="731" xr:uid="{00000000-0005-0000-0000-0000DA020000}"/>
    <cellStyle name="Comma 2 2 2 5" xfId="732" xr:uid="{00000000-0005-0000-0000-0000DB020000}"/>
    <cellStyle name="Comma 2 2 2 5 2" xfId="733" xr:uid="{00000000-0005-0000-0000-0000DC020000}"/>
    <cellStyle name="Comma 2 2 2 5 2 2" xfId="734" xr:uid="{00000000-0005-0000-0000-0000DD020000}"/>
    <cellStyle name="Comma 2 2 2 5 2 3" xfId="735" xr:uid="{00000000-0005-0000-0000-0000DE020000}"/>
    <cellStyle name="Comma 2 2 2 6" xfId="736" xr:uid="{00000000-0005-0000-0000-0000DF020000}"/>
    <cellStyle name="Comma 2 2 2 7" xfId="737" xr:uid="{00000000-0005-0000-0000-0000E0020000}"/>
    <cellStyle name="Comma 2 2 3" xfId="738" xr:uid="{00000000-0005-0000-0000-0000E1020000}"/>
    <cellStyle name="Comma 2 2 3 2" xfId="739" xr:uid="{00000000-0005-0000-0000-0000E2020000}"/>
    <cellStyle name="Comma 2 2 3 2 2" xfId="740" xr:uid="{00000000-0005-0000-0000-0000E3020000}"/>
    <cellStyle name="Comma 2 2 3 2 2 2" xfId="741" xr:uid="{00000000-0005-0000-0000-0000E4020000}"/>
    <cellStyle name="Comma 2 2 3 2 2 2 2" xfId="742" xr:uid="{00000000-0005-0000-0000-0000E5020000}"/>
    <cellStyle name="Comma 2 2 3 2 2 2 2 2" xfId="743" xr:uid="{00000000-0005-0000-0000-0000E6020000}"/>
    <cellStyle name="Comma 2 2 3 2 2 2 2 2 2" xfId="744" xr:uid="{00000000-0005-0000-0000-0000E7020000}"/>
    <cellStyle name="Comma 2 2 3 2 2 2 2 2 2 2" xfId="745" xr:uid="{00000000-0005-0000-0000-0000E8020000}"/>
    <cellStyle name="Comma 2 2 3 2 2 2 2 2 2 3" xfId="746" xr:uid="{00000000-0005-0000-0000-0000E9020000}"/>
    <cellStyle name="Comma 2 2 3 2 2 2 2 3" xfId="747" xr:uid="{00000000-0005-0000-0000-0000EA020000}"/>
    <cellStyle name="Comma 2 2 3 2 2 2 2 4" xfId="748" xr:uid="{00000000-0005-0000-0000-0000EB020000}"/>
    <cellStyle name="Comma 2 2 3 2 2 2 3" xfId="749" xr:uid="{00000000-0005-0000-0000-0000EC020000}"/>
    <cellStyle name="Comma 2 2 3 2 2 2 3 2" xfId="750" xr:uid="{00000000-0005-0000-0000-0000ED020000}"/>
    <cellStyle name="Comma 2 2 3 2 2 2 3 3" xfId="751" xr:uid="{00000000-0005-0000-0000-0000EE020000}"/>
    <cellStyle name="Comma 2 2 3 2 2 3" xfId="752" xr:uid="{00000000-0005-0000-0000-0000EF020000}"/>
    <cellStyle name="Comma 2 2 3 2 2 3 2" xfId="753" xr:uid="{00000000-0005-0000-0000-0000F0020000}"/>
    <cellStyle name="Comma 2 2 3 2 2 3 2 2" xfId="754" xr:uid="{00000000-0005-0000-0000-0000F1020000}"/>
    <cellStyle name="Comma 2 2 3 2 2 3 2 3" xfId="755" xr:uid="{00000000-0005-0000-0000-0000F2020000}"/>
    <cellStyle name="Comma 2 2 3 2 2 4" xfId="756" xr:uid="{00000000-0005-0000-0000-0000F3020000}"/>
    <cellStyle name="Comma 2 2 3 2 2 5" xfId="757" xr:uid="{00000000-0005-0000-0000-0000F4020000}"/>
    <cellStyle name="Comma 2 2 3 2 3" xfId="758" xr:uid="{00000000-0005-0000-0000-0000F5020000}"/>
    <cellStyle name="Comma 2 2 3 2 3 2" xfId="759" xr:uid="{00000000-0005-0000-0000-0000F6020000}"/>
    <cellStyle name="Comma 2 2 3 2 3 2 2" xfId="760" xr:uid="{00000000-0005-0000-0000-0000F7020000}"/>
    <cellStyle name="Comma 2 2 3 2 3 2 2 2" xfId="761" xr:uid="{00000000-0005-0000-0000-0000F8020000}"/>
    <cellStyle name="Comma 2 2 3 2 3 2 2 3" xfId="762" xr:uid="{00000000-0005-0000-0000-0000F9020000}"/>
    <cellStyle name="Comma 2 2 3 2 3 3" xfId="763" xr:uid="{00000000-0005-0000-0000-0000FA020000}"/>
    <cellStyle name="Comma 2 2 3 2 3 4" xfId="764" xr:uid="{00000000-0005-0000-0000-0000FB020000}"/>
    <cellStyle name="Comma 2 2 3 2 4" xfId="765" xr:uid="{00000000-0005-0000-0000-0000FC020000}"/>
    <cellStyle name="Comma 2 2 3 2 4 2" xfId="766" xr:uid="{00000000-0005-0000-0000-0000FD020000}"/>
    <cellStyle name="Comma 2 2 3 2 4 3" xfId="767" xr:uid="{00000000-0005-0000-0000-0000FE020000}"/>
    <cellStyle name="Comma 2 2 3 3" xfId="768" xr:uid="{00000000-0005-0000-0000-0000FF020000}"/>
    <cellStyle name="Comma 2 2 3 3 2" xfId="769" xr:uid="{00000000-0005-0000-0000-000000030000}"/>
    <cellStyle name="Comma 2 2 3 3 2 2" xfId="770" xr:uid="{00000000-0005-0000-0000-000001030000}"/>
    <cellStyle name="Comma 2 2 3 3 2 2 2" xfId="771" xr:uid="{00000000-0005-0000-0000-000002030000}"/>
    <cellStyle name="Comma 2 2 3 3 2 2 2 2" xfId="772" xr:uid="{00000000-0005-0000-0000-000003030000}"/>
    <cellStyle name="Comma 2 2 3 3 2 2 2 3" xfId="773" xr:uid="{00000000-0005-0000-0000-000004030000}"/>
    <cellStyle name="Comma 2 2 3 3 2 3" xfId="774" xr:uid="{00000000-0005-0000-0000-000005030000}"/>
    <cellStyle name="Comma 2 2 3 3 2 4" xfId="775" xr:uid="{00000000-0005-0000-0000-000006030000}"/>
    <cellStyle name="Comma 2 2 3 3 3" xfId="776" xr:uid="{00000000-0005-0000-0000-000007030000}"/>
    <cellStyle name="Comma 2 2 3 3 3 2" xfId="777" xr:uid="{00000000-0005-0000-0000-000008030000}"/>
    <cellStyle name="Comma 2 2 3 3 3 3" xfId="778" xr:uid="{00000000-0005-0000-0000-000009030000}"/>
    <cellStyle name="Comma 2 2 3 4" xfId="779" xr:uid="{00000000-0005-0000-0000-00000A030000}"/>
    <cellStyle name="Comma 2 2 3 4 2" xfId="780" xr:uid="{00000000-0005-0000-0000-00000B030000}"/>
    <cellStyle name="Comma 2 2 3 4 2 2" xfId="781" xr:uid="{00000000-0005-0000-0000-00000C030000}"/>
    <cellStyle name="Comma 2 2 3 4 2 3" xfId="782" xr:uid="{00000000-0005-0000-0000-00000D030000}"/>
    <cellStyle name="Comma 2 2 3 5" xfId="783" xr:uid="{00000000-0005-0000-0000-00000E030000}"/>
    <cellStyle name="Comma 2 2 3 6" xfId="784" xr:uid="{00000000-0005-0000-0000-00000F030000}"/>
    <cellStyle name="Comma 2 2 4" xfId="785" xr:uid="{00000000-0005-0000-0000-000010030000}"/>
    <cellStyle name="Comma 2 2 4 2" xfId="786" xr:uid="{00000000-0005-0000-0000-000011030000}"/>
    <cellStyle name="Comma 2 2 4 2 2" xfId="787" xr:uid="{00000000-0005-0000-0000-000012030000}"/>
    <cellStyle name="Comma 2 2 4 2 2 2" xfId="788" xr:uid="{00000000-0005-0000-0000-000013030000}"/>
    <cellStyle name="Comma 2 2 4 2 2 2 2" xfId="789" xr:uid="{00000000-0005-0000-0000-000014030000}"/>
    <cellStyle name="Comma 2 2 4 2 2 2 2 2" xfId="790" xr:uid="{00000000-0005-0000-0000-000015030000}"/>
    <cellStyle name="Comma 2 2 4 2 2 2 2 3" xfId="791" xr:uid="{00000000-0005-0000-0000-000016030000}"/>
    <cellStyle name="Comma 2 2 4 2 2 3" xfId="792" xr:uid="{00000000-0005-0000-0000-000017030000}"/>
    <cellStyle name="Comma 2 2 4 2 2 4" xfId="793" xr:uid="{00000000-0005-0000-0000-000018030000}"/>
    <cellStyle name="Comma 2 2 4 2 3" xfId="794" xr:uid="{00000000-0005-0000-0000-000019030000}"/>
    <cellStyle name="Comma 2 2 4 2 3 2" xfId="795" xr:uid="{00000000-0005-0000-0000-00001A030000}"/>
    <cellStyle name="Comma 2 2 4 2 3 3" xfId="796" xr:uid="{00000000-0005-0000-0000-00001B030000}"/>
    <cellStyle name="Comma 2 2 4 3" xfId="797" xr:uid="{00000000-0005-0000-0000-00001C030000}"/>
    <cellStyle name="Comma 2 2 4 3 2" xfId="798" xr:uid="{00000000-0005-0000-0000-00001D030000}"/>
    <cellStyle name="Comma 2 2 4 3 2 2" xfId="799" xr:uid="{00000000-0005-0000-0000-00001E030000}"/>
    <cellStyle name="Comma 2 2 4 3 2 3" xfId="800" xr:uid="{00000000-0005-0000-0000-00001F030000}"/>
    <cellStyle name="Comma 2 2 4 4" xfId="801" xr:uid="{00000000-0005-0000-0000-000020030000}"/>
    <cellStyle name="Comma 2 2 4 5" xfId="802" xr:uid="{00000000-0005-0000-0000-000021030000}"/>
    <cellStyle name="Comma 2 2 5" xfId="803" xr:uid="{00000000-0005-0000-0000-000022030000}"/>
    <cellStyle name="Comma 2 2 5 2" xfId="804" xr:uid="{00000000-0005-0000-0000-000023030000}"/>
    <cellStyle name="Comma 2 2 5 2 2" xfId="805" xr:uid="{00000000-0005-0000-0000-000024030000}"/>
    <cellStyle name="Comma 2 2 5 2 2 2" xfId="806" xr:uid="{00000000-0005-0000-0000-000025030000}"/>
    <cellStyle name="Comma 2 2 5 2 2 3" xfId="807" xr:uid="{00000000-0005-0000-0000-000026030000}"/>
    <cellStyle name="Comma 2 2 5 3" xfId="808" xr:uid="{00000000-0005-0000-0000-000027030000}"/>
    <cellStyle name="Comma 2 2 5 4" xfId="809" xr:uid="{00000000-0005-0000-0000-000028030000}"/>
    <cellStyle name="Comma 2 2 6" xfId="810" xr:uid="{00000000-0005-0000-0000-000029030000}"/>
    <cellStyle name="Comma 2 2 6 2" xfId="811" xr:uid="{00000000-0005-0000-0000-00002A030000}"/>
    <cellStyle name="Comma 2 2 6 3" xfId="812" xr:uid="{00000000-0005-0000-0000-00002B030000}"/>
    <cellStyle name="Comma 2 2 7" xfId="813" xr:uid="{00000000-0005-0000-0000-00002C030000}"/>
    <cellStyle name="Comma 2 2 7 2" xfId="814" xr:uid="{00000000-0005-0000-0000-00002D030000}"/>
    <cellStyle name="Comma 2 2 8" xfId="815" xr:uid="{00000000-0005-0000-0000-00002E030000}"/>
    <cellStyle name="Comma 2 2 9" xfId="816" xr:uid="{00000000-0005-0000-0000-00002F030000}"/>
    <cellStyle name="Comma 2 3" xfId="817" xr:uid="{00000000-0005-0000-0000-000030030000}"/>
    <cellStyle name="Comma 2 4" xfId="818" xr:uid="{00000000-0005-0000-0000-000031030000}"/>
    <cellStyle name="Comma 2 4 2" xfId="819" xr:uid="{00000000-0005-0000-0000-000032030000}"/>
    <cellStyle name="Comma 2 4 2 2" xfId="820" xr:uid="{00000000-0005-0000-0000-000033030000}"/>
    <cellStyle name="Comma 2 4 3" xfId="821" xr:uid="{00000000-0005-0000-0000-000034030000}"/>
    <cellStyle name="Comma 2 4 3 2" xfId="822" xr:uid="{00000000-0005-0000-0000-000035030000}"/>
    <cellStyle name="Comma 2 4 4" xfId="823" xr:uid="{00000000-0005-0000-0000-000036030000}"/>
    <cellStyle name="Comma 2 4 4 2" xfId="824" xr:uid="{00000000-0005-0000-0000-000037030000}"/>
    <cellStyle name="Comma 2 4 5" xfId="825" xr:uid="{00000000-0005-0000-0000-000038030000}"/>
    <cellStyle name="Comma 2 4 5 2" xfId="826" xr:uid="{00000000-0005-0000-0000-000039030000}"/>
    <cellStyle name="Comma 2 4 6" xfId="827" xr:uid="{00000000-0005-0000-0000-00003A030000}"/>
    <cellStyle name="Comma 2 5" xfId="828" xr:uid="{00000000-0005-0000-0000-00003B030000}"/>
    <cellStyle name="Comma 2 5 2" xfId="829" xr:uid="{00000000-0005-0000-0000-00003C030000}"/>
    <cellStyle name="Comma 2 6" xfId="830" xr:uid="{00000000-0005-0000-0000-00003D030000}"/>
    <cellStyle name="Comma 2 6 2" xfId="831" xr:uid="{00000000-0005-0000-0000-00003E030000}"/>
    <cellStyle name="Comma 2 7" xfId="832" xr:uid="{00000000-0005-0000-0000-00003F030000}"/>
    <cellStyle name="Comma 2 7 2" xfId="833" xr:uid="{00000000-0005-0000-0000-000040030000}"/>
    <cellStyle name="Comma 2 8" xfId="834" xr:uid="{00000000-0005-0000-0000-000041030000}"/>
    <cellStyle name="Comma 2 9" xfId="835" xr:uid="{00000000-0005-0000-0000-000042030000}"/>
    <cellStyle name="Comma 2_3.24-07" xfId="836" xr:uid="{00000000-0005-0000-0000-000043030000}"/>
    <cellStyle name="Comma 20" xfId="837" xr:uid="{00000000-0005-0000-0000-000044030000}"/>
    <cellStyle name="Comma 20 2" xfId="838" xr:uid="{00000000-0005-0000-0000-000045030000}"/>
    <cellStyle name="Comma 21" xfId="839" xr:uid="{00000000-0005-0000-0000-000046030000}"/>
    <cellStyle name="Comma 21 2" xfId="840" xr:uid="{00000000-0005-0000-0000-000047030000}"/>
    <cellStyle name="Comma 22" xfId="841" xr:uid="{00000000-0005-0000-0000-000048030000}"/>
    <cellStyle name="Comma 22 2" xfId="842" xr:uid="{00000000-0005-0000-0000-000049030000}"/>
    <cellStyle name="Comma 22 2 2" xfId="843" xr:uid="{00000000-0005-0000-0000-00004A030000}"/>
    <cellStyle name="Comma 23" xfId="844" xr:uid="{00000000-0005-0000-0000-00004B030000}"/>
    <cellStyle name="Comma 24" xfId="845" xr:uid="{00000000-0005-0000-0000-00004C030000}"/>
    <cellStyle name="Comma 24 2" xfId="846" xr:uid="{00000000-0005-0000-0000-00004D030000}"/>
    <cellStyle name="Comma 24 2 2" xfId="847" xr:uid="{00000000-0005-0000-0000-00004E030000}"/>
    <cellStyle name="Comma 25" xfId="848" xr:uid="{00000000-0005-0000-0000-00004F030000}"/>
    <cellStyle name="Comma 26" xfId="849" xr:uid="{00000000-0005-0000-0000-000050030000}"/>
    <cellStyle name="Comma 26 2" xfId="850" xr:uid="{00000000-0005-0000-0000-000051030000}"/>
    <cellStyle name="Comma 26 2 2" xfId="851" xr:uid="{00000000-0005-0000-0000-000052030000}"/>
    <cellStyle name="Comma 26 3" xfId="852" xr:uid="{00000000-0005-0000-0000-000053030000}"/>
    <cellStyle name="Comma 29" xfId="853" xr:uid="{00000000-0005-0000-0000-000054030000}"/>
    <cellStyle name="Comma 29 2" xfId="854" xr:uid="{00000000-0005-0000-0000-000055030000}"/>
    <cellStyle name="Comma 3" xfId="855" xr:uid="{00000000-0005-0000-0000-000056030000}"/>
    <cellStyle name="Comma 3 2" xfId="856" xr:uid="{00000000-0005-0000-0000-000057030000}"/>
    <cellStyle name="Comma 3 2 2" xfId="857" xr:uid="{00000000-0005-0000-0000-000058030000}"/>
    <cellStyle name="Comma 3 3" xfId="858" xr:uid="{00000000-0005-0000-0000-000059030000}"/>
    <cellStyle name="Comma 3 3 2" xfId="859" xr:uid="{00000000-0005-0000-0000-00005A030000}"/>
    <cellStyle name="Comma 3 4" xfId="860" xr:uid="{00000000-0005-0000-0000-00005B030000}"/>
    <cellStyle name="Comma 3 4 2" xfId="861" xr:uid="{00000000-0005-0000-0000-00005C030000}"/>
    <cellStyle name="Comma 3 5" xfId="862" xr:uid="{00000000-0005-0000-0000-00005D030000}"/>
    <cellStyle name="Comma 3 5 2" xfId="863" xr:uid="{00000000-0005-0000-0000-00005E030000}"/>
    <cellStyle name="Comma 3 6" xfId="864" xr:uid="{00000000-0005-0000-0000-00005F030000}"/>
    <cellStyle name="Comma 3 6 2" xfId="865" xr:uid="{00000000-0005-0000-0000-000060030000}"/>
    <cellStyle name="Comma 3 7" xfId="866" xr:uid="{00000000-0005-0000-0000-000061030000}"/>
    <cellStyle name="Comma 3 8" xfId="867" xr:uid="{00000000-0005-0000-0000-000062030000}"/>
    <cellStyle name="Comma 4" xfId="868" xr:uid="{00000000-0005-0000-0000-000063030000}"/>
    <cellStyle name="Comma 4 2" xfId="869" xr:uid="{00000000-0005-0000-0000-000064030000}"/>
    <cellStyle name="Comma 5" xfId="870" xr:uid="{00000000-0005-0000-0000-000065030000}"/>
    <cellStyle name="Comma 5 2" xfId="871" xr:uid="{00000000-0005-0000-0000-000066030000}"/>
    <cellStyle name="Comma 6" xfId="872" xr:uid="{00000000-0005-0000-0000-000067030000}"/>
    <cellStyle name="Comma 6 2" xfId="873" xr:uid="{00000000-0005-0000-0000-000068030000}"/>
    <cellStyle name="Comma 7" xfId="874" xr:uid="{00000000-0005-0000-0000-000069030000}"/>
    <cellStyle name="Comma 7 2" xfId="875" xr:uid="{00000000-0005-0000-0000-00006A030000}"/>
    <cellStyle name="Comma 8" xfId="876" xr:uid="{00000000-0005-0000-0000-00006B030000}"/>
    <cellStyle name="Comma 8 2" xfId="877" xr:uid="{00000000-0005-0000-0000-00006C030000}"/>
    <cellStyle name="Comma 9" xfId="878" xr:uid="{00000000-0005-0000-0000-00006D030000}"/>
    <cellStyle name="Comma 9 2" xfId="879" xr:uid="{00000000-0005-0000-0000-00006E030000}"/>
    <cellStyle name="Comma_231-03" xfId="880" xr:uid="{00000000-0005-0000-0000-00006F030000}"/>
    <cellStyle name="Comma0" xfId="881" xr:uid="{00000000-0005-0000-0000-000070030000}"/>
    <cellStyle name="Currency 2" xfId="882" xr:uid="{00000000-0005-0000-0000-000071030000}"/>
    <cellStyle name="Currency 2 2" xfId="883" xr:uid="{00000000-0005-0000-0000-000072030000}"/>
    <cellStyle name="Currency0" xfId="884" xr:uid="{00000000-0005-0000-0000-000073030000}"/>
    <cellStyle name="Date" xfId="885" xr:uid="{00000000-0005-0000-0000-000074030000}"/>
    <cellStyle name="Date 2" xfId="886" xr:uid="{00000000-0005-0000-0000-000075030000}"/>
    <cellStyle name="Encabezado 4 2" xfId="887" xr:uid="{00000000-0005-0000-0000-000076030000}"/>
    <cellStyle name="Encabezado 4 3" xfId="888" xr:uid="{00000000-0005-0000-0000-000077030000}"/>
    <cellStyle name="Encabezado 4 4" xfId="889" xr:uid="{00000000-0005-0000-0000-000078030000}"/>
    <cellStyle name="Énfasis1 2" xfId="890" xr:uid="{00000000-0005-0000-0000-000079030000}"/>
    <cellStyle name="Énfasis1 3" xfId="891" xr:uid="{00000000-0005-0000-0000-00007A030000}"/>
    <cellStyle name="Énfasis1 4" xfId="892" xr:uid="{00000000-0005-0000-0000-00007B030000}"/>
    <cellStyle name="Énfasis2 2" xfId="893" xr:uid="{00000000-0005-0000-0000-00007C030000}"/>
    <cellStyle name="Énfasis2 3" xfId="894" xr:uid="{00000000-0005-0000-0000-00007D030000}"/>
    <cellStyle name="Énfasis2 4" xfId="895" xr:uid="{00000000-0005-0000-0000-00007E030000}"/>
    <cellStyle name="Énfasis3 2" xfId="896" xr:uid="{00000000-0005-0000-0000-00007F030000}"/>
    <cellStyle name="Énfasis3 3" xfId="897" xr:uid="{00000000-0005-0000-0000-000080030000}"/>
    <cellStyle name="Énfasis3 4" xfId="898" xr:uid="{00000000-0005-0000-0000-000081030000}"/>
    <cellStyle name="Énfasis4 2" xfId="899" xr:uid="{00000000-0005-0000-0000-000082030000}"/>
    <cellStyle name="Énfasis4 3" xfId="900" xr:uid="{00000000-0005-0000-0000-000083030000}"/>
    <cellStyle name="Énfasis4 4" xfId="901" xr:uid="{00000000-0005-0000-0000-000084030000}"/>
    <cellStyle name="Énfasis5 2" xfId="902" xr:uid="{00000000-0005-0000-0000-000085030000}"/>
    <cellStyle name="Énfasis5 3" xfId="903" xr:uid="{00000000-0005-0000-0000-000086030000}"/>
    <cellStyle name="Énfasis5 4" xfId="904" xr:uid="{00000000-0005-0000-0000-000087030000}"/>
    <cellStyle name="Énfasis6 2" xfId="905" xr:uid="{00000000-0005-0000-0000-000088030000}"/>
    <cellStyle name="Énfasis6 3" xfId="906" xr:uid="{00000000-0005-0000-0000-000089030000}"/>
    <cellStyle name="Énfasis6 4" xfId="907" xr:uid="{00000000-0005-0000-0000-00008A030000}"/>
    <cellStyle name="Entrada 2" xfId="908" xr:uid="{00000000-0005-0000-0000-00008B030000}"/>
    <cellStyle name="Entrada 3" xfId="909" xr:uid="{00000000-0005-0000-0000-00008C030000}"/>
    <cellStyle name="Entrada 4" xfId="910" xr:uid="{00000000-0005-0000-0000-00008D030000}"/>
    <cellStyle name="Estilo 1" xfId="911" xr:uid="{00000000-0005-0000-0000-00008E030000}"/>
    <cellStyle name="Estilo 1 10" xfId="912" xr:uid="{00000000-0005-0000-0000-00008F030000}"/>
    <cellStyle name="Estilo 1 10 2" xfId="913" xr:uid="{00000000-0005-0000-0000-000090030000}"/>
    <cellStyle name="Estilo 1 11" xfId="914" xr:uid="{00000000-0005-0000-0000-000091030000}"/>
    <cellStyle name="Estilo 1 11 2" xfId="915" xr:uid="{00000000-0005-0000-0000-000092030000}"/>
    <cellStyle name="Estilo 1 12" xfId="916" xr:uid="{00000000-0005-0000-0000-000093030000}"/>
    <cellStyle name="Estilo 1 12 2" xfId="917" xr:uid="{00000000-0005-0000-0000-000094030000}"/>
    <cellStyle name="Estilo 1 13" xfId="918" xr:uid="{00000000-0005-0000-0000-000095030000}"/>
    <cellStyle name="Estilo 1 2" xfId="919" xr:uid="{00000000-0005-0000-0000-000096030000}"/>
    <cellStyle name="Estilo 1 2 2" xfId="920" xr:uid="{00000000-0005-0000-0000-000097030000}"/>
    <cellStyle name="Estilo 1 2 2 2" xfId="921" xr:uid="{00000000-0005-0000-0000-000098030000}"/>
    <cellStyle name="Estilo 1 2 3" xfId="922" xr:uid="{00000000-0005-0000-0000-000099030000}"/>
    <cellStyle name="Estilo 1 3" xfId="923" xr:uid="{00000000-0005-0000-0000-00009A030000}"/>
    <cellStyle name="Estilo 1 3 2" xfId="924" xr:uid="{00000000-0005-0000-0000-00009B030000}"/>
    <cellStyle name="Estilo 1 3 2 2" xfId="925" xr:uid="{00000000-0005-0000-0000-00009C030000}"/>
    <cellStyle name="Estilo 1 3 3" xfId="926" xr:uid="{00000000-0005-0000-0000-00009D030000}"/>
    <cellStyle name="Estilo 1 4" xfId="927" xr:uid="{00000000-0005-0000-0000-00009E030000}"/>
    <cellStyle name="Estilo 1 4 2" xfId="928" xr:uid="{00000000-0005-0000-0000-00009F030000}"/>
    <cellStyle name="Estilo 1 4 2 2" xfId="929" xr:uid="{00000000-0005-0000-0000-0000A0030000}"/>
    <cellStyle name="Estilo 1 4 3" xfId="930" xr:uid="{00000000-0005-0000-0000-0000A1030000}"/>
    <cellStyle name="Estilo 1 5" xfId="931" xr:uid="{00000000-0005-0000-0000-0000A2030000}"/>
    <cellStyle name="Estilo 1 5 2" xfId="932" xr:uid="{00000000-0005-0000-0000-0000A3030000}"/>
    <cellStyle name="Estilo 1 5 2 2" xfId="933" xr:uid="{00000000-0005-0000-0000-0000A4030000}"/>
    <cellStyle name="Estilo 1 5 3" xfId="934" xr:uid="{00000000-0005-0000-0000-0000A5030000}"/>
    <cellStyle name="Estilo 1 6" xfId="935" xr:uid="{00000000-0005-0000-0000-0000A6030000}"/>
    <cellStyle name="Estilo 1 6 2" xfId="936" xr:uid="{00000000-0005-0000-0000-0000A7030000}"/>
    <cellStyle name="Estilo 1 6 2 2" xfId="937" xr:uid="{00000000-0005-0000-0000-0000A8030000}"/>
    <cellStyle name="Estilo 1 6 3" xfId="938" xr:uid="{00000000-0005-0000-0000-0000A9030000}"/>
    <cellStyle name="Estilo 1 7" xfId="939" xr:uid="{00000000-0005-0000-0000-0000AA030000}"/>
    <cellStyle name="Estilo 1 7 2" xfId="940" xr:uid="{00000000-0005-0000-0000-0000AB030000}"/>
    <cellStyle name="Estilo 1 7 2 2" xfId="941" xr:uid="{00000000-0005-0000-0000-0000AC030000}"/>
    <cellStyle name="Estilo 1 7 3" xfId="942" xr:uid="{00000000-0005-0000-0000-0000AD030000}"/>
    <cellStyle name="Estilo 1 8" xfId="943" xr:uid="{00000000-0005-0000-0000-0000AE030000}"/>
    <cellStyle name="Estilo 1 8 2" xfId="944" xr:uid="{00000000-0005-0000-0000-0000AF030000}"/>
    <cellStyle name="Estilo 1 8 2 2" xfId="945" xr:uid="{00000000-0005-0000-0000-0000B0030000}"/>
    <cellStyle name="Estilo 1 8 3" xfId="946" xr:uid="{00000000-0005-0000-0000-0000B1030000}"/>
    <cellStyle name="Estilo 1 9" xfId="947" xr:uid="{00000000-0005-0000-0000-0000B2030000}"/>
    <cellStyle name="Estilo 1 9 2" xfId="948" xr:uid="{00000000-0005-0000-0000-0000B3030000}"/>
    <cellStyle name="Euro" xfId="949" xr:uid="{00000000-0005-0000-0000-0000B4030000}"/>
    <cellStyle name="Euro 2" xfId="950" xr:uid="{00000000-0005-0000-0000-0000B5030000}"/>
    <cellStyle name="Euro 3" xfId="951" xr:uid="{00000000-0005-0000-0000-0000B6030000}"/>
    <cellStyle name="Euro 4" xfId="952" xr:uid="{00000000-0005-0000-0000-0000B7030000}"/>
    <cellStyle name="Euro 5" xfId="953" xr:uid="{00000000-0005-0000-0000-0000B8030000}"/>
    <cellStyle name="Explanatory Text" xfId="954" xr:uid="{00000000-0005-0000-0000-0000B9030000}"/>
    <cellStyle name="Fixed" xfId="955" xr:uid="{00000000-0005-0000-0000-0000BA030000}"/>
    <cellStyle name="Fixed 2" xfId="956" xr:uid="{00000000-0005-0000-0000-0000BB030000}"/>
    <cellStyle name="Fixed 3" xfId="957" xr:uid="{00000000-0005-0000-0000-0000BC030000}"/>
    <cellStyle name="Good" xfId="958" xr:uid="{00000000-0005-0000-0000-0000BD030000}"/>
    <cellStyle name="Grey" xfId="959" xr:uid="{00000000-0005-0000-0000-0000BE030000}"/>
    <cellStyle name="HEADER" xfId="960" xr:uid="{00000000-0005-0000-0000-0000BF030000}"/>
    <cellStyle name="Heading 1" xfId="961" xr:uid="{00000000-0005-0000-0000-0000C0030000}"/>
    <cellStyle name="Heading 2" xfId="962" xr:uid="{00000000-0005-0000-0000-0000C1030000}"/>
    <cellStyle name="Heading 3" xfId="963" xr:uid="{00000000-0005-0000-0000-0000C2030000}"/>
    <cellStyle name="Heading 4" xfId="964" xr:uid="{00000000-0005-0000-0000-0000C3030000}"/>
    <cellStyle name="Heading1" xfId="965" xr:uid="{00000000-0005-0000-0000-0000C4030000}"/>
    <cellStyle name="Heading1 2" xfId="966" xr:uid="{00000000-0005-0000-0000-0000C5030000}"/>
    <cellStyle name="Heading2" xfId="967" xr:uid="{00000000-0005-0000-0000-0000C6030000}"/>
    <cellStyle name="Heading2 2" xfId="968" xr:uid="{00000000-0005-0000-0000-0000C7030000}"/>
    <cellStyle name="HIGHLIGHT" xfId="969" xr:uid="{00000000-0005-0000-0000-0000C8030000}"/>
    <cellStyle name="Hipervínculo_IIF" xfId="970" xr:uid="{00000000-0005-0000-0000-0000C9030000}"/>
    <cellStyle name="Hyperlink_Emisiones de bonos 2006-2007 rev (Agosto-07)" xfId="971" xr:uid="{00000000-0005-0000-0000-0000CA030000}"/>
    <cellStyle name="imf-one decimal" xfId="972" xr:uid="{00000000-0005-0000-0000-0000CB030000}"/>
    <cellStyle name="imf-zero decimal" xfId="973" xr:uid="{00000000-0005-0000-0000-0000CC030000}"/>
    <cellStyle name="Incorrecto 2" xfId="974" xr:uid="{00000000-0005-0000-0000-0000CD030000}"/>
    <cellStyle name="Incorrecto 3" xfId="975" xr:uid="{00000000-0005-0000-0000-0000CE030000}"/>
    <cellStyle name="Incorrecto 4" xfId="976" xr:uid="{00000000-0005-0000-0000-0000CF030000}"/>
    <cellStyle name="Input" xfId="977" xr:uid="{00000000-0005-0000-0000-0000D0030000}"/>
    <cellStyle name="Input [yellow]" xfId="978" xr:uid="{00000000-0005-0000-0000-0000D1030000}"/>
    <cellStyle name="Input_Sheet5" xfId="979" xr:uid="{00000000-0005-0000-0000-0000D2030000}"/>
    <cellStyle name="Linked Cell" xfId="980" xr:uid="{00000000-0005-0000-0000-0000D3030000}"/>
    <cellStyle name="MacroCode" xfId="981" xr:uid="{00000000-0005-0000-0000-0000D4030000}"/>
    <cellStyle name="Millares" xfId="1922" builtinId="3"/>
    <cellStyle name="Millares [0] 2" xfId="982" xr:uid="{00000000-0005-0000-0000-0000D6030000}"/>
    <cellStyle name="Millares [0] 2 2" xfId="983" xr:uid="{00000000-0005-0000-0000-0000D7030000}"/>
    <cellStyle name="Millares 2" xfId="984" xr:uid="{00000000-0005-0000-0000-0000D8030000}"/>
    <cellStyle name="Millares 2 10" xfId="985" xr:uid="{00000000-0005-0000-0000-0000D9030000}"/>
    <cellStyle name="Millares 2 10 2" xfId="986" xr:uid="{00000000-0005-0000-0000-0000DA030000}"/>
    <cellStyle name="Millares 2 11" xfId="987" xr:uid="{00000000-0005-0000-0000-0000DB030000}"/>
    <cellStyle name="Millares 2 11 2" xfId="988" xr:uid="{00000000-0005-0000-0000-0000DC030000}"/>
    <cellStyle name="Millares 2 12" xfId="989" xr:uid="{00000000-0005-0000-0000-0000DD030000}"/>
    <cellStyle name="Millares 2 12 2" xfId="990" xr:uid="{00000000-0005-0000-0000-0000DE030000}"/>
    <cellStyle name="Millares 2 13" xfId="991" xr:uid="{00000000-0005-0000-0000-0000DF030000}"/>
    <cellStyle name="Millares 2 13 2" xfId="992" xr:uid="{00000000-0005-0000-0000-0000E0030000}"/>
    <cellStyle name="Millares 2 14" xfId="993" xr:uid="{00000000-0005-0000-0000-0000E1030000}"/>
    <cellStyle name="Millares 2 14 2" xfId="994" xr:uid="{00000000-0005-0000-0000-0000E2030000}"/>
    <cellStyle name="Millares 2 15" xfId="995" xr:uid="{00000000-0005-0000-0000-0000E3030000}"/>
    <cellStyle name="Millares 2 15 2" xfId="996" xr:uid="{00000000-0005-0000-0000-0000E4030000}"/>
    <cellStyle name="Millares 2 16" xfId="997" xr:uid="{00000000-0005-0000-0000-0000E5030000}"/>
    <cellStyle name="Millares 2 16 2" xfId="998" xr:uid="{00000000-0005-0000-0000-0000E6030000}"/>
    <cellStyle name="Millares 2 17" xfId="999" xr:uid="{00000000-0005-0000-0000-0000E7030000}"/>
    <cellStyle name="Millares 2 17 2" xfId="1000" xr:uid="{00000000-0005-0000-0000-0000E8030000}"/>
    <cellStyle name="Millares 2 18" xfId="1001" xr:uid="{00000000-0005-0000-0000-0000E9030000}"/>
    <cellStyle name="Millares 2 18 2" xfId="1002" xr:uid="{00000000-0005-0000-0000-0000EA030000}"/>
    <cellStyle name="Millares 2 19" xfId="1003" xr:uid="{00000000-0005-0000-0000-0000EB030000}"/>
    <cellStyle name="Millares 2 19 2" xfId="1004" xr:uid="{00000000-0005-0000-0000-0000EC030000}"/>
    <cellStyle name="Millares 2 2" xfId="1005" xr:uid="{00000000-0005-0000-0000-0000ED030000}"/>
    <cellStyle name="Millares 2 2 2" xfId="1006" xr:uid="{00000000-0005-0000-0000-0000EE030000}"/>
    <cellStyle name="Millares 2 20" xfId="1007" xr:uid="{00000000-0005-0000-0000-0000EF030000}"/>
    <cellStyle name="Millares 2 20 2" xfId="1008" xr:uid="{00000000-0005-0000-0000-0000F0030000}"/>
    <cellStyle name="Millares 2 21" xfId="1009" xr:uid="{00000000-0005-0000-0000-0000F1030000}"/>
    <cellStyle name="Millares 2 22" xfId="1010" xr:uid="{00000000-0005-0000-0000-0000F2030000}"/>
    <cellStyle name="Millares 2 23" xfId="1011" xr:uid="{00000000-0005-0000-0000-0000F3030000}"/>
    <cellStyle name="Millares 2 3" xfId="1012" xr:uid="{00000000-0005-0000-0000-0000F4030000}"/>
    <cellStyle name="Millares 2 3 2" xfId="1013" xr:uid="{00000000-0005-0000-0000-0000F5030000}"/>
    <cellStyle name="Millares 2 4" xfId="1014" xr:uid="{00000000-0005-0000-0000-0000F6030000}"/>
    <cellStyle name="Millares 2 4 2" xfId="1015" xr:uid="{00000000-0005-0000-0000-0000F7030000}"/>
    <cellStyle name="Millares 2 5" xfId="1016" xr:uid="{00000000-0005-0000-0000-0000F8030000}"/>
    <cellStyle name="Millares 2 5 2" xfId="1017" xr:uid="{00000000-0005-0000-0000-0000F9030000}"/>
    <cellStyle name="Millares 2 6" xfId="1018" xr:uid="{00000000-0005-0000-0000-0000FA030000}"/>
    <cellStyle name="Millares 2 6 2" xfId="1019" xr:uid="{00000000-0005-0000-0000-0000FB030000}"/>
    <cellStyle name="Millares 2 7" xfId="1020" xr:uid="{00000000-0005-0000-0000-0000FC030000}"/>
    <cellStyle name="Millares 2 7 2" xfId="1021" xr:uid="{00000000-0005-0000-0000-0000FD030000}"/>
    <cellStyle name="Millares 2 8" xfId="1022" xr:uid="{00000000-0005-0000-0000-0000FE030000}"/>
    <cellStyle name="Millares 2 8 2" xfId="1023" xr:uid="{00000000-0005-0000-0000-0000FF030000}"/>
    <cellStyle name="Millares 2 9" xfId="1024" xr:uid="{00000000-0005-0000-0000-000000040000}"/>
    <cellStyle name="Millares 2 9 2" xfId="1025" xr:uid="{00000000-0005-0000-0000-000001040000}"/>
    <cellStyle name="Millares 3" xfId="1026" xr:uid="{00000000-0005-0000-0000-000002040000}"/>
    <cellStyle name="Millares 3 2" xfId="1027" xr:uid="{00000000-0005-0000-0000-000003040000}"/>
    <cellStyle name="Millares 4" xfId="1028" xr:uid="{00000000-0005-0000-0000-000004040000}"/>
    <cellStyle name="Millares 4 2" xfId="1029" xr:uid="{00000000-0005-0000-0000-000005040000}"/>
    <cellStyle name="Millares 5" xfId="1030" xr:uid="{00000000-0005-0000-0000-000006040000}"/>
    <cellStyle name="Millares 5 2" xfId="1031" xr:uid="{00000000-0005-0000-0000-000007040000}"/>
    <cellStyle name="Millares 5 2 2" xfId="1032" xr:uid="{00000000-0005-0000-0000-000008040000}"/>
    <cellStyle name="Millares 5 3" xfId="1033" xr:uid="{00000000-0005-0000-0000-000009040000}"/>
    <cellStyle name="Millares 5_Dominicana en cifras economicas consolidado para complet 3-" xfId="1034" xr:uid="{00000000-0005-0000-0000-00000A040000}"/>
    <cellStyle name="Millares 6" xfId="1035" xr:uid="{00000000-0005-0000-0000-00000B040000}"/>
    <cellStyle name="Millares 6 2" xfId="1036" xr:uid="{00000000-0005-0000-0000-00000C040000}"/>
    <cellStyle name="Millares 7" xfId="1037" xr:uid="{00000000-0005-0000-0000-00000D040000}"/>
    <cellStyle name="Millares 8" xfId="1038" xr:uid="{00000000-0005-0000-0000-00000E040000}"/>
    <cellStyle name="Millares 9" xfId="1039" xr:uid="{00000000-0005-0000-0000-00000F040000}"/>
    <cellStyle name="Milliers [0]_Encours - Apr rééch" xfId="1040" xr:uid="{00000000-0005-0000-0000-000010040000}"/>
    <cellStyle name="Milliers_Encours - Apr rééch" xfId="1041" xr:uid="{00000000-0005-0000-0000-000011040000}"/>
    <cellStyle name="Moneda 2" xfId="1042" xr:uid="{00000000-0005-0000-0000-000012040000}"/>
    <cellStyle name="Moneda 2 2" xfId="1043" xr:uid="{00000000-0005-0000-0000-000013040000}"/>
    <cellStyle name="Monétaire [0]_Encours - Apr rééch" xfId="1044" xr:uid="{00000000-0005-0000-0000-000014040000}"/>
    <cellStyle name="Monétaire_Encours - Apr rééch" xfId="1045" xr:uid="{00000000-0005-0000-0000-000015040000}"/>
    <cellStyle name="Neutral 2" xfId="1046" xr:uid="{00000000-0005-0000-0000-000016040000}"/>
    <cellStyle name="Neutral 3" xfId="1047" xr:uid="{00000000-0005-0000-0000-000017040000}"/>
    <cellStyle name="Neutral 4" xfId="1048" xr:uid="{00000000-0005-0000-0000-000018040000}"/>
    <cellStyle name="Neutrale" xfId="1049" xr:uid="{00000000-0005-0000-0000-000019040000}"/>
    <cellStyle name="no dec" xfId="1050" xr:uid="{00000000-0005-0000-0000-00001A040000}"/>
    <cellStyle name="Normal" xfId="0" builtinId="0"/>
    <cellStyle name="Normal - Modelo1" xfId="1051" xr:uid="{00000000-0005-0000-0000-00001C040000}"/>
    <cellStyle name="Normal - Style1" xfId="1052" xr:uid="{00000000-0005-0000-0000-00001D040000}"/>
    <cellStyle name="Normal - Style1 2" xfId="1053" xr:uid="{00000000-0005-0000-0000-00001E040000}"/>
    <cellStyle name="Normal 10" xfId="1054" xr:uid="{00000000-0005-0000-0000-00001F040000}"/>
    <cellStyle name="Normal 10 10" xfId="1055" xr:uid="{00000000-0005-0000-0000-000020040000}"/>
    <cellStyle name="Normal 10 10 2" xfId="1056" xr:uid="{00000000-0005-0000-0000-000021040000}"/>
    <cellStyle name="Normal 10 10 2 2" xfId="1057" xr:uid="{00000000-0005-0000-0000-000022040000}"/>
    <cellStyle name="Normal 10 10 3" xfId="1058" xr:uid="{00000000-0005-0000-0000-000023040000}"/>
    <cellStyle name="Normal 10 10 4" xfId="1059" xr:uid="{00000000-0005-0000-0000-000024040000}"/>
    <cellStyle name="Normal 10 11" xfId="1060" xr:uid="{00000000-0005-0000-0000-000025040000}"/>
    <cellStyle name="Normal 10 11 2" xfId="1061" xr:uid="{00000000-0005-0000-0000-000026040000}"/>
    <cellStyle name="Normal 10 12" xfId="1062" xr:uid="{00000000-0005-0000-0000-000027040000}"/>
    <cellStyle name="Normal 10 12 2" xfId="1063" xr:uid="{00000000-0005-0000-0000-000028040000}"/>
    <cellStyle name="Normal 10 13" xfId="1064" xr:uid="{00000000-0005-0000-0000-000029040000}"/>
    <cellStyle name="Normal 10 13 2" xfId="1065" xr:uid="{00000000-0005-0000-0000-00002A040000}"/>
    <cellStyle name="Normal 10 14" xfId="1066" xr:uid="{00000000-0005-0000-0000-00002B040000}"/>
    <cellStyle name="Normal 10 14 2" xfId="1067" xr:uid="{00000000-0005-0000-0000-00002C040000}"/>
    <cellStyle name="Normal 10 15" xfId="1068" xr:uid="{00000000-0005-0000-0000-00002D040000}"/>
    <cellStyle name="Normal 10 2" xfId="1069" xr:uid="{00000000-0005-0000-0000-00002E040000}"/>
    <cellStyle name="Normal 10 2 2" xfId="1070" xr:uid="{00000000-0005-0000-0000-00002F040000}"/>
    <cellStyle name="Normal 10 2 2 2" xfId="1071" xr:uid="{00000000-0005-0000-0000-000030040000}"/>
    <cellStyle name="Normal 10 2 3" xfId="1072" xr:uid="{00000000-0005-0000-0000-000031040000}"/>
    <cellStyle name="Normal 10 2_RD CIFRAS 2010 agropecuarias final" xfId="1073" xr:uid="{00000000-0005-0000-0000-000032040000}"/>
    <cellStyle name="Normal 10 3" xfId="1074" xr:uid="{00000000-0005-0000-0000-000033040000}"/>
    <cellStyle name="Normal 10 3 2" xfId="1075" xr:uid="{00000000-0005-0000-0000-000034040000}"/>
    <cellStyle name="Normal 10 4" xfId="1076" xr:uid="{00000000-0005-0000-0000-000035040000}"/>
    <cellStyle name="Normal 10 4 2" xfId="1077" xr:uid="{00000000-0005-0000-0000-000036040000}"/>
    <cellStyle name="Normal 10 4 2 2" xfId="1078" xr:uid="{00000000-0005-0000-0000-000037040000}"/>
    <cellStyle name="Normal 10 4 3" xfId="1079" xr:uid="{00000000-0005-0000-0000-000038040000}"/>
    <cellStyle name="Normal 10 5" xfId="1080" xr:uid="{00000000-0005-0000-0000-000039040000}"/>
    <cellStyle name="Normal 10 5 2" xfId="1081" xr:uid="{00000000-0005-0000-0000-00003A040000}"/>
    <cellStyle name="Normal 10 5 2 2" xfId="1082" xr:uid="{00000000-0005-0000-0000-00003B040000}"/>
    <cellStyle name="Normal 10 5 3" xfId="1083" xr:uid="{00000000-0005-0000-0000-00003C040000}"/>
    <cellStyle name="Normal 10 6" xfId="1084" xr:uid="{00000000-0005-0000-0000-00003D040000}"/>
    <cellStyle name="Normal 10 6 2" xfId="1085" xr:uid="{00000000-0005-0000-0000-00003E040000}"/>
    <cellStyle name="Normal 10 6 2 2" xfId="1086" xr:uid="{00000000-0005-0000-0000-00003F040000}"/>
    <cellStyle name="Normal 10 6 3" xfId="1087" xr:uid="{00000000-0005-0000-0000-000040040000}"/>
    <cellStyle name="Normal 10 7" xfId="1088" xr:uid="{00000000-0005-0000-0000-000041040000}"/>
    <cellStyle name="Normal 10 7 2" xfId="1089" xr:uid="{00000000-0005-0000-0000-000042040000}"/>
    <cellStyle name="Normal 10 7 2 2" xfId="1090" xr:uid="{00000000-0005-0000-0000-000043040000}"/>
    <cellStyle name="Normal 10 7 3" xfId="1091" xr:uid="{00000000-0005-0000-0000-000044040000}"/>
    <cellStyle name="Normal 10 8" xfId="1092" xr:uid="{00000000-0005-0000-0000-000045040000}"/>
    <cellStyle name="Normal 10 8 2" xfId="1093" xr:uid="{00000000-0005-0000-0000-000046040000}"/>
    <cellStyle name="Normal 10 8 2 2" xfId="1094" xr:uid="{00000000-0005-0000-0000-000047040000}"/>
    <cellStyle name="Normal 10 8 3" xfId="1095" xr:uid="{00000000-0005-0000-0000-000048040000}"/>
    <cellStyle name="Normal 10 9" xfId="1096" xr:uid="{00000000-0005-0000-0000-000049040000}"/>
    <cellStyle name="Normal 10 9 2" xfId="1097" xr:uid="{00000000-0005-0000-0000-00004A040000}"/>
    <cellStyle name="Normal 10 9 2 2" xfId="1098" xr:uid="{00000000-0005-0000-0000-00004B040000}"/>
    <cellStyle name="Normal 10 9 3" xfId="1099" xr:uid="{00000000-0005-0000-0000-00004C040000}"/>
    <cellStyle name="Normal 10_3.21-01" xfId="1100" xr:uid="{00000000-0005-0000-0000-00004D040000}"/>
    <cellStyle name="Normal 11" xfId="1101" xr:uid="{00000000-0005-0000-0000-00004E040000}"/>
    <cellStyle name="Normal 11 10" xfId="1102" xr:uid="{00000000-0005-0000-0000-00004F040000}"/>
    <cellStyle name="Normal 11 10 2" xfId="1103" xr:uid="{00000000-0005-0000-0000-000050040000}"/>
    <cellStyle name="Normal 11 11" xfId="1104" xr:uid="{00000000-0005-0000-0000-000051040000}"/>
    <cellStyle name="Normal 11 11 2" xfId="1105" xr:uid="{00000000-0005-0000-0000-000052040000}"/>
    <cellStyle name="Normal 11 12" xfId="1106" xr:uid="{00000000-0005-0000-0000-000053040000}"/>
    <cellStyle name="Normal 11 12 2" xfId="1107" xr:uid="{00000000-0005-0000-0000-000054040000}"/>
    <cellStyle name="Normal 11 13" xfId="1108" xr:uid="{00000000-0005-0000-0000-000055040000}"/>
    <cellStyle name="Normal 11 13 2" xfId="1109" xr:uid="{00000000-0005-0000-0000-000056040000}"/>
    <cellStyle name="Normal 11 14" xfId="1110" xr:uid="{00000000-0005-0000-0000-000057040000}"/>
    <cellStyle name="Normal 11 2" xfId="1111" xr:uid="{00000000-0005-0000-0000-000058040000}"/>
    <cellStyle name="Normal 11 2 2" xfId="1112" xr:uid="{00000000-0005-0000-0000-000059040000}"/>
    <cellStyle name="Normal 11 3" xfId="1113" xr:uid="{00000000-0005-0000-0000-00005A040000}"/>
    <cellStyle name="Normal 11 3 2" xfId="1114" xr:uid="{00000000-0005-0000-0000-00005B040000}"/>
    <cellStyle name="Normal 11 3 2 2" xfId="1115" xr:uid="{00000000-0005-0000-0000-00005C040000}"/>
    <cellStyle name="Normal 11 3 3" xfId="1116" xr:uid="{00000000-0005-0000-0000-00005D040000}"/>
    <cellStyle name="Normal 11 4" xfId="1117" xr:uid="{00000000-0005-0000-0000-00005E040000}"/>
    <cellStyle name="Normal 11 4 2" xfId="1118" xr:uid="{00000000-0005-0000-0000-00005F040000}"/>
    <cellStyle name="Normal 11 4 2 2" xfId="1119" xr:uid="{00000000-0005-0000-0000-000060040000}"/>
    <cellStyle name="Normal 11 4 3" xfId="1120" xr:uid="{00000000-0005-0000-0000-000061040000}"/>
    <cellStyle name="Normal 11 5" xfId="1121" xr:uid="{00000000-0005-0000-0000-000062040000}"/>
    <cellStyle name="Normal 11 5 2" xfId="1122" xr:uid="{00000000-0005-0000-0000-000063040000}"/>
    <cellStyle name="Normal 11 5 2 2" xfId="1123" xr:uid="{00000000-0005-0000-0000-000064040000}"/>
    <cellStyle name="Normal 11 5 3" xfId="1124" xr:uid="{00000000-0005-0000-0000-000065040000}"/>
    <cellStyle name="Normal 11 6" xfId="1125" xr:uid="{00000000-0005-0000-0000-000066040000}"/>
    <cellStyle name="Normal 11 6 2" xfId="1126" xr:uid="{00000000-0005-0000-0000-000067040000}"/>
    <cellStyle name="Normal 11 6 2 2" xfId="1127" xr:uid="{00000000-0005-0000-0000-000068040000}"/>
    <cellStyle name="Normal 11 6 3" xfId="1128" xr:uid="{00000000-0005-0000-0000-000069040000}"/>
    <cellStyle name="Normal 11 7" xfId="1129" xr:uid="{00000000-0005-0000-0000-00006A040000}"/>
    <cellStyle name="Normal 11 7 2" xfId="1130" xr:uid="{00000000-0005-0000-0000-00006B040000}"/>
    <cellStyle name="Normal 11 7 2 2" xfId="1131" xr:uid="{00000000-0005-0000-0000-00006C040000}"/>
    <cellStyle name="Normal 11 7 3" xfId="1132" xr:uid="{00000000-0005-0000-0000-00006D040000}"/>
    <cellStyle name="Normal 11 8" xfId="1133" xr:uid="{00000000-0005-0000-0000-00006E040000}"/>
    <cellStyle name="Normal 11 8 2" xfId="1134" xr:uid="{00000000-0005-0000-0000-00006F040000}"/>
    <cellStyle name="Normal 11 8 2 2" xfId="1135" xr:uid="{00000000-0005-0000-0000-000070040000}"/>
    <cellStyle name="Normal 11 8 3" xfId="1136" xr:uid="{00000000-0005-0000-0000-000071040000}"/>
    <cellStyle name="Normal 11 9" xfId="1137" xr:uid="{00000000-0005-0000-0000-000072040000}"/>
    <cellStyle name="Normal 11 9 2" xfId="1138" xr:uid="{00000000-0005-0000-0000-000073040000}"/>
    <cellStyle name="Normal 11 9 2 2" xfId="1139" xr:uid="{00000000-0005-0000-0000-000074040000}"/>
    <cellStyle name="Normal 11 9 3" xfId="1140" xr:uid="{00000000-0005-0000-0000-000075040000}"/>
    <cellStyle name="Normal 11_3.21-01" xfId="1141" xr:uid="{00000000-0005-0000-0000-000076040000}"/>
    <cellStyle name="Normal 12" xfId="1142" xr:uid="{00000000-0005-0000-0000-000077040000}"/>
    <cellStyle name="Normal 12 10" xfId="1143" xr:uid="{00000000-0005-0000-0000-000078040000}"/>
    <cellStyle name="Normal 12 10 2" xfId="1144" xr:uid="{00000000-0005-0000-0000-000079040000}"/>
    <cellStyle name="Normal 12 11" xfId="1145" xr:uid="{00000000-0005-0000-0000-00007A040000}"/>
    <cellStyle name="Normal 12 11 2" xfId="1146" xr:uid="{00000000-0005-0000-0000-00007B040000}"/>
    <cellStyle name="Normal 12 12" xfId="1147" xr:uid="{00000000-0005-0000-0000-00007C040000}"/>
    <cellStyle name="Normal 12 12 2" xfId="1148" xr:uid="{00000000-0005-0000-0000-00007D040000}"/>
    <cellStyle name="Normal 12 13" xfId="1149" xr:uid="{00000000-0005-0000-0000-00007E040000}"/>
    <cellStyle name="Normal 12 13 2" xfId="1150" xr:uid="{00000000-0005-0000-0000-00007F040000}"/>
    <cellStyle name="Normal 12 14" xfId="1151" xr:uid="{00000000-0005-0000-0000-000080040000}"/>
    <cellStyle name="Normal 12 2" xfId="1152" xr:uid="{00000000-0005-0000-0000-000081040000}"/>
    <cellStyle name="Normal 12 2 2" xfId="1153" xr:uid="{00000000-0005-0000-0000-000082040000}"/>
    <cellStyle name="Normal 12 3" xfId="1154" xr:uid="{00000000-0005-0000-0000-000083040000}"/>
    <cellStyle name="Normal 12 3 2" xfId="1155" xr:uid="{00000000-0005-0000-0000-000084040000}"/>
    <cellStyle name="Normal 12 3 2 2" xfId="1156" xr:uid="{00000000-0005-0000-0000-000085040000}"/>
    <cellStyle name="Normal 12 3 3" xfId="1157" xr:uid="{00000000-0005-0000-0000-000086040000}"/>
    <cellStyle name="Normal 12 4" xfId="1158" xr:uid="{00000000-0005-0000-0000-000087040000}"/>
    <cellStyle name="Normal 12 4 2" xfId="1159" xr:uid="{00000000-0005-0000-0000-000088040000}"/>
    <cellStyle name="Normal 12 4 2 2" xfId="1160" xr:uid="{00000000-0005-0000-0000-000089040000}"/>
    <cellStyle name="Normal 12 4 3" xfId="1161" xr:uid="{00000000-0005-0000-0000-00008A040000}"/>
    <cellStyle name="Normal 12 5" xfId="1162" xr:uid="{00000000-0005-0000-0000-00008B040000}"/>
    <cellStyle name="Normal 12 5 2" xfId="1163" xr:uid="{00000000-0005-0000-0000-00008C040000}"/>
    <cellStyle name="Normal 12 5 2 2" xfId="1164" xr:uid="{00000000-0005-0000-0000-00008D040000}"/>
    <cellStyle name="Normal 12 5 3" xfId="1165" xr:uid="{00000000-0005-0000-0000-00008E040000}"/>
    <cellStyle name="Normal 12 6" xfId="1166" xr:uid="{00000000-0005-0000-0000-00008F040000}"/>
    <cellStyle name="Normal 12 6 2" xfId="1167" xr:uid="{00000000-0005-0000-0000-000090040000}"/>
    <cellStyle name="Normal 12 6 2 2" xfId="1168" xr:uid="{00000000-0005-0000-0000-000091040000}"/>
    <cellStyle name="Normal 12 6 3" xfId="1169" xr:uid="{00000000-0005-0000-0000-000092040000}"/>
    <cellStyle name="Normal 12 7" xfId="1170" xr:uid="{00000000-0005-0000-0000-000093040000}"/>
    <cellStyle name="Normal 12 7 2" xfId="1171" xr:uid="{00000000-0005-0000-0000-000094040000}"/>
    <cellStyle name="Normal 12 7 2 2" xfId="1172" xr:uid="{00000000-0005-0000-0000-000095040000}"/>
    <cellStyle name="Normal 12 7 3" xfId="1173" xr:uid="{00000000-0005-0000-0000-000096040000}"/>
    <cellStyle name="Normal 12 8" xfId="1174" xr:uid="{00000000-0005-0000-0000-000097040000}"/>
    <cellStyle name="Normal 12 8 2" xfId="1175" xr:uid="{00000000-0005-0000-0000-000098040000}"/>
    <cellStyle name="Normal 12 8 2 2" xfId="1176" xr:uid="{00000000-0005-0000-0000-000099040000}"/>
    <cellStyle name="Normal 12 8 3" xfId="1177" xr:uid="{00000000-0005-0000-0000-00009A040000}"/>
    <cellStyle name="Normal 12 9" xfId="1178" xr:uid="{00000000-0005-0000-0000-00009B040000}"/>
    <cellStyle name="Normal 12 9 2" xfId="1179" xr:uid="{00000000-0005-0000-0000-00009C040000}"/>
    <cellStyle name="Normal 12 9 2 2" xfId="1180" xr:uid="{00000000-0005-0000-0000-00009D040000}"/>
    <cellStyle name="Normal 12 9 3" xfId="1181" xr:uid="{00000000-0005-0000-0000-00009E040000}"/>
    <cellStyle name="Normal 12_3.21-01" xfId="1182" xr:uid="{00000000-0005-0000-0000-00009F040000}"/>
    <cellStyle name="Normal 13" xfId="1183" xr:uid="{00000000-0005-0000-0000-0000A0040000}"/>
    <cellStyle name="Normal 13 10" xfId="1184" xr:uid="{00000000-0005-0000-0000-0000A1040000}"/>
    <cellStyle name="Normal 13 10 2" xfId="1185" xr:uid="{00000000-0005-0000-0000-0000A2040000}"/>
    <cellStyle name="Normal 13 11" xfId="1186" xr:uid="{00000000-0005-0000-0000-0000A3040000}"/>
    <cellStyle name="Normal 13 11 2" xfId="1187" xr:uid="{00000000-0005-0000-0000-0000A4040000}"/>
    <cellStyle name="Normal 13 12" xfId="1188" xr:uid="{00000000-0005-0000-0000-0000A5040000}"/>
    <cellStyle name="Normal 13 12 2" xfId="1189" xr:uid="{00000000-0005-0000-0000-0000A6040000}"/>
    <cellStyle name="Normal 13 13" xfId="1190" xr:uid="{00000000-0005-0000-0000-0000A7040000}"/>
    <cellStyle name="Normal 13 13 2" xfId="1191" xr:uid="{00000000-0005-0000-0000-0000A8040000}"/>
    <cellStyle name="Normal 13 14" xfId="1192" xr:uid="{00000000-0005-0000-0000-0000A9040000}"/>
    <cellStyle name="Normal 13 2" xfId="1193" xr:uid="{00000000-0005-0000-0000-0000AA040000}"/>
    <cellStyle name="Normal 13 2 2" xfId="1194" xr:uid="{00000000-0005-0000-0000-0000AB040000}"/>
    <cellStyle name="Normal 13 3" xfId="1195" xr:uid="{00000000-0005-0000-0000-0000AC040000}"/>
    <cellStyle name="Normal 13 3 2" xfId="1196" xr:uid="{00000000-0005-0000-0000-0000AD040000}"/>
    <cellStyle name="Normal 13 3 2 2" xfId="1197" xr:uid="{00000000-0005-0000-0000-0000AE040000}"/>
    <cellStyle name="Normal 13 3 3" xfId="1198" xr:uid="{00000000-0005-0000-0000-0000AF040000}"/>
    <cellStyle name="Normal 13 4" xfId="1199" xr:uid="{00000000-0005-0000-0000-0000B0040000}"/>
    <cellStyle name="Normal 13 4 2" xfId="1200" xr:uid="{00000000-0005-0000-0000-0000B1040000}"/>
    <cellStyle name="Normal 13 4 2 2" xfId="1201" xr:uid="{00000000-0005-0000-0000-0000B2040000}"/>
    <cellStyle name="Normal 13 4 3" xfId="1202" xr:uid="{00000000-0005-0000-0000-0000B3040000}"/>
    <cellStyle name="Normal 13 5" xfId="1203" xr:uid="{00000000-0005-0000-0000-0000B4040000}"/>
    <cellStyle name="Normal 13 5 2" xfId="1204" xr:uid="{00000000-0005-0000-0000-0000B5040000}"/>
    <cellStyle name="Normal 13 5 2 2" xfId="1205" xr:uid="{00000000-0005-0000-0000-0000B6040000}"/>
    <cellStyle name="Normal 13 5 3" xfId="1206" xr:uid="{00000000-0005-0000-0000-0000B7040000}"/>
    <cellStyle name="Normal 13 6" xfId="1207" xr:uid="{00000000-0005-0000-0000-0000B8040000}"/>
    <cellStyle name="Normal 13 6 2" xfId="1208" xr:uid="{00000000-0005-0000-0000-0000B9040000}"/>
    <cellStyle name="Normal 13 6 2 2" xfId="1209" xr:uid="{00000000-0005-0000-0000-0000BA040000}"/>
    <cellStyle name="Normal 13 6 3" xfId="1210" xr:uid="{00000000-0005-0000-0000-0000BB040000}"/>
    <cellStyle name="Normal 13 7" xfId="1211" xr:uid="{00000000-0005-0000-0000-0000BC040000}"/>
    <cellStyle name="Normal 13 7 2" xfId="1212" xr:uid="{00000000-0005-0000-0000-0000BD040000}"/>
    <cellStyle name="Normal 13 7 2 2" xfId="1213" xr:uid="{00000000-0005-0000-0000-0000BE040000}"/>
    <cellStyle name="Normal 13 7 3" xfId="1214" xr:uid="{00000000-0005-0000-0000-0000BF040000}"/>
    <cellStyle name="Normal 13 8" xfId="1215" xr:uid="{00000000-0005-0000-0000-0000C0040000}"/>
    <cellStyle name="Normal 13 8 2" xfId="1216" xr:uid="{00000000-0005-0000-0000-0000C1040000}"/>
    <cellStyle name="Normal 13 8 2 2" xfId="1217" xr:uid="{00000000-0005-0000-0000-0000C2040000}"/>
    <cellStyle name="Normal 13 8 3" xfId="1218" xr:uid="{00000000-0005-0000-0000-0000C3040000}"/>
    <cellStyle name="Normal 13 9" xfId="1219" xr:uid="{00000000-0005-0000-0000-0000C4040000}"/>
    <cellStyle name="Normal 13 9 2" xfId="1220" xr:uid="{00000000-0005-0000-0000-0000C5040000}"/>
    <cellStyle name="Normal 13 9 2 2" xfId="1221" xr:uid="{00000000-0005-0000-0000-0000C6040000}"/>
    <cellStyle name="Normal 13 9 3" xfId="1222" xr:uid="{00000000-0005-0000-0000-0000C7040000}"/>
    <cellStyle name="Normal 13_3.21-01" xfId="1223" xr:uid="{00000000-0005-0000-0000-0000C8040000}"/>
    <cellStyle name="Normal 14" xfId="1224" xr:uid="{00000000-0005-0000-0000-0000C9040000}"/>
    <cellStyle name="Normal 14 10" xfId="1225" xr:uid="{00000000-0005-0000-0000-0000CA040000}"/>
    <cellStyle name="Normal 14 10 2" xfId="1226" xr:uid="{00000000-0005-0000-0000-0000CB040000}"/>
    <cellStyle name="Normal 14 11" xfId="1227" xr:uid="{00000000-0005-0000-0000-0000CC040000}"/>
    <cellStyle name="Normal 14 11 2" xfId="1228" xr:uid="{00000000-0005-0000-0000-0000CD040000}"/>
    <cellStyle name="Normal 14 12" xfId="1229" xr:uid="{00000000-0005-0000-0000-0000CE040000}"/>
    <cellStyle name="Normal 14 12 2" xfId="1230" xr:uid="{00000000-0005-0000-0000-0000CF040000}"/>
    <cellStyle name="Normal 14 13" xfId="1231" xr:uid="{00000000-0005-0000-0000-0000D0040000}"/>
    <cellStyle name="Normal 14 13 2" xfId="1232" xr:uid="{00000000-0005-0000-0000-0000D1040000}"/>
    <cellStyle name="Normal 14 14" xfId="1233" xr:uid="{00000000-0005-0000-0000-0000D2040000}"/>
    <cellStyle name="Normal 14 2" xfId="1234" xr:uid="{00000000-0005-0000-0000-0000D3040000}"/>
    <cellStyle name="Normal 14 2 2" xfId="1235" xr:uid="{00000000-0005-0000-0000-0000D4040000}"/>
    <cellStyle name="Normal 14 3" xfId="1236" xr:uid="{00000000-0005-0000-0000-0000D5040000}"/>
    <cellStyle name="Normal 14 3 2" xfId="1237" xr:uid="{00000000-0005-0000-0000-0000D6040000}"/>
    <cellStyle name="Normal 14 3 2 2" xfId="1238" xr:uid="{00000000-0005-0000-0000-0000D7040000}"/>
    <cellStyle name="Normal 14 3 3" xfId="1239" xr:uid="{00000000-0005-0000-0000-0000D8040000}"/>
    <cellStyle name="Normal 14 4" xfId="1240" xr:uid="{00000000-0005-0000-0000-0000D9040000}"/>
    <cellStyle name="Normal 14 4 2" xfId="1241" xr:uid="{00000000-0005-0000-0000-0000DA040000}"/>
    <cellStyle name="Normal 14 4 2 2" xfId="1242" xr:uid="{00000000-0005-0000-0000-0000DB040000}"/>
    <cellStyle name="Normal 14 4 3" xfId="1243" xr:uid="{00000000-0005-0000-0000-0000DC040000}"/>
    <cellStyle name="Normal 14 5" xfId="1244" xr:uid="{00000000-0005-0000-0000-0000DD040000}"/>
    <cellStyle name="Normal 14 5 2" xfId="1245" xr:uid="{00000000-0005-0000-0000-0000DE040000}"/>
    <cellStyle name="Normal 14 5 2 2" xfId="1246" xr:uid="{00000000-0005-0000-0000-0000DF040000}"/>
    <cellStyle name="Normal 14 5 3" xfId="1247" xr:uid="{00000000-0005-0000-0000-0000E0040000}"/>
    <cellStyle name="Normal 14 6" xfId="1248" xr:uid="{00000000-0005-0000-0000-0000E1040000}"/>
    <cellStyle name="Normal 14 6 2" xfId="1249" xr:uid="{00000000-0005-0000-0000-0000E2040000}"/>
    <cellStyle name="Normal 14 6 2 2" xfId="1250" xr:uid="{00000000-0005-0000-0000-0000E3040000}"/>
    <cellStyle name="Normal 14 6 3" xfId="1251" xr:uid="{00000000-0005-0000-0000-0000E4040000}"/>
    <cellStyle name="Normal 14 7" xfId="1252" xr:uid="{00000000-0005-0000-0000-0000E5040000}"/>
    <cellStyle name="Normal 14 7 2" xfId="1253" xr:uid="{00000000-0005-0000-0000-0000E6040000}"/>
    <cellStyle name="Normal 14 7 2 2" xfId="1254" xr:uid="{00000000-0005-0000-0000-0000E7040000}"/>
    <cellStyle name="Normal 14 7 3" xfId="1255" xr:uid="{00000000-0005-0000-0000-0000E8040000}"/>
    <cellStyle name="Normal 14 8" xfId="1256" xr:uid="{00000000-0005-0000-0000-0000E9040000}"/>
    <cellStyle name="Normal 14 8 2" xfId="1257" xr:uid="{00000000-0005-0000-0000-0000EA040000}"/>
    <cellStyle name="Normal 14 8 2 2" xfId="1258" xr:uid="{00000000-0005-0000-0000-0000EB040000}"/>
    <cellStyle name="Normal 14 8 3" xfId="1259" xr:uid="{00000000-0005-0000-0000-0000EC040000}"/>
    <cellStyle name="Normal 14 9" xfId="1260" xr:uid="{00000000-0005-0000-0000-0000ED040000}"/>
    <cellStyle name="Normal 14 9 2" xfId="1261" xr:uid="{00000000-0005-0000-0000-0000EE040000}"/>
    <cellStyle name="Normal 14 9 2 2" xfId="1262" xr:uid="{00000000-0005-0000-0000-0000EF040000}"/>
    <cellStyle name="Normal 14 9 3" xfId="1263" xr:uid="{00000000-0005-0000-0000-0000F0040000}"/>
    <cellStyle name="Normal 14_3.21-01" xfId="1264" xr:uid="{00000000-0005-0000-0000-0000F1040000}"/>
    <cellStyle name="Normal 15" xfId="1265" xr:uid="{00000000-0005-0000-0000-0000F2040000}"/>
    <cellStyle name="Normal 15 10" xfId="1266" xr:uid="{00000000-0005-0000-0000-0000F3040000}"/>
    <cellStyle name="Normal 15 10 2" xfId="1267" xr:uid="{00000000-0005-0000-0000-0000F4040000}"/>
    <cellStyle name="Normal 15 11" xfId="1268" xr:uid="{00000000-0005-0000-0000-0000F5040000}"/>
    <cellStyle name="Normal 15 11 2" xfId="1269" xr:uid="{00000000-0005-0000-0000-0000F6040000}"/>
    <cellStyle name="Normal 15 12" xfId="1270" xr:uid="{00000000-0005-0000-0000-0000F7040000}"/>
    <cellStyle name="Normal 15 12 2" xfId="1271" xr:uid="{00000000-0005-0000-0000-0000F8040000}"/>
    <cellStyle name="Normal 15 13" xfId="1272" xr:uid="{00000000-0005-0000-0000-0000F9040000}"/>
    <cellStyle name="Normal 15 13 2" xfId="1273" xr:uid="{00000000-0005-0000-0000-0000FA040000}"/>
    <cellStyle name="Normal 15 14" xfId="1274" xr:uid="{00000000-0005-0000-0000-0000FB040000}"/>
    <cellStyle name="Normal 15 2" xfId="1275" xr:uid="{00000000-0005-0000-0000-0000FC040000}"/>
    <cellStyle name="Normal 15 2 2" xfId="1276" xr:uid="{00000000-0005-0000-0000-0000FD040000}"/>
    <cellStyle name="Normal 15 3" xfId="1277" xr:uid="{00000000-0005-0000-0000-0000FE040000}"/>
    <cellStyle name="Normal 15 3 2" xfId="1278" xr:uid="{00000000-0005-0000-0000-0000FF040000}"/>
    <cellStyle name="Normal 15 3 2 2" xfId="1279" xr:uid="{00000000-0005-0000-0000-000000050000}"/>
    <cellStyle name="Normal 15 3 3" xfId="1280" xr:uid="{00000000-0005-0000-0000-000001050000}"/>
    <cellStyle name="Normal 15 4" xfId="1281" xr:uid="{00000000-0005-0000-0000-000002050000}"/>
    <cellStyle name="Normal 15 4 2" xfId="1282" xr:uid="{00000000-0005-0000-0000-000003050000}"/>
    <cellStyle name="Normal 15 4 2 2" xfId="1283" xr:uid="{00000000-0005-0000-0000-000004050000}"/>
    <cellStyle name="Normal 15 4 3" xfId="1284" xr:uid="{00000000-0005-0000-0000-000005050000}"/>
    <cellStyle name="Normal 15 5" xfId="1285" xr:uid="{00000000-0005-0000-0000-000006050000}"/>
    <cellStyle name="Normal 15 5 2" xfId="1286" xr:uid="{00000000-0005-0000-0000-000007050000}"/>
    <cellStyle name="Normal 15 5 2 2" xfId="1287" xr:uid="{00000000-0005-0000-0000-000008050000}"/>
    <cellStyle name="Normal 15 5 3" xfId="1288" xr:uid="{00000000-0005-0000-0000-000009050000}"/>
    <cellStyle name="Normal 15 6" xfId="1289" xr:uid="{00000000-0005-0000-0000-00000A050000}"/>
    <cellStyle name="Normal 15 6 2" xfId="1290" xr:uid="{00000000-0005-0000-0000-00000B050000}"/>
    <cellStyle name="Normal 15 6 2 2" xfId="1291" xr:uid="{00000000-0005-0000-0000-00000C050000}"/>
    <cellStyle name="Normal 15 6 3" xfId="1292" xr:uid="{00000000-0005-0000-0000-00000D050000}"/>
    <cellStyle name="Normal 15 7" xfId="1293" xr:uid="{00000000-0005-0000-0000-00000E050000}"/>
    <cellStyle name="Normal 15 7 2" xfId="1294" xr:uid="{00000000-0005-0000-0000-00000F050000}"/>
    <cellStyle name="Normal 15 7 2 2" xfId="1295" xr:uid="{00000000-0005-0000-0000-000010050000}"/>
    <cellStyle name="Normal 15 7 3" xfId="1296" xr:uid="{00000000-0005-0000-0000-000011050000}"/>
    <cellStyle name="Normal 15 8" xfId="1297" xr:uid="{00000000-0005-0000-0000-000012050000}"/>
    <cellStyle name="Normal 15 8 2" xfId="1298" xr:uid="{00000000-0005-0000-0000-000013050000}"/>
    <cellStyle name="Normal 15 8 2 2" xfId="1299" xr:uid="{00000000-0005-0000-0000-000014050000}"/>
    <cellStyle name="Normal 15 8 3" xfId="1300" xr:uid="{00000000-0005-0000-0000-000015050000}"/>
    <cellStyle name="Normal 15 9" xfId="1301" xr:uid="{00000000-0005-0000-0000-000016050000}"/>
    <cellStyle name="Normal 15 9 2" xfId="1302" xr:uid="{00000000-0005-0000-0000-000017050000}"/>
    <cellStyle name="Normal 15 9 2 2" xfId="1303" xr:uid="{00000000-0005-0000-0000-000018050000}"/>
    <cellStyle name="Normal 15 9 3" xfId="1304" xr:uid="{00000000-0005-0000-0000-000019050000}"/>
    <cellStyle name="Normal 15_3.21-01" xfId="1305" xr:uid="{00000000-0005-0000-0000-00001A050000}"/>
    <cellStyle name="Normal 16" xfId="1306" xr:uid="{00000000-0005-0000-0000-00001B050000}"/>
    <cellStyle name="Normal 16 10" xfId="1307" xr:uid="{00000000-0005-0000-0000-00001C050000}"/>
    <cellStyle name="Normal 16 10 2" xfId="1308" xr:uid="{00000000-0005-0000-0000-00001D050000}"/>
    <cellStyle name="Normal 16 11" xfId="1309" xr:uid="{00000000-0005-0000-0000-00001E050000}"/>
    <cellStyle name="Normal 16 11 2" xfId="1310" xr:uid="{00000000-0005-0000-0000-00001F050000}"/>
    <cellStyle name="Normal 16 12" xfId="1311" xr:uid="{00000000-0005-0000-0000-000020050000}"/>
    <cellStyle name="Normal 16 12 2" xfId="1312" xr:uid="{00000000-0005-0000-0000-000021050000}"/>
    <cellStyle name="Normal 16 13" xfId="1313" xr:uid="{00000000-0005-0000-0000-000022050000}"/>
    <cellStyle name="Normal 16 13 2" xfId="1314" xr:uid="{00000000-0005-0000-0000-000023050000}"/>
    <cellStyle name="Normal 16 14" xfId="1315" xr:uid="{00000000-0005-0000-0000-000024050000}"/>
    <cellStyle name="Normal 16 2" xfId="1316" xr:uid="{00000000-0005-0000-0000-000025050000}"/>
    <cellStyle name="Normal 16 2 2" xfId="1317" xr:uid="{00000000-0005-0000-0000-000026050000}"/>
    <cellStyle name="Normal 16 3" xfId="1318" xr:uid="{00000000-0005-0000-0000-000027050000}"/>
    <cellStyle name="Normal 16 3 2" xfId="1319" xr:uid="{00000000-0005-0000-0000-000028050000}"/>
    <cellStyle name="Normal 16 3 2 2" xfId="1320" xr:uid="{00000000-0005-0000-0000-000029050000}"/>
    <cellStyle name="Normal 16 3 3" xfId="1321" xr:uid="{00000000-0005-0000-0000-00002A050000}"/>
    <cellStyle name="Normal 16 4" xfId="1322" xr:uid="{00000000-0005-0000-0000-00002B050000}"/>
    <cellStyle name="Normal 16 4 2" xfId="1323" xr:uid="{00000000-0005-0000-0000-00002C050000}"/>
    <cellStyle name="Normal 16 4 2 2" xfId="1324" xr:uid="{00000000-0005-0000-0000-00002D050000}"/>
    <cellStyle name="Normal 16 4 3" xfId="1325" xr:uid="{00000000-0005-0000-0000-00002E050000}"/>
    <cellStyle name="Normal 16 5" xfId="1326" xr:uid="{00000000-0005-0000-0000-00002F050000}"/>
    <cellStyle name="Normal 16 5 2" xfId="1327" xr:uid="{00000000-0005-0000-0000-000030050000}"/>
    <cellStyle name="Normal 16 5 2 2" xfId="1328" xr:uid="{00000000-0005-0000-0000-000031050000}"/>
    <cellStyle name="Normal 16 5 3" xfId="1329" xr:uid="{00000000-0005-0000-0000-000032050000}"/>
    <cellStyle name="Normal 16 6" xfId="1330" xr:uid="{00000000-0005-0000-0000-000033050000}"/>
    <cellStyle name="Normal 16 6 2" xfId="1331" xr:uid="{00000000-0005-0000-0000-000034050000}"/>
    <cellStyle name="Normal 16 6 2 2" xfId="1332" xr:uid="{00000000-0005-0000-0000-000035050000}"/>
    <cellStyle name="Normal 16 6 3" xfId="1333" xr:uid="{00000000-0005-0000-0000-000036050000}"/>
    <cellStyle name="Normal 16 7" xfId="1334" xr:uid="{00000000-0005-0000-0000-000037050000}"/>
    <cellStyle name="Normal 16 7 2" xfId="1335" xr:uid="{00000000-0005-0000-0000-000038050000}"/>
    <cellStyle name="Normal 16 7 2 2" xfId="1336" xr:uid="{00000000-0005-0000-0000-000039050000}"/>
    <cellStyle name="Normal 16 7 3" xfId="1337" xr:uid="{00000000-0005-0000-0000-00003A050000}"/>
    <cellStyle name="Normal 16 8" xfId="1338" xr:uid="{00000000-0005-0000-0000-00003B050000}"/>
    <cellStyle name="Normal 16 8 2" xfId="1339" xr:uid="{00000000-0005-0000-0000-00003C050000}"/>
    <cellStyle name="Normal 16 8 2 2" xfId="1340" xr:uid="{00000000-0005-0000-0000-00003D050000}"/>
    <cellStyle name="Normal 16 8 3" xfId="1341" xr:uid="{00000000-0005-0000-0000-00003E050000}"/>
    <cellStyle name="Normal 16 9" xfId="1342" xr:uid="{00000000-0005-0000-0000-00003F050000}"/>
    <cellStyle name="Normal 16 9 2" xfId="1343" xr:uid="{00000000-0005-0000-0000-000040050000}"/>
    <cellStyle name="Normal 16 9 2 2" xfId="1344" xr:uid="{00000000-0005-0000-0000-000041050000}"/>
    <cellStyle name="Normal 16 9 3" xfId="1345" xr:uid="{00000000-0005-0000-0000-000042050000}"/>
    <cellStyle name="Normal 16_3.21-01" xfId="1346" xr:uid="{00000000-0005-0000-0000-000043050000}"/>
    <cellStyle name="Normal 17" xfId="1347" xr:uid="{00000000-0005-0000-0000-000044050000}"/>
    <cellStyle name="Normal 17 10" xfId="1348" xr:uid="{00000000-0005-0000-0000-000045050000}"/>
    <cellStyle name="Normal 17 10 2" xfId="1349" xr:uid="{00000000-0005-0000-0000-000046050000}"/>
    <cellStyle name="Normal 17 11" xfId="1350" xr:uid="{00000000-0005-0000-0000-000047050000}"/>
    <cellStyle name="Normal 17 11 2" xfId="1351" xr:uid="{00000000-0005-0000-0000-000048050000}"/>
    <cellStyle name="Normal 17 12" xfId="1352" xr:uid="{00000000-0005-0000-0000-000049050000}"/>
    <cellStyle name="Normal 17 12 2" xfId="1353" xr:uid="{00000000-0005-0000-0000-00004A050000}"/>
    <cellStyle name="Normal 17 13" xfId="1354" xr:uid="{00000000-0005-0000-0000-00004B050000}"/>
    <cellStyle name="Normal 17 13 2" xfId="1355" xr:uid="{00000000-0005-0000-0000-00004C050000}"/>
    <cellStyle name="Normal 17 14" xfId="1356" xr:uid="{00000000-0005-0000-0000-00004D050000}"/>
    <cellStyle name="Normal 17 2" xfId="1357" xr:uid="{00000000-0005-0000-0000-00004E050000}"/>
    <cellStyle name="Normal 17 2 2" xfId="1358" xr:uid="{00000000-0005-0000-0000-00004F050000}"/>
    <cellStyle name="Normal 17 3" xfId="1359" xr:uid="{00000000-0005-0000-0000-000050050000}"/>
    <cellStyle name="Normal 17 3 2" xfId="1360" xr:uid="{00000000-0005-0000-0000-000051050000}"/>
    <cellStyle name="Normal 17 3 2 2" xfId="1361" xr:uid="{00000000-0005-0000-0000-000052050000}"/>
    <cellStyle name="Normal 17 3 3" xfId="1362" xr:uid="{00000000-0005-0000-0000-000053050000}"/>
    <cellStyle name="Normal 17 4" xfId="1363" xr:uid="{00000000-0005-0000-0000-000054050000}"/>
    <cellStyle name="Normal 17 4 2" xfId="1364" xr:uid="{00000000-0005-0000-0000-000055050000}"/>
    <cellStyle name="Normal 17 4 2 2" xfId="1365" xr:uid="{00000000-0005-0000-0000-000056050000}"/>
    <cellStyle name="Normal 17 4 3" xfId="1366" xr:uid="{00000000-0005-0000-0000-000057050000}"/>
    <cellStyle name="Normal 17 5" xfId="1367" xr:uid="{00000000-0005-0000-0000-000058050000}"/>
    <cellStyle name="Normal 17 5 2" xfId="1368" xr:uid="{00000000-0005-0000-0000-000059050000}"/>
    <cellStyle name="Normal 17 5 2 2" xfId="1369" xr:uid="{00000000-0005-0000-0000-00005A050000}"/>
    <cellStyle name="Normal 17 5 3" xfId="1370" xr:uid="{00000000-0005-0000-0000-00005B050000}"/>
    <cellStyle name="Normal 17 6" xfId="1371" xr:uid="{00000000-0005-0000-0000-00005C050000}"/>
    <cellStyle name="Normal 17 6 2" xfId="1372" xr:uid="{00000000-0005-0000-0000-00005D050000}"/>
    <cellStyle name="Normal 17 6 2 2" xfId="1373" xr:uid="{00000000-0005-0000-0000-00005E050000}"/>
    <cellStyle name="Normal 17 6 3" xfId="1374" xr:uid="{00000000-0005-0000-0000-00005F050000}"/>
    <cellStyle name="Normal 17 7" xfId="1375" xr:uid="{00000000-0005-0000-0000-000060050000}"/>
    <cellStyle name="Normal 17 7 2" xfId="1376" xr:uid="{00000000-0005-0000-0000-000061050000}"/>
    <cellStyle name="Normal 17 7 2 2" xfId="1377" xr:uid="{00000000-0005-0000-0000-000062050000}"/>
    <cellStyle name="Normal 17 7 3" xfId="1378" xr:uid="{00000000-0005-0000-0000-000063050000}"/>
    <cellStyle name="Normal 17 8" xfId="1379" xr:uid="{00000000-0005-0000-0000-000064050000}"/>
    <cellStyle name="Normal 17 8 2" xfId="1380" xr:uid="{00000000-0005-0000-0000-000065050000}"/>
    <cellStyle name="Normal 17 8 2 2" xfId="1381" xr:uid="{00000000-0005-0000-0000-000066050000}"/>
    <cellStyle name="Normal 17 8 3" xfId="1382" xr:uid="{00000000-0005-0000-0000-000067050000}"/>
    <cellStyle name="Normal 17 9" xfId="1383" xr:uid="{00000000-0005-0000-0000-000068050000}"/>
    <cellStyle name="Normal 17 9 2" xfId="1384" xr:uid="{00000000-0005-0000-0000-000069050000}"/>
    <cellStyle name="Normal 17 9 2 2" xfId="1385" xr:uid="{00000000-0005-0000-0000-00006A050000}"/>
    <cellStyle name="Normal 17 9 3" xfId="1386" xr:uid="{00000000-0005-0000-0000-00006B050000}"/>
    <cellStyle name="Normal 17_3.21-01" xfId="1387" xr:uid="{00000000-0005-0000-0000-00006C050000}"/>
    <cellStyle name="Normal 18" xfId="1388" xr:uid="{00000000-0005-0000-0000-00006D050000}"/>
    <cellStyle name="Normal 18 10" xfId="1389" xr:uid="{00000000-0005-0000-0000-00006E050000}"/>
    <cellStyle name="Normal 18 10 2" xfId="1390" xr:uid="{00000000-0005-0000-0000-00006F050000}"/>
    <cellStyle name="Normal 18 11" xfId="1391" xr:uid="{00000000-0005-0000-0000-000070050000}"/>
    <cellStyle name="Normal 18 11 2" xfId="1392" xr:uid="{00000000-0005-0000-0000-000071050000}"/>
    <cellStyle name="Normal 18 12" xfId="1393" xr:uid="{00000000-0005-0000-0000-000072050000}"/>
    <cellStyle name="Normal 18 12 2" xfId="1394" xr:uid="{00000000-0005-0000-0000-000073050000}"/>
    <cellStyle name="Normal 18 13" xfId="1395" xr:uid="{00000000-0005-0000-0000-000074050000}"/>
    <cellStyle name="Normal 18 13 2" xfId="1396" xr:uid="{00000000-0005-0000-0000-000075050000}"/>
    <cellStyle name="Normal 18 14" xfId="1397" xr:uid="{00000000-0005-0000-0000-000076050000}"/>
    <cellStyle name="Normal 18 2" xfId="1398" xr:uid="{00000000-0005-0000-0000-000077050000}"/>
    <cellStyle name="Normal 18 2 2" xfId="1399" xr:uid="{00000000-0005-0000-0000-000078050000}"/>
    <cellStyle name="Normal 18 3" xfId="1400" xr:uid="{00000000-0005-0000-0000-000079050000}"/>
    <cellStyle name="Normal 18 3 2" xfId="1401" xr:uid="{00000000-0005-0000-0000-00007A050000}"/>
    <cellStyle name="Normal 18 3 2 2" xfId="1402" xr:uid="{00000000-0005-0000-0000-00007B050000}"/>
    <cellStyle name="Normal 18 3 3" xfId="1403" xr:uid="{00000000-0005-0000-0000-00007C050000}"/>
    <cellStyle name="Normal 18 4" xfId="1404" xr:uid="{00000000-0005-0000-0000-00007D050000}"/>
    <cellStyle name="Normal 18 4 2" xfId="1405" xr:uid="{00000000-0005-0000-0000-00007E050000}"/>
    <cellStyle name="Normal 18 4 2 2" xfId="1406" xr:uid="{00000000-0005-0000-0000-00007F050000}"/>
    <cellStyle name="Normal 18 4 3" xfId="1407" xr:uid="{00000000-0005-0000-0000-000080050000}"/>
    <cellStyle name="Normal 18 5" xfId="1408" xr:uid="{00000000-0005-0000-0000-000081050000}"/>
    <cellStyle name="Normal 18 5 2" xfId="1409" xr:uid="{00000000-0005-0000-0000-000082050000}"/>
    <cellStyle name="Normal 18 5 2 2" xfId="1410" xr:uid="{00000000-0005-0000-0000-000083050000}"/>
    <cellStyle name="Normal 18 5 3" xfId="1411" xr:uid="{00000000-0005-0000-0000-000084050000}"/>
    <cellStyle name="Normal 18 6" xfId="1412" xr:uid="{00000000-0005-0000-0000-000085050000}"/>
    <cellStyle name="Normal 18 6 2" xfId="1413" xr:uid="{00000000-0005-0000-0000-000086050000}"/>
    <cellStyle name="Normal 18 6 2 2" xfId="1414" xr:uid="{00000000-0005-0000-0000-000087050000}"/>
    <cellStyle name="Normal 18 6 3" xfId="1415" xr:uid="{00000000-0005-0000-0000-000088050000}"/>
    <cellStyle name="Normal 18 7" xfId="1416" xr:uid="{00000000-0005-0000-0000-000089050000}"/>
    <cellStyle name="Normal 18 7 2" xfId="1417" xr:uid="{00000000-0005-0000-0000-00008A050000}"/>
    <cellStyle name="Normal 18 7 2 2" xfId="1418" xr:uid="{00000000-0005-0000-0000-00008B050000}"/>
    <cellStyle name="Normal 18 7 3" xfId="1419" xr:uid="{00000000-0005-0000-0000-00008C050000}"/>
    <cellStyle name="Normal 18 8" xfId="1420" xr:uid="{00000000-0005-0000-0000-00008D050000}"/>
    <cellStyle name="Normal 18 8 2" xfId="1421" xr:uid="{00000000-0005-0000-0000-00008E050000}"/>
    <cellStyle name="Normal 18 8 2 2" xfId="1422" xr:uid="{00000000-0005-0000-0000-00008F050000}"/>
    <cellStyle name="Normal 18 8 3" xfId="1423" xr:uid="{00000000-0005-0000-0000-000090050000}"/>
    <cellStyle name="Normal 18 9" xfId="1424" xr:uid="{00000000-0005-0000-0000-000091050000}"/>
    <cellStyle name="Normal 18 9 2" xfId="1425" xr:uid="{00000000-0005-0000-0000-000092050000}"/>
    <cellStyle name="Normal 18 9 2 2" xfId="1426" xr:uid="{00000000-0005-0000-0000-000093050000}"/>
    <cellStyle name="Normal 18 9 3" xfId="1427" xr:uid="{00000000-0005-0000-0000-000094050000}"/>
    <cellStyle name="Normal 18_3.21-01" xfId="1428" xr:uid="{00000000-0005-0000-0000-000095050000}"/>
    <cellStyle name="Normal 19" xfId="1429" xr:uid="{00000000-0005-0000-0000-000096050000}"/>
    <cellStyle name="Normal 19 10" xfId="1430" xr:uid="{00000000-0005-0000-0000-000097050000}"/>
    <cellStyle name="Normal 19 10 2" xfId="1431" xr:uid="{00000000-0005-0000-0000-000098050000}"/>
    <cellStyle name="Normal 19 11" xfId="1432" xr:uid="{00000000-0005-0000-0000-000099050000}"/>
    <cellStyle name="Normal 19 11 2" xfId="1433" xr:uid="{00000000-0005-0000-0000-00009A050000}"/>
    <cellStyle name="Normal 19 12" xfId="1434" xr:uid="{00000000-0005-0000-0000-00009B050000}"/>
    <cellStyle name="Normal 19 12 2" xfId="1435" xr:uid="{00000000-0005-0000-0000-00009C050000}"/>
    <cellStyle name="Normal 19 13" xfId="1436" xr:uid="{00000000-0005-0000-0000-00009D050000}"/>
    <cellStyle name="Normal 19 13 2" xfId="1437" xr:uid="{00000000-0005-0000-0000-00009E050000}"/>
    <cellStyle name="Normal 19 14" xfId="1438" xr:uid="{00000000-0005-0000-0000-00009F050000}"/>
    <cellStyle name="Normal 19 2" xfId="1439" xr:uid="{00000000-0005-0000-0000-0000A0050000}"/>
    <cellStyle name="Normal 19 2 2" xfId="1440" xr:uid="{00000000-0005-0000-0000-0000A1050000}"/>
    <cellStyle name="Normal 19 3" xfId="1441" xr:uid="{00000000-0005-0000-0000-0000A2050000}"/>
    <cellStyle name="Normal 19 3 2" xfId="1442" xr:uid="{00000000-0005-0000-0000-0000A3050000}"/>
    <cellStyle name="Normal 19 3 2 2" xfId="1443" xr:uid="{00000000-0005-0000-0000-0000A4050000}"/>
    <cellStyle name="Normal 19 3 3" xfId="1444" xr:uid="{00000000-0005-0000-0000-0000A5050000}"/>
    <cellStyle name="Normal 19 4" xfId="1445" xr:uid="{00000000-0005-0000-0000-0000A6050000}"/>
    <cellStyle name="Normal 19 4 2" xfId="1446" xr:uid="{00000000-0005-0000-0000-0000A7050000}"/>
    <cellStyle name="Normal 19 4 2 2" xfId="1447" xr:uid="{00000000-0005-0000-0000-0000A8050000}"/>
    <cellStyle name="Normal 19 4 3" xfId="1448" xr:uid="{00000000-0005-0000-0000-0000A9050000}"/>
    <cellStyle name="Normal 19 5" xfId="1449" xr:uid="{00000000-0005-0000-0000-0000AA050000}"/>
    <cellStyle name="Normal 19 5 2" xfId="1450" xr:uid="{00000000-0005-0000-0000-0000AB050000}"/>
    <cellStyle name="Normal 19 5 2 2" xfId="1451" xr:uid="{00000000-0005-0000-0000-0000AC050000}"/>
    <cellStyle name="Normal 19 5 3" xfId="1452" xr:uid="{00000000-0005-0000-0000-0000AD050000}"/>
    <cellStyle name="Normal 19 6" xfId="1453" xr:uid="{00000000-0005-0000-0000-0000AE050000}"/>
    <cellStyle name="Normal 19 6 2" xfId="1454" xr:uid="{00000000-0005-0000-0000-0000AF050000}"/>
    <cellStyle name="Normal 19 6 2 2" xfId="1455" xr:uid="{00000000-0005-0000-0000-0000B0050000}"/>
    <cellStyle name="Normal 19 6 3" xfId="1456" xr:uid="{00000000-0005-0000-0000-0000B1050000}"/>
    <cellStyle name="Normal 19 7" xfId="1457" xr:uid="{00000000-0005-0000-0000-0000B2050000}"/>
    <cellStyle name="Normal 19 7 2" xfId="1458" xr:uid="{00000000-0005-0000-0000-0000B3050000}"/>
    <cellStyle name="Normal 19 7 2 2" xfId="1459" xr:uid="{00000000-0005-0000-0000-0000B4050000}"/>
    <cellStyle name="Normal 19 7 3" xfId="1460" xr:uid="{00000000-0005-0000-0000-0000B5050000}"/>
    <cellStyle name="Normal 19 8" xfId="1461" xr:uid="{00000000-0005-0000-0000-0000B6050000}"/>
    <cellStyle name="Normal 19 8 2" xfId="1462" xr:uid="{00000000-0005-0000-0000-0000B7050000}"/>
    <cellStyle name="Normal 19 8 2 2" xfId="1463" xr:uid="{00000000-0005-0000-0000-0000B8050000}"/>
    <cellStyle name="Normal 19 8 3" xfId="1464" xr:uid="{00000000-0005-0000-0000-0000B9050000}"/>
    <cellStyle name="Normal 19 9" xfId="1465" xr:uid="{00000000-0005-0000-0000-0000BA050000}"/>
    <cellStyle name="Normal 19 9 2" xfId="1466" xr:uid="{00000000-0005-0000-0000-0000BB050000}"/>
    <cellStyle name="Normal 19 9 2 2" xfId="1467" xr:uid="{00000000-0005-0000-0000-0000BC050000}"/>
    <cellStyle name="Normal 19 9 3" xfId="1468" xr:uid="{00000000-0005-0000-0000-0000BD050000}"/>
    <cellStyle name="Normal 19_3.21-01" xfId="1469" xr:uid="{00000000-0005-0000-0000-0000BE050000}"/>
    <cellStyle name="Normal 2" xfId="1470" xr:uid="{00000000-0005-0000-0000-0000BF050000}"/>
    <cellStyle name="Normal 2 10" xfId="1471" xr:uid="{00000000-0005-0000-0000-0000C0050000}"/>
    <cellStyle name="Normal 2 10 2" xfId="1472" xr:uid="{00000000-0005-0000-0000-0000C1050000}"/>
    <cellStyle name="Normal 2 11" xfId="1473" xr:uid="{00000000-0005-0000-0000-0000C2050000}"/>
    <cellStyle name="Normal 2 11 2" xfId="1474" xr:uid="{00000000-0005-0000-0000-0000C3050000}"/>
    <cellStyle name="Normal 2 12" xfId="1475" xr:uid="{00000000-0005-0000-0000-0000C4050000}"/>
    <cellStyle name="Normal 2 12 2" xfId="1476" xr:uid="{00000000-0005-0000-0000-0000C5050000}"/>
    <cellStyle name="Normal 2 13" xfId="1477" xr:uid="{00000000-0005-0000-0000-0000C6050000}"/>
    <cellStyle name="Normal 2 13 2" xfId="1478" xr:uid="{00000000-0005-0000-0000-0000C7050000}"/>
    <cellStyle name="Normal 2 14" xfId="1479" xr:uid="{00000000-0005-0000-0000-0000C8050000}"/>
    <cellStyle name="Normal 2 14 2" xfId="1480" xr:uid="{00000000-0005-0000-0000-0000C9050000}"/>
    <cellStyle name="Normal 2 15" xfId="1481" xr:uid="{00000000-0005-0000-0000-0000CA050000}"/>
    <cellStyle name="Normal 2 15 2" xfId="1482" xr:uid="{00000000-0005-0000-0000-0000CB050000}"/>
    <cellStyle name="Normal 2 16" xfId="1483" xr:uid="{00000000-0005-0000-0000-0000CC050000}"/>
    <cellStyle name="Normal 2 16 2" xfId="1484" xr:uid="{00000000-0005-0000-0000-0000CD050000}"/>
    <cellStyle name="Normal 2 17" xfId="1485" xr:uid="{00000000-0005-0000-0000-0000CE050000}"/>
    <cellStyle name="Normal 2 17 2" xfId="1486" xr:uid="{00000000-0005-0000-0000-0000CF050000}"/>
    <cellStyle name="Normal 2 18" xfId="1487" xr:uid="{00000000-0005-0000-0000-0000D0050000}"/>
    <cellStyle name="Normal 2 18 2" xfId="1488" xr:uid="{00000000-0005-0000-0000-0000D1050000}"/>
    <cellStyle name="Normal 2 19" xfId="1489" xr:uid="{00000000-0005-0000-0000-0000D2050000}"/>
    <cellStyle name="Normal 2 19 2" xfId="1490" xr:uid="{00000000-0005-0000-0000-0000D3050000}"/>
    <cellStyle name="Normal 2 2" xfId="1491" xr:uid="{00000000-0005-0000-0000-0000D4050000}"/>
    <cellStyle name="Normal 2 2 2" xfId="1492" xr:uid="{00000000-0005-0000-0000-0000D5050000}"/>
    <cellStyle name="Normal 2 2 2 2" xfId="1493" xr:uid="{00000000-0005-0000-0000-0000D6050000}"/>
    <cellStyle name="Normal 2 2 3" xfId="1494" xr:uid="{00000000-0005-0000-0000-0000D7050000}"/>
    <cellStyle name="Normal 2 2 3 2" xfId="1495" xr:uid="{00000000-0005-0000-0000-0000D8050000}"/>
    <cellStyle name="Normal 2 2 4" xfId="1496" xr:uid="{00000000-0005-0000-0000-0000D9050000}"/>
    <cellStyle name="Normal 2 2 4 2" xfId="1497" xr:uid="{00000000-0005-0000-0000-0000DA050000}"/>
    <cellStyle name="Normal 2 2 5" xfId="1498" xr:uid="{00000000-0005-0000-0000-0000DB050000}"/>
    <cellStyle name="Normal 2 2 5 2" xfId="1499" xr:uid="{00000000-0005-0000-0000-0000DC050000}"/>
    <cellStyle name="Normal 2 2 6" xfId="1500" xr:uid="{00000000-0005-0000-0000-0000DD050000}"/>
    <cellStyle name="Normal 2 2 6 2" xfId="1501" xr:uid="{00000000-0005-0000-0000-0000DE050000}"/>
    <cellStyle name="Normal 2 2 7" xfId="1502" xr:uid="{00000000-0005-0000-0000-0000DF050000}"/>
    <cellStyle name="Normal 2 2_3.22-08" xfId="1503" xr:uid="{00000000-0005-0000-0000-0000E0050000}"/>
    <cellStyle name="Normal 2 2_BackUpDWH 1(trabajar)_4.3" xfId="1919" xr:uid="{00000000-0005-0000-0000-0000E1050000}"/>
    <cellStyle name="Normal 2 2_BackUpDWH 1(trabajar)_4.5" xfId="1920" xr:uid="{00000000-0005-0000-0000-0000E2050000}"/>
    <cellStyle name="Normal 2 20" xfId="1504" xr:uid="{00000000-0005-0000-0000-0000E3050000}"/>
    <cellStyle name="Normal 2 20 2" xfId="1505" xr:uid="{00000000-0005-0000-0000-0000E4050000}"/>
    <cellStyle name="Normal 2 21" xfId="1506" xr:uid="{00000000-0005-0000-0000-0000E5050000}"/>
    <cellStyle name="Normal 2 21 10" xfId="1507" xr:uid="{00000000-0005-0000-0000-0000E6050000}"/>
    <cellStyle name="Normal 2 22" xfId="1508" xr:uid="{00000000-0005-0000-0000-0000E7050000}"/>
    <cellStyle name="Normal 2 23" xfId="1509" xr:uid="{00000000-0005-0000-0000-0000E8050000}"/>
    <cellStyle name="Normal 2 3" xfId="1510" xr:uid="{00000000-0005-0000-0000-0000E9050000}"/>
    <cellStyle name="Normal 2 3 2" xfId="1511" xr:uid="{00000000-0005-0000-0000-0000EA050000}"/>
    <cellStyle name="Normal 2 4" xfId="1512" xr:uid="{00000000-0005-0000-0000-0000EB050000}"/>
    <cellStyle name="Normal 2 4 2" xfId="1513" xr:uid="{00000000-0005-0000-0000-0000EC050000}"/>
    <cellStyle name="Normal 2 41" xfId="1514" xr:uid="{00000000-0005-0000-0000-0000ED050000}"/>
    <cellStyle name="Normal 2 43" xfId="1515" xr:uid="{00000000-0005-0000-0000-0000EE050000}"/>
    <cellStyle name="Normal 2 43 2" xfId="1516" xr:uid="{00000000-0005-0000-0000-0000EF050000}"/>
    <cellStyle name="Normal 2 5" xfId="1517" xr:uid="{00000000-0005-0000-0000-0000F0050000}"/>
    <cellStyle name="Normal 2 5 2" xfId="1518" xr:uid="{00000000-0005-0000-0000-0000F1050000}"/>
    <cellStyle name="Normal 2 6" xfId="1519" xr:uid="{00000000-0005-0000-0000-0000F2050000}"/>
    <cellStyle name="Normal 2 6 2" xfId="1520" xr:uid="{00000000-0005-0000-0000-0000F3050000}"/>
    <cellStyle name="Normal 2 7" xfId="1521" xr:uid="{00000000-0005-0000-0000-0000F4050000}"/>
    <cellStyle name="Normal 2 7 2" xfId="1522" xr:uid="{00000000-0005-0000-0000-0000F5050000}"/>
    <cellStyle name="Normal 2 8" xfId="1523" xr:uid="{00000000-0005-0000-0000-0000F6050000}"/>
    <cellStyle name="Normal 2 8 2" xfId="1524" xr:uid="{00000000-0005-0000-0000-0000F7050000}"/>
    <cellStyle name="Normal 2 9" xfId="1525" xr:uid="{00000000-0005-0000-0000-0000F8050000}"/>
    <cellStyle name="Normal 2 9 2" xfId="1526" xr:uid="{00000000-0005-0000-0000-0000F9050000}"/>
    <cellStyle name="Normal 2_20080915_InffBCRDFiscalSPNF_ene-ago2008 (2)" xfId="1527" xr:uid="{00000000-0005-0000-0000-0000FA050000}"/>
    <cellStyle name="Normal 20" xfId="1528" xr:uid="{00000000-0005-0000-0000-0000FB050000}"/>
    <cellStyle name="Normal 20 2" xfId="1529" xr:uid="{00000000-0005-0000-0000-0000FC050000}"/>
    <cellStyle name="Normal 20 2 2" xfId="1530" xr:uid="{00000000-0005-0000-0000-0000FD050000}"/>
    <cellStyle name="Normal 20 3" xfId="1531" xr:uid="{00000000-0005-0000-0000-0000FE050000}"/>
    <cellStyle name="Normal 20 3 2" xfId="1532" xr:uid="{00000000-0005-0000-0000-0000FF050000}"/>
    <cellStyle name="Normal 20 4" xfId="1533" xr:uid="{00000000-0005-0000-0000-000000060000}"/>
    <cellStyle name="Normal 20 4 2" xfId="1534" xr:uid="{00000000-0005-0000-0000-000001060000}"/>
    <cellStyle name="Normal 20 5" xfId="1535" xr:uid="{00000000-0005-0000-0000-000002060000}"/>
    <cellStyle name="Normal 20 5 2" xfId="1536" xr:uid="{00000000-0005-0000-0000-000003060000}"/>
    <cellStyle name="Normal 20 6" xfId="1537" xr:uid="{00000000-0005-0000-0000-000004060000}"/>
    <cellStyle name="Normal 21" xfId="1538" xr:uid="{00000000-0005-0000-0000-000005060000}"/>
    <cellStyle name="Normal 21 2" xfId="1539" xr:uid="{00000000-0005-0000-0000-000006060000}"/>
    <cellStyle name="Normal 21 2 2" xfId="1540" xr:uid="{00000000-0005-0000-0000-000007060000}"/>
    <cellStyle name="Normal 21 3" xfId="1541" xr:uid="{00000000-0005-0000-0000-000008060000}"/>
    <cellStyle name="Normal 21 3 2" xfId="1542" xr:uid="{00000000-0005-0000-0000-000009060000}"/>
    <cellStyle name="Normal 21 4" xfId="1543" xr:uid="{00000000-0005-0000-0000-00000A060000}"/>
    <cellStyle name="Normal 21 4 2" xfId="1544" xr:uid="{00000000-0005-0000-0000-00000B060000}"/>
    <cellStyle name="Normal 21 5" xfId="1545" xr:uid="{00000000-0005-0000-0000-00000C060000}"/>
    <cellStyle name="Normal 21 5 2" xfId="1546" xr:uid="{00000000-0005-0000-0000-00000D060000}"/>
    <cellStyle name="Normal 21_Dominicana en cifras economicas consolidado para complet 3-" xfId="1547" xr:uid="{00000000-0005-0000-0000-00000E060000}"/>
    <cellStyle name="Normal 22" xfId="1548" xr:uid="{00000000-0005-0000-0000-00000F060000}"/>
    <cellStyle name="Normal 22 2" xfId="1549" xr:uid="{00000000-0005-0000-0000-000010060000}"/>
    <cellStyle name="Normal 22 2 2" xfId="1550" xr:uid="{00000000-0005-0000-0000-000011060000}"/>
    <cellStyle name="Normal 22 3" xfId="1551" xr:uid="{00000000-0005-0000-0000-000012060000}"/>
    <cellStyle name="Normal 22 3 2" xfId="1552" xr:uid="{00000000-0005-0000-0000-000013060000}"/>
    <cellStyle name="Normal 23" xfId="1553" xr:uid="{00000000-0005-0000-0000-000014060000}"/>
    <cellStyle name="Normal 23 2" xfId="1554" xr:uid="{00000000-0005-0000-0000-000015060000}"/>
    <cellStyle name="Normal 23 2 2" xfId="1555" xr:uid="{00000000-0005-0000-0000-000016060000}"/>
    <cellStyle name="Normal 23 3" xfId="1556" xr:uid="{00000000-0005-0000-0000-000017060000}"/>
    <cellStyle name="Normal 23 3 2" xfId="1557" xr:uid="{00000000-0005-0000-0000-000018060000}"/>
    <cellStyle name="Normal 23 4" xfId="1558" xr:uid="{00000000-0005-0000-0000-000019060000}"/>
    <cellStyle name="Normal 23 4 2" xfId="1559" xr:uid="{00000000-0005-0000-0000-00001A060000}"/>
    <cellStyle name="Normal 23 5" xfId="1560" xr:uid="{00000000-0005-0000-0000-00001B060000}"/>
    <cellStyle name="Normal 23 5 2" xfId="1561" xr:uid="{00000000-0005-0000-0000-00001C060000}"/>
    <cellStyle name="Normal 23 6" xfId="1562" xr:uid="{00000000-0005-0000-0000-00001D060000}"/>
    <cellStyle name="Normal 23 6 2" xfId="1563" xr:uid="{00000000-0005-0000-0000-00001E060000}"/>
    <cellStyle name="Normal 23 7" xfId="1564" xr:uid="{00000000-0005-0000-0000-00001F060000}"/>
    <cellStyle name="Normal 23 7 2" xfId="1565" xr:uid="{00000000-0005-0000-0000-000020060000}"/>
    <cellStyle name="Normal 23 8" xfId="1566" xr:uid="{00000000-0005-0000-0000-000021060000}"/>
    <cellStyle name="Normal 23 8 2" xfId="1567" xr:uid="{00000000-0005-0000-0000-000022060000}"/>
    <cellStyle name="Normal 23 9" xfId="1568" xr:uid="{00000000-0005-0000-0000-000023060000}"/>
    <cellStyle name="Normal 24" xfId="1569" xr:uid="{00000000-0005-0000-0000-000024060000}"/>
    <cellStyle name="Normal 24 2" xfId="1570" xr:uid="{00000000-0005-0000-0000-000025060000}"/>
    <cellStyle name="Normal 24 2 2" xfId="1571" xr:uid="{00000000-0005-0000-0000-000026060000}"/>
    <cellStyle name="Normal 24 3" xfId="1572" xr:uid="{00000000-0005-0000-0000-000027060000}"/>
    <cellStyle name="Normal 24 3 2" xfId="1573" xr:uid="{00000000-0005-0000-0000-000028060000}"/>
    <cellStyle name="Normal 25" xfId="1574" xr:uid="{00000000-0005-0000-0000-000029060000}"/>
    <cellStyle name="Normal 25 2" xfId="1575" xr:uid="{00000000-0005-0000-0000-00002A060000}"/>
    <cellStyle name="Normal 25 2 2" xfId="1576" xr:uid="{00000000-0005-0000-0000-00002B060000}"/>
    <cellStyle name="Normal 25 3" xfId="1577" xr:uid="{00000000-0005-0000-0000-00002C060000}"/>
    <cellStyle name="Normal 25 3 2" xfId="1578" xr:uid="{00000000-0005-0000-0000-00002D060000}"/>
    <cellStyle name="Normal 25 4" xfId="1579" xr:uid="{00000000-0005-0000-0000-00002E060000}"/>
    <cellStyle name="Normal 25 4 2" xfId="1580" xr:uid="{00000000-0005-0000-0000-00002F060000}"/>
    <cellStyle name="Normal 25 5" xfId="1581" xr:uid="{00000000-0005-0000-0000-000030060000}"/>
    <cellStyle name="Normal 25 5 2" xfId="1582" xr:uid="{00000000-0005-0000-0000-000031060000}"/>
    <cellStyle name="Normal 25 6" xfId="1583" xr:uid="{00000000-0005-0000-0000-000032060000}"/>
    <cellStyle name="Normal 26" xfId="1584" xr:uid="{00000000-0005-0000-0000-000033060000}"/>
    <cellStyle name="Normal 26 2" xfId="1585" xr:uid="{00000000-0005-0000-0000-000034060000}"/>
    <cellStyle name="Normal 26 2 2" xfId="1586" xr:uid="{00000000-0005-0000-0000-000035060000}"/>
    <cellStyle name="Normal 26 3" xfId="1587" xr:uid="{00000000-0005-0000-0000-000036060000}"/>
    <cellStyle name="Normal 26 3 2" xfId="1588" xr:uid="{00000000-0005-0000-0000-000037060000}"/>
    <cellStyle name="Normal 26 4" xfId="1589" xr:uid="{00000000-0005-0000-0000-000038060000}"/>
    <cellStyle name="Normal 26 4 2" xfId="1590" xr:uid="{00000000-0005-0000-0000-000039060000}"/>
    <cellStyle name="Normal 26 5" xfId="1591" xr:uid="{00000000-0005-0000-0000-00003A060000}"/>
    <cellStyle name="Normal 26 5 2" xfId="1592" xr:uid="{00000000-0005-0000-0000-00003B060000}"/>
    <cellStyle name="Normal 26 6" xfId="1593" xr:uid="{00000000-0005-0000-0000-00003C060000}"/>
    <cellStyle name="Normal 27" xfId="1594" xr:uid="{00000000-0005-0000-0000-00003D060000}"/>
    <cellStyle name="Normal 27 2" xfId="1595" xr:uid="{00000000-0005-0000-0000-00003E060000}"/>
    <cellStyle name="Normal 27 2 2" xfId="1596" xr:uid="{00000000-0005-0000-0000-00003F060000}"/>
    <cellStyle name="Normal 27 3" xfId="1597" xr:uid="{00000000-0005-0000-0000-000040060000}"/>
    <cellStyle name="Normal 27 3 2" xfId="1598" xr:uid="{00000000-0005-0000-0000-000041060000}"/>
    <cellStyle name="Normal 27 4" xfId="1599" xr:uid="{00000000-0005-0000-0000-000042060000}"/>
    <cellStyle name="Normal 27 4 2" xfId="1600" xr:uid="{00000000-0005-0000-0000-000043060000}"/>
    <cellStyle name="Normal 27 5" xfId="1601" xr:uid="{00000000-0005-0000-0000-000044060000}"/>
    <cellStyle name="Normal 27 5 2" xfId="1602" xr:uid="{00000000-0005-0000-0000-000045060000}"/>
    <cellStyle name="Normal 27 6" xfId="1603" xr:uid="{00000000-0005-0000-0000-000046060000}"/>
    <cellStyle name="Normal 28" xfId="1604" xr:uid="{00000000-0005-0000-0000-000047060000}"/>
    <cellStyle name="Normal 28 2" xfId="1605" xr:uid="{00000000-0005-0000-0000-000048060000}"/>
    <cellStyle name="Normal 28 2 2" xfId="1606" xr:uid="{00000000-0005-0000-0000-000049060000}"/>
    <cellStyle name="Normal 28 3" xfId="1607" xr:uid="{00000000-0005-0000-0000-00004A060000}"/>
    <cellStyle name="Normal 28 3 2" xfId="1608" xr:uid="{00000000-0005-0000-0000-00004B060000}"/>
    <cellStyle name="Normal 29" xfId="1609" xr:uid="{00000000-0005-0000-0000-00004C060000}"/>
    <cellStyle name="Normal 29 2" xfId="1610" xr:uid="{00000000-0005-0000-0000-00004D060000}"/>
    <cellStyle name="Normal 29 2 2" xfId="1611" xr:uid="{00000000-0005-0000-0000-00004E060000}"/>
    <cellStyle name="Normal 29 3" xfId="1612" xr:uid="{00000000-0005-0000-0000-00004F060000}"/>
    <cellStyle name="Normal 29 3 2" xfId="1613" xr:uid="{00000000-0005-0000-0000-000050060000}"/>
    <cellStyle name="Normal 29 4" xfId="1614" xr:uid="{00000000-0005-0000-0000-000051060000}"/>
    <cellStyle name="Normal 3" xfId="1615" xr:uid="{00000000-0005-0000-0000-000052060000}"/>
    <cellStyle name="Normal 3 2" xfId="1616" xr:uid="{00000000-0005-0000-0000-000053060000}"/>
    <cellStyle name="Normal 3 2 2" xfId="1617" xr:uid="{00000000-0005-0000-0000-000054060000}"/>
    <cellStyle name="Normal 3 3" xfId="1618" xr:uid="{00000000-0005-0000-0000-000055060000}"/>
    <cellStyle name="Normal 3 4" xfId="1619" xr:uid="{00000000-0005-0000-0000-000056060000}"/>
    <cellStyle name="Normal 3 4 2" xfId="1620" xr:uid="{00000000-0005-0000-0000-000057060000}"/>
    <cellStyle name="Normal 3 5" xfId="1621" xr:uid="{00000000-0005-0000-0000-000058060000}"/>
    <cellStyle name="Normal 3 6" xfId="1622" xr:uid="{00000000-0005-0000-0000-000059060000}"/>
    <cellStyle name="Normal 3 7" xfId="1623" xr:uid="{00000000-0005-0000-0000-00005A060000}"/>
    <cellStyle name="Normal 3 8" xfId="1624" xr:uid="{00000000-0005-0000-0000-00005B060000}"/>
    <cellStyle name="Normal 3_3.10-070 Número de vuelos charter internacionales por aeropuerto, según mes, 2007-2008" xfId="1625" xr:uid="{00000000-0005-0000-0000-00005C060000}"/>
    <cellStyle name="Normal 30" xfId="1626" xr:uid="{00000000-0005-0000-0000-00005D060000}"/>
    <cellStyle name="Normal 30 2" xfId="1627" xr:uid="{00000000-0005-0000-0000-00005E060000}"/>
    <cellStyle name="Normal 30 2 2" xfId="1628" xr:uid="{00000000-0005-0000-0000-00005F060000}"/>
    <cellStyle name="Normal 30 3" xfId="1629" xr:uid="{00000000-0005-0000-0000-000060060000}"/>
    <cellStyle name="Normal 30 3 2" xfId="1630" xr:uid="{00000000-0005-0000-0000-000061060000}"/>
    <cellStyle name="Normal 30 4" xfId="1631" xr:uid="{00000000-0005-0000-0000-000062060000}"/>
    <cellStyle name="Normal 30 4 2" xfId="1632" xr:uid="{00000000-0005-0000-0000-000063060000}"/>
    <cellStyle name="Normal 31" xfId="1633" xr:uid="{00000000-0005-0000-0000-000064060000}"/>
    <cellStyle name="Normal 31 2" xfId="1634" xr:uid="{00000000-0005-0000-0000-000065060000}"/>
    <cellStyle name="Normal 32" xfId="1635" xr:uid="{00000000-0005-0000-0000-000066060000}"/>
    <cellStyle name="Normal 32 2" xfId="1636" xr:uid="{00000000-0005-0000-0000-000067060000}"/>
    <cellStyle name="Normal 33" xfId="1637" xr:uid="{00000000-0005-0000-0000-000068060000}"/>
    <cellStyle name="Normal 33 2" xfId="1638" xr:uid="{00000000-0005-0000-0000-000069060000}"/>
    <cellStyle name="Normal 33 3" xfId="1639" xr:uid="{00000000-0005-0000-0000-00006A060000}"/>
    <cellStyle name="Normal 33 4" xfId="1640" xr:uid="{00000000-0005-0000-0000-00006B060000}"/>
    <cellStyle name="Normal 33 5" xfId="1641" xr:uid="{00000000-0005-0000-0000-00006C060000}"/>
    <cellStyle name="Normal 34" xfId="1642" xr:uid="{00000000-0005-0000-0000-00006D060000}"/>
    <cellStyle name="Normal 35" xfId="1643" xr:uid="{00000000-0005-0000-0000-00006E060000}"/>
    <cellStyle name="Normal 36" xfId="1644" xr:uid="{00000000-0005-0000-0000-00006F060000}"/>
    <cellStyle name="Normal 37" xfId="1645" xr:uid="{00000000-0005-0000-0000-000070060000}"/>
    <cellStyle name="Normal 38" xfId="1646" xr:uid="{00000000-0005-0000-0000-000071060000}"/>
    <cellStyle name="Normal 39" xfId="1647" xr:uid="{00000000-0005-0000-0000-000072060000}"/>
    <cellStyle name="Normal 4" xfId="1648" xr:uid="{00000000-0005-0000-0000-000073060000}"/>
    <cellStyle name="Normal 4 10" xfId="1649" xr:uid="{00000000-0005-0000-0000-000074060000}"/>
    <cellStyle name="Normal 4 10 2" xfId="1650" xr:uid="{00000000-0005-0000-0000-000075060000}"/>
    <cellStyle name="Normal 4 11" xfId="1651" xr:uid="{00000000-0005-0000-0000-000076060000}"/>
    <cellStyle name="Normal 4 11 2" xfId="1652" xr:uid="{00000000-0005-0000-0000-000077060000}"/>
    <cellStyle name="Normal 4 12" xfId="1653" xr:uid="{00000000-0005-0000-0000-000078060000}"/>
    <cellStyle name="Normal 4 12 2" xfId="1654" xr:uid="{00000000-0005-0000-0000-000079060000}"/>
    <cellStyle name="Normal 4 13" xfId="1655" xr:uid="{00000000-0005-0000-0000-00007A060000}"/>
    <cellStyle name="Normal 4 13 2" xfId="1656" xr:uid="{00000000-0005-0000-0000-00007B060000}"/>
    <cellStyle name="Normal 4 14" xfId="1657" xr:uid="{00000000-0005-0000-0000-00007C060000}"/>
    <cellStyle name="Normal 4 2" xfId="1658" xr:uid="{00000000-0005-0000-0000-00007D060000}"/>
    <cellStyle name="Normal 4 2 2" xfId="1659" xr:uid="{00000000-0005-0000-0000-00007E060000}"/>
    <cellStyle name="Normal 4 3" xfId="1660" xr:uid="{00000000-0005-0000-0000-00007F060000}"/>
    <cellStyle name="Normal 4 3 2" xfId="1661" xr:uid="{00000000-0005-0000-0000-000080060000}"/>
    <cellStyle name="Normal 4 3 2 2" xfId="1662" xr:uid="{00000000-0005-0000-0000-000081060000}"/>
    <cellStyle name="Normal 4 3 3" xfId="1663" xr:uid="{00000000-0005-0000-0000-000082060000}"/>
    <cellStyle name="Normal 4 4" xfId="1664" xr:uid="{00000000-0005-0000-0000-000083060000}"/>
    <cellStyle name="Normal 4 4 2" xfId="1665" xr:uid="{00000000-0005-0000-0000-000084060000}"/>
    <cellStyle name="Normal 4 4 2 2" xfId="1666" xr:uid="{00000000-0005-0000-0000-000085060000}"/>
    <cellStyle name="Normal 4 4 3" xfId="1667" xr:uid="{00000000-0005-0000-0000-000086060000}"/>
    <cellStyle name="Normal 4 5" xfId="1668" xr:uid="{00000000-0005-0000-0000-000087060000}"/>
    <cellStyle name="Normal 4 5 2" xfId="1669" xr:uid="{00000000-0005-0000-0000-000088060000}"/>
    <cellStyle name="Normal 4 5 2 2" xfId="1670" xr:uid="{00000000-0005-0000-0000-000089060000}"/>
    <cellStyle name="Normal 4 5 3" xfId="1671" xr:uid="{00000000-0005-0000-0000-00008A060000}"/>
    <cellStyle name="Normal 4 6" xfId="1672" xr:uid="{00000000-0005-0000-0000-00008B060000}"/>
    <cellStyle name="Normal 4 6 2" xfId="1673" xr:uid="{00000000-0005-0000-0000-00008C060000}"/>
    <cellStyle name="Normal 4 6 2 2" xfId="1674" xr:uid="{00000000-0005-0000-0000-00008D060000}"/>
    <cellStyle name="Normal 4 6 3" xfId="1675" xr:uid="{00000000-0005-0000-0000-00008E060000}"/>
    <cellStyle name="Normal 4 7" xfId="1676" xr:uid="{00000000-0005-0000-0000-00008F060000}"/>
    <cellStyle name="Normal 4 7 2" xfId="1677" xr:uid="{00000000-0005-0000-0000-000090060000}"/>
    <cellStyle name="Normal 4 7 2 2" xfId="1678" xr:uid="{00000000-0005-0000-0000-000091060000}"/>
    <cellStyle name="Normal 4 7 3" xfId="1679" xr:uid="{00000000-0005-0000-0000-000092060000}"/>
    <cellStyle name="Normal 4 8" xfId="1680" xr:uid="{00000000-0005-0000-0000-000093060000}"/>
    <cellStyle name="Normal 4 8 2" xfId="1681" xr:uid="{00000000-0005-0000-0000-000094060000}"/>
    <cellStyle name="Normal 4 8 2 2" xfId="1682" xr:uid="{00000000-0005-0000-0000-000095060000}"/>
    <cellStyle name="Normal 4 8 3" xfId="1683" xr:uid="{00000000-0005-0000-0000-000096060000}"/>
    <cellStyle name="Normal 4 9" xfId="1684" xr:uid="{00000000-0005-0000-0000-000097060000}"/>
    <cellStyle name="Normal 4 9 2" xfId="1685" xr:uid="{00000000-0005-0000-0000-000098060000}"/>
    <cellStyle name="Normal 4 9 2 2" xfId="1686" xr:uid="{00000000-0005-0000-0000-000099060000}"/>
    <cellStyle name="Normal 4 9 3" xfId="1687" xr:uid="{00000000-0005-0000-0000-00009A060000}"/>
    <cellStyle name="Normal 4_3.21-01" xfId="1688" xr:uid="{00000000-0005-0000-0000-00009B060000}"/>
    <cellStyle name="Normal 40" xfId="1689" xr:uid="{00000000-0005-0000-0000-00009C060000}"/>
    <cellStyle name="Normal 41" xfId="1690" xr:uid="{00000000-0005-0000-0000-00009D060000}"/>
    <cellStyle name="Normal 42" xfId="1691" xr:uid="{00000000-0005-0000-0000-00009E060000}"/>
    <cellStyle name="Normal 43" xfId="1692" xr:uid="{00000000-0005-0000-0000-00009F060000}"/>
    <cellStyle name="Normal 44" xfId="1693" xr:uid="{00000000-0005-0000-0000-0000A0060000}"/>
    <cellStyle name="Normal 45" xfId="1694" xr:uid="{00000000-0005-0000-0000-0000A1060000}"/>
    <cellStyle name="Normal 46" xfId="1695" xr:uid="{00000000-0005-0000-0000-0000A2060000}"/>
    <cellStyle name="Normal 47" xfId="1696" xr:uid="{00000000-0005-0000-0000-0000A3060000}"/>
    <cellStyle name="Normal 48" xfId="1697" xr:uid="{00000000-0005-0000-0000-0000A4060000}"/>
    <cellStyle name="Normal 5" xfId="1698" xr:uid="{00000000-0005-0000-0000-0000A5060000}"/>
    <cellStyle name="Normal 5 2" xfId="1699" xr:uid="{00000000-0005-0000-0000-0000A6060000}"/>
    <cellStyle name="Normal 5 2 2" xfId="1700" xr:uid="{00000000-0005-0000-0000-0000A7060000}"/>
    <cellStyle name="Normal 5 3" xfId="1701" xr:uid="{00000000-0005-0000-0000-0000A8060000}"/>
    <cellStyle name="Normal 5 4" xfId="1702" xr:uid="{00000000-0005-0000-0000-0000A9060000}"/>
    <cellStyle name="Normal 5 4 2" xfId="1703" xr:uid="{00000000-0005-0000-0000-0000AA060000}"/>
    <cellStyle name="Normal 6" xfId="1704" xr:uid="{00000000-0005-0000-0000-0000AB060000}"/>
    <cellStyle name="Normal 6 2" xfId="1705" xr:uid="{00000000-0005-0000-0000-0000AC060000}"/>
    <cellStyle name="Normal 6 2 2" xfId="1706" xr:uid="{00000000-0005-0000-0000-0000AD060000}"/>
    <cellStyle name="Normal 6 3" xfId="1707" xr:uid="{00000000-0005-0000-0000-0000AE060000}"/>
    <cellStyle name="Normal 6 4" xfId="1708" xr:uid="{00000000-0005-0000-0000-0000AF060000}"/>
    <cellStyle name="Normal 68" xfId="1709" xr:uid="{00000000-0005-0000-0000-0000B0060000}"/>
    <cellStyle name="Normal 7" xfId="1710" xr:uid="{00000000-0005-0000-0000-0000B1060000}"/>
    <cellStyle name="Normal 7 2" xfId="1711" xr:uid="{00000000-0005-0000-0000-0000B2060000}"/>
    <cellStyle name="Normal 7 2 2" xfId="1712" xr:uid="{00000000-0005-0000-0000-0000B3060000}"/>
    <cellStyle name="Normal 7 3" xfId="1713" xr:uid="{00000000-0005-0000-0000-0000B4060000}"/>
    <cellStyle name="Normal 7 4" xfId="1714" xr:uid="{00000000-0005-0000-0000-0000B5060000}"/>
    <cellStyle name="Normal 7 4 2" xfId="1715" xr:uid="{00000000-0005-0000-0000-0000B6060000}"/>
    <cellStyle name="Normal 8" xfId="1716" xr:uid="{00000000-0005-0000-0000-0000B7060000}"/>
    <cellStyle name="Normal 8 2" xfId="1717" xr:uid="{00000000-0005-0000-0000-0000B8060000}"/>
    <cellStyle name="Normal 8 2 2" xfId="1718" xr:uid="{00000000-0005-0000-0000-0000B9060000}"/>
    <cellStyle name="Normal 8 3" xfId="1719" xr:uid="{00000000-0005-0000-0000-0000BA060000}"/>
    <cellStyle name="Normal 9" xfId="1720" xr:uid="{00000000-0005-0000-0000-0000BB060000}"/>
    <cellStyle name="Normal 9 10" xfId="1721" xr:uid="{00000000-0005-0000-0000-0000BC060000}"/>
    <cellStyle name="Normal 9 10 2" xfId="1722" xr:uid="{00000000-0005-0000-0000-0000BD060000}"/>
    <cellStyle name="Normal 9 10 2 2" xfId="1723" xr:uid="{00000000-0005-0000-0000-0000BE060000}"/>
    <cellStyle name="Normal 9 10 3" xfId="1724" xr:uid="{00000000-0005-0000-0000-0000BF060000}"/>
    <cellStyle name="Normal 9 11" xfId="1725" xr:uid="{00000000-0005-0000-0000-0000C0060000}"/>
    <cellStyle name="Normal 9 11 2" xfId="1726" xr:uid="{00000000-0005-0000-0000-0000C1060000}"/>
    <cellStyle name="Normal 9 12" xfId="1727" xr:uid="{00000000-0005-0000-0000-0000C2060000}"/>
    <cellStyle name="Normal 9 12 2" xfId="1728" xr:uid="{00000000-0005-0000-0000-0000C3060000}"/>
    <cellStyle name="Normal 9 13" xfId="1729" xr:uid="{00000000-0005-0000-0000-0000C4060000}"/>
    <cellStyle name="Normal 9 13 2" xfId="1730" xr:uid="{00000000-0005-0000-0000-0000C5060000}"/>
    <cellStyle name="Normal 9 14" xfId="1731" xr:uid="{00000000-0005-0000-0000-0000C6060000}"/>
    <cellStyle name="Normal 9 14 2" xfId="1732" xr:uid="{00000000-0005-0000-0000-0000C7060000}"/>
    <cellStyle name="Normal 9 15" xfId="1733" xr:uid="{00000000-0005-0000-0000-0000C8060000}"/>
    <cellStyle name="Normal 9 2" xfId="1734" xr:uid="{00000000-0005-0000-0000-0000C9060000}"/>
    <cellStyle name="Normal 9 2 2" xfId="1735" xr:uid="{00000000-0005-0000-0000-0000CA060000}"/>
    <cellStyle name="Normal 9 3" xfId="1736" xr:uid="{00000000-0005-0000-0000-0000CB060000}"/>
    <cellStyle name="Normal 9 3 2" xfId="1737" xr:uid="{00000000-0005-0000-0000-0000CC060000}"/>
    <cellStyle name="Normal 9 4" xfId="1738" xr:uid="{00000000-0005-0000-0000-0000CD060000}"/>
    <cellStyle name="Normal 9 4 2" xfId="1739" xr:uid="{00000000-0005-0000-0000-0000CE060000}"/>
    <cellStyle name="Normal 9 4 2 2" xfId="1740" xr:uid="{00000000-0005-0000-0000-0000CF060000}"/>
    <cellStyle name="Normal 9 4 3" xfId="1741" xr:uid="{00000000-0005-0000-0000-0000D0060000}"/>
    <cellStyle name="Normal 9 5" xfId="1742" xr:uid="{00000000-0005-0000-0000-0000D1060000}"/>
    <cellStyle name="Normal 9 5 2" xfId="1743" xr:uid="{00000000-0005-0000-0000-0000D2060000}"/>
    <cellStyle name="Normal 9 5 2 2" xfId="1744" xr:uid="{00000000-0005-0000-0000-0000D3060000}"/>
    <cellStyle name="Normal 9 5 3" xfId="1745" xr:uid="{00000000-0005-0000-0000-0000D4060000}"/>
    <cellStyle name="Normal 9 6" xfId="1746" xr:uid="{00000000-0005-0000-0000-0000D5060000}"/>
    <cellStyle name="Normal 9 6 2" xfId="1747" xr:uid="{00000000-0005-0000-0000-0000D6060000}"/>
    <cellStyle name="Normal 9 6 2 2" xfId="1748" xr:uid="{00000000-0005-0000-0000-0000D7060000}"/>
    <cellStyle name="Normal 9 6 3" xfId="1749" xr:uid="{00000000-0005-0000-0000-0000D8060000}"/>
    <cellStyle name="Normal 9 7" xfId="1750" xr:uid="{00000000-0005-0000-0000-0000D9060000}"/>
    <cellStyle name="Normal 9 7 2" xfId="1751" xr:uid="{00000000-0005-0000-0000-0000DA060000}"/>
    <cellStyle name="Normal 9 7 2 2" xfId="1752" xr:uid="{00000000-0005-0000-0000-0000DB060000}"/>
    <cellStyle name="Normal 9 7 3" xfId="1753" xr:uid="{00000000-0005-0000-0000-0000DC060000}"/>
    <cellStyle name="Normal 9 8" xfId="1754" xr:uid="{00000000-0005-0000-0000-0000DD060000}"/>
    <cellStyle name="Normal 9 8 2" xfId="1755" xr:uid="{00000000-0005-0000-0000-0000DE060000}"/>
    <cellStyle name="Normal 9 8 2 2" xfId="1756" xr:uid="{00000000-0005-0000-0000-0000DF060000}"/>
    <cellStyle name="Normal 9 8 3" xfId="1757" xr:uid="{00000000-0005-0000-0000-0000E0060000}"/>
    <cellStyle name="Normal 9 9" xfId="1758" xr:uid="{00000000-0005-0000-0000-0000E1060000}"/>
    <cellStyle name="Normal 9 9 2" xfId="1759" xr:uid="{00000000-0005-0000-0000-0000E2060000}"/>
    <cellStyle name="Normal 9 9 2 2" xfId="1760" xr:uid="{00000000-0005-0000-0000-0000E3060000}"/>
    <cellStyle name="Normal 9 9 3" xfId="1761" xr:uid="{00000000-0005-0000-0000-0000E4060000}"/>
    <cellStyle name="Normal 9_3.21-01" xfId="1762" xr:uid="{00000000-0005-0000-0000-0000E5060000}"/>
    <cellStyle name="Normal Table" xfId="1763" xr:uid="{00000000-0005-0000-0000-0000E6060000}"/>
    <cellStyle name="Normal, Of which" xfId="1764" xr:uid="{00000000-0005-0000-0000-0000E7060000}"/>
    <cellStyle name="Nota" xfId="1765" xr:uid="{00000000-0005-0000-0000-0000E8060000}"/>
    <cellStyle name="Nota 2" xfId="1766" xr:uid="{00000000-0005-0000-0000-0000E9060000}"/>
    <cellStyle name="Notas 2" xfId="1767" xr:uid="{00000000-0005-0000-0000-0000EA060000}"/>
    <cellStyle name="Notas 3" xfId="1768" xr:uid="{00000000-0005-0000-0000-0000EB060000}"/>
    <cellStyle name="Notas 4" xfId="1769" xr:uid="{00000000-0005-0000-0000-0000EC060000}"/>
    <cellStyle name="Note" xfId="1770" xr:uid="{00000000-0005-0000-0000-0000ED060000}"/>
    <cellStyle name="Of which" xfId="1771" xr:uid="{00000000-0005-0000-0000-0000EE060000}"/>
    <cellStyle name="Output" xfId="1772" xr:uid="{00000000-0005-0000-0000-0000EF060000}"/>
    <cellStyle name="Percent [2]" xfId="1773" xr:uid="{00000000-0005-0000-0000-0000F0060000}"/>
    <cellStyle name="Percent [2] 2" xfId="1774" xr:uid="{00000000-0005-0000-0000-0000F1060000}"/>
    <cellStyle name="Percent 2" xfId="1775" xr:uid="{00000000-0005-0000-0000-0000F2060000}"/>
    <cellStyle name="Percent 2 2" xfId="1776" xr:uid="{00000000-0005-0000-0000-0000F3060000}"/>
    <cellStyle name="Percent 3" xfId="1777" xr:uid="{00000000-0005-0000-0000-0000F4060000}"/>
    <cellStyle name="Percent 3 2" xfId="1778" xr:uid="{00000000-0005-0000-0000-0000F5060000}"/>
    <cellStyle name="Percent_pais_prod98_991" xfId="1779" xr:uid="{00000000-0005-0000-0000-0000F6060000}"/>
    <cellStyle name="percentage difference" xfId="1780" xr:uid="{00000000-0005-0000-0000-0000F7060000}"/>
    <cellStyle name="percentage difference one decimal" xfId="1781" xr:uid="{00000000-0005-0000-0000-0000F8060000}"/>
    <cellStyle name="percentage difference zero decimal" xfId="1782" xr:uid="{00000000-0005-0000-0000-0000F9060000}"/>
    <cellStyle name="percentage difference_3.24-07" xfId="1783" xr:uid="{00000000-0005-0000-0000-0000FA060000}"/>
    <cellStyle name="Percentuale 2" xfId="1784" xr:uid="{00000000-0005-0000-0000-0000FB060000}"/>
    <cellStyle name="Percentuale 2 2" xfId="1785" xr:uid="{00000000-0005-0000-0000-0000FC060000}"/>
    <cellStyle name="Porcentual 2" xfId="1786" xr:uid="{00000000-0005-0000-0000-0000FD060000}"/>
    <cellStyle name="Porcentual 2 2" xfId="1787" xr:uid="{00000000-0005-0000-0000-0000FE060000}"/>
    <cellStyle name="Porcentual 2 3" xfId="1788" xr:uid="{00000000-0005-0000-0000-0000FF060000}"/>
    <cellStyle name="Porcentual 3" xfId="1789" xr:uid="{00000000-0005-0000-0000-000000070000}"/>
    <cellStyle name="Porcentual 3 2" xfId="1790" xr:uid="{00000000-0005-0000-0000-000001070000}"/>
    <cellStyle name="Porcentual 4" xfId="1791" xr:uid="{00000000-0005-0000-0000-000002070000}"/>
    <cellStyle name="Porcentual 4 2" xfId="1792" xr:uid="{00000000-0005-0000-0000-000003070000}"/>
    <cellStyle name="Porcentual 5" xfId="1793" xr:uid="{00000000-0005-0000-0000-000004070000}"/>
    <cellStyle name="Porcentual_97-98_4.1" xfId="1921" xr:uid="{00000000-0005-0000-0000-000005070000}"/>
    <cellStyle name="Publication" xfId="1794" xr:uid="{00000000-0005-0000-0000-000006070000}"/>
    <cellStyle name="Red Text" xfId="1795" xr:uid="{00000000-0005-0000-0000-000007070000}"/>
    <cellStyle name="s" xfId="1796" xr:uid="{00000000-0005-0000-0000-000008070000}"/>
    <cellStyle name="s_3.10-070 Número de vuelos charter internacionales por aeropuerto, según mes, 2007-2008" xfId="1797" xr:uid="{00000000-0005-0000-0000-000009070000}"/>
    <cellStyle name="s_3.10-081 Movimiento de pasajeros embarcados en vuelos charters internacionales por aeropuerto, según mes, 2007-2008" xfId="1798" xr:uid="{00000000-0005-0000-0000-00000A070000}"/>
    <cellStyle name="s_3.10-082 Movimiento de pasajeros desembarcados en vuelos charters internacionales por aeropuerto, según mes, 2007-2008" xfId="1799" xr:uid="{00000000-0005-0000-0000-00000B070000}"/>
    <cellStyle name="s_Sheet5" xfId="1800" xr:uid="{00000000-0005-0000-0000-00000C070000}"/>
    <cellStyle name="s_Sheet5 2" xfId="1801" xr:uid="{00000000-0005-0000-0000-00000D070000}"/>
    <cellStyle name="s_Sheet5_3.22-08" xfId="1802" xr:uid="{00000000-0005-0000-0000-00000E070000}"/>
    <cellStyle name="s_Sheet5_3.22-08 2" xfId="1803" xr:uid="{00000000-0005-0000-0000-00000F070000}"/>
    <cellStyle name="s_Sheet5_3.22-08_RD en Cifras 2010. Precios" xfId="1804" xr:uid="{00000000-0005-0000-0000-000010070000}"/>
    <cellStyle name="s_Sheet5_3.22-08_RD en Cifras 2010. Precios 2" xfId="1805" xr:uid="{00000000-0005-0000-0000-000011070000}"/>
    <cellStyle name="s_Sheet5_3.22-08_RD en Cifras 2010. Precios_Dominicana en cifras economicas consolidado para complet 3-" xfId="1806" xr:uid="{00000000-0005-0000-0000-000012070000}"/>
    <cellStyle name="s_Sheet5_3.22-08_RD en Cifras 2010. Precios_homicidio 2010" xfId="1807" xr:uid="{00000000-0005-0000-0000-000013070000}"/>
    <cellStyle name="s_Sheet5_3.22-08_RD en Cifras 2010. Precios_Libro2" xfId="1808" xr:uid="{00000000-0005-0000-0000-000014070000}"/>
    <cellStyle name="s_Sheet5_3.22-08_RD en Cifras 2010. Precios_RD Cifras 2011" xfId="1809" xr:uid="{00000000-0005-0000-0000-000015070000}"/>
    <cellStyle name="s_Sheet5_3.24-07" xfId="1810" xr:uid="{00000000-0005-0000-0000-000016070000}"/>
    <cellStyle name="s_Sheet5_3.24-07 10" xfId="1811" xr:uid="{00000000-0005-0000-0000-000017070000}"/>
    <cellStyle name="s_Sheet5_3.24-07 10 2" xfId="1812" xr:uid="{00000000-0005-0000-0000-000018070000}"/>
    <cellStyle name="s_Sheet5_3.24-07 11" xfId="1813" xr:uid="{00000000-0005-0000-0000-000019070000}"/>
    <cellStyle name="s_Sheet5_3.24-07 11 2" xfId="1814" xr:uid="{00000000-0005-0000-0000-00001A070000}"/>
    <cellStyle name="s_Sheet5_3.24-07 12" xfId="1815" xr:uid="{00000000-0005-0000-0000-00001B070000}"/>
    <cellStyle name="s_Sheet5_3.24-07 12 2" xfId="1816" xr:uid="{00000000-0005-0000-0000-00001C070000}"/>
    <cellStyle name="s_Sheet5_3.24-07 13" xfId="1817" xr:uid="{00000000-0005-0000-0000-00001D070000}"/>
    <cellStyle name="s_Sheet5_3.24-07 2" xfId="1818" xr:uid="{00000000-0005-0000-0000-00001E070000}"/>
    <cellStyle name="s_Sheet5_3.24-07 2 2" xfId="1819" xr:uid="{00000000-0005-0000-0000-00001F070000}"/>
    <cellStyle name="s_Sheet5_3.24-07 3" xfId="1820" xr:uid="{00000000-0005-0000-0000-000020070000}"/>
    <cellStyle name="s_Sheet5_3.24-07 3 2" xfId="1821" xr:uid="{00000000-0005-0000-0000-000021070000}"/>
    <cellStyle name="s_Sheet5_3.24-07 4" xfId="1822" xr:uid="{00000000-0005-0000-0000-000022070000}"/>
    <cellStyle name="s_Sheet5_3.24-07 4 2" xfId="1823" xr:uid="{00000000-0005-0000-0000-000023070000}"/>
    <cellStyle name="s_Sheet5_3.24-07 5" xfId="1824" xr:uid="{00000000-0005-0000-0000-000024070000}"/>
    <cellStyle name="s_Sheet5_3.24-07 5 2" xfId="1825" xr:uid="{00000000-0005-0000-0000-000025070000}"/>
    <cellStyle name="s_Sheet5_3.24-07 6" xfId="1826" xr:uid="{00000000-0005-0000-0000-000026070000}"/>
    <cellStyle name="s_Sheet5_3.24-07 6 2" xfId="1827" xr:uid="{00000000-0005-0000-0000-000027070000}"/>
    <cellStyle name="s_Sheet5_3.24-07 7" xfId="1828" xr:uid="{00000000-0005-0000-0000-000028070000}"/>
    <cellStyle name="s_Sheet5_3.24-07 7 2" xfId="1829" xr:uid="{00000000-0005-0000-0000-000029070000}"/>
    <cellStyle name="s_Sheet5_3.24-07 8" xfId="1830" xr:uid="{00000000-0005-0000-0000-00002A070000}"/>
    <cellStyle name="s_Sheet5_3.24-07 8 2" xfId="1831" xr:uid="{00000000-0005-0000-0000-00002B070000}"/>
    <cellStyle name="s_Sheet5_3.24-07 9" xfId="1832" xr:uid="{00000000-0005-0000-0000-00002C070000}"/>
    <cellStyle name="s_Sheet5_3.24-07 9 2" xfId="1833" xr:uid="{00000000-0005-0000-0000-00002D070000}"/>
    <cellStyle name="s_Sheet5_3.24-07_3.21-01" xfId="1834" xr:uid="{00000000-0005-0000-0000-00002E070000}"/>
    <cellStyle name="s_Sheet5_3.24-07_3.21-01 2" xfId="1835" xr:uid="{00000000-0005-0000-0000-00002F070000}"/>
    <cellStyle name="s_Sheet5_3.24-07_3.21-01_Dominicana en cifras economicas consolidado para complet 3-" xfId="1836" xr:uid="{00000000-0005-0000-0000-000030070000}"/>
    <cellStyle name="s_Sheet5_3.24-07_3.21-01_homicidio 2010" xfId="1837" xr:uid="{00000000-0005-0000-0000-000031070000}"/>
    <cellStyle name="s_Sheet5_3.24-07_3.21-01_Libro2" xfId="1838" xr:uid="{00000000-0005-0000-0000-000032070000}"/>
    <cellStyle name="s_Sheet5_3.24-07_3.21-01_RD Cifras 2011" xfId="1839" xr:uid="{00000000-0005-0000-0000-000033070000}"/>
    <cellStyle name="s_Sheet5_3.24-07_Dominicana en cifras economicas consolidado para complet 3-" xfId="1840" xr:uid="{00000000-0005-0000-0000-000034070000}"/>
    <cellStyle name="s_Sheet5_3.24-07_homicidio 2010" xfId="1841" xr:uid="{00000000-0005-0000-0000-000035070000}"/>
    <cellStyle name="s_Sheet5_3.24-07_Libro2" xfId="1842" xr:uid="{00000000-0005-0000-0000-000036070000}"/>
    <cellStyle name="s_Sheet5_3.24-07_RD Cifras 2011" xfId="1843" xr:uid="{00000000-0005-0000-0000-000037070000}"/>
    <cellStyle name="s_Sheet5_Dominicana en Cifras 2009" xfId="1844" xr:uid="{00000000-0005-0000-0000-000038070000}"/>
    <cellStyle name="s_Sheet5_Dominicana en Cifras 2010" xfId="1845" xr:uid="{00000000-0005-0000-0000-000039070000}"/>
    <cellStyle name="s_Sheet5_Dominicana en Cifras 2010 2" xfId="1846" xr:uid="{00000000-0005-0000-0000-00003A070000}"/>
    <cellStyle name="s_Sheet5_Dominicana en Cifras 2011" xfId="1847" xr:uid="{00000000-0005-0000-0000-00003B070000}"/>
    <cellStyle name="s_Sheet5_Dominicana en Cifras 2011." xfId="1848" xr:uid="{00000000-0005-0000-0000-00003C070000}"/>
    <cellStyle name="s_Sheet5_RD en Cifras 2010. Precios" xfId="1849" xr:uid="{00000000-0005-0000-0000-00003D070000}"/>
    <cellStyle name="s_Sheet5_RD en Cifras 2010. Precios 2" xfId="1850" xr:uid="{00000000-0005-0000-0000-00003E070000}"/>
    <cellStyle name="s_Sheet5_RD en Cifras 2010. Precios_Dominicana en cifras economicas consolidado para complet 3-" xfId="1851" xr:uid="{00000000-0005-0000-0000-00003F070000}"/>
    <cellStyle name="s_Sheet5_RD en Cifras 2010. Precios_homicidio 2010" xfId="1852" xr:uid="{00000000-0005-0000-0000-000040070000}"/>
    <cellStyle name="s_Sheet5_RD en Cifras 2010. Precios_Libro2" xfId="1853" xr:uid="{00000000-0005-0000-0000-000041070000}"/>
    <cellStyle name="s_Sheet5_RD en Cifras 2010. Precios_RD Cifras 2011" xfId="1854" xr:uid="{00000000-0005-0000-0000-000042070000}"/>
    <cellStyle name="s_Sheet5_RD en Cifras 2010_Comercio Exterior" xfId="1855" xr:uid="{00000000-0005-0000-0000-000043070000}"/>
    <cellStyle name="s_Sheet5_RD en Cifras 2010_Comercio Exterior 2" xfId="1856" xr:uid="{00000000-0005-0000-0000-000044070000}"/>
    <cellStyle name="s_Sheet5_RD en Cifras 2010_Comercio Exterior_RD en Cifras 2010. Precios" xfId="1857" xr:uid="{00000000-0005-0000-0000-000045070000}"/>
    <cellStyle name="s_Sheet5_RD en Cifras 2010_Comercio Exterior_RD en Cifras 2010. Precios 2" xfId="1858" xr:uid="{00000000-0005-0000-0000-000046070000}"/>
    <cellStyle name="s_Sheet5_RD en Cifras 2010_Comercio Exterior_RD en Cifras 2010. Precios_Dominicana en cifras economicas consolidado para complet 3-" xfId="1859" xr:uid="{00000000-0005-0000-0000-000047070000}"/>
    <cellStyle name="s_Sheet5_RD en Cifras 2010_Comercio Exterior_RD en Cifras 2010. Precios_homicidio 2010" xfId="1860" xr:uid="{00000000-0005-0000-0000-000048070000}"/>
    <cellStyle name="s_Sheet5_RD en Cifras 2010_Comercio Exterior_RD en Cifras 2010. Precios_Libro2" xfId="1861" xr:uid="{00000000-0005-0000-0000-000049070000}"/>
    <cellStyle name="s_Sheet5_RD en Cifras 2010_Comercio Exterior_RD en Cifras 2010. Precios_RD Cifras 2011" xfId="1862" xr:uid="{00000000-0005-0000-0000-00004A070000}"/>
    <cellStyle name="Salida 2" xfId="1863" xr:uid="{00000000-0005-0000-0000-00004B070000}"/>
    <cellStyle name="Salida 3" xfId="1864" xr:uid="{00000000-0005-0000-0000-00004C070000}"/>
    <cellStyle name="Salida 4" xfId="1865" xr:uid="{00000000-0005-0000-0000-00004D070000}"/>
    <cellStyle name="Testo avviso" xfId="1866" xr:uid="{00000000-0005-0000-0000-00004E070000}"/>
    <cellStyle name="Testo descrittivo" xfId="1867" xr:uid="{00000000-0005-0000-0000-00004F070000}"/>
    <cellStyle name="Text" xfId="1868" xr:uid="{00000000-0005-0000-0000-000050070000}"/>
    <cellStyle name="Texto de advertencia 2" xfId="1869" xr:uid="{00000000-0005-0000-0000-000051070000}"/>
    <cellStyle name="Texto de advertencia 3" xfId="1870" xr:uid="{00000000-0005-0000-0000-000052070000}"/>
    <cellStyle name="Texto de advertencia 4" xfId="1871" xr:uid="{00000000-0005-0000-0000-000053070000}"/>
    <cellStyle name="Texto explicativo 2" xfId="1872" xr:uid="{00000000-0005-0000-0000-000054070000}"/>
    <cellStyle name="Texto explicativo 3" xfId="1873" xr:uid="{00000000-0005-0000-0000-000055070000}"/>
    <cellStyle name="Texto explicativo 4" xfId="1874" xr:uid="{00000000-0005-0000-0000-000056070000}"/>
    <cellStyle name="Title" xfId="1875" xr:uid="{00000000-0005-0000-0000-000057070000}"/>
    <cellStyle name="Titolo" xfId="1876" xr:uid="{00000000-0005-0000-0000-000058070000}"/>
    <cellStyle name="Titolo 1" xfId="1877" xr:uid="{00000000-0005-0000-0000-000059070000}"/>
    <cellStyle name="Titolo 2" xfId="1878" xr:uid="{00000000-0005-0000-0000-00005A070000}"/>
    <cellStyle name="Titolo 3" xfId="1879" xr:uid="{00000000-0005-0000-0000-00005B070000}"/>
    <cellStyle name="Titolo 4" xfId="1880" xr:uid="{00000000-0005-0000-0000-00005C070000}"/>
    <cellStyle name="Titolo_3.21-01" xfId="1881" xr:uid="{00000000-0005-0000-0000-00005D070000}"/>
    <cellStyle name="Título 1 2" xfId="1882" xr:uid="{00000000-0005-0000-0000-00005E070000}"/>
    <cellStyle name="Título 1 3" xfId="1883" xr:uid="{00000000-0005-0000-0000-00005F070000}"/>
    <cellStyle name="Título 1 4" xfId="1884" xr:uid="{00000000-0005-0000-0000-000060070000}"/>
    <cellStyle name="Título 1 5" xfId="1885" xr:uid="{00000000-0005-0000-0000-000061070000}"/>
    <cellStyle name="Título 2 2" xfId="1886" xr:uid="{00000000-0005-0000-0000-000062070000}"/>
    <cellStyle name="Título 2 3" xfId="1887" xr:uid="{00000000-0005-0000-0000-000063070000}"/>
    <cellStyle name="Título 2 4" xfId="1888" xr:uid="{00000000-0005-0000-0000-000064070000}"/>
    <cellStyle name="Título 2 5" xfId="1889" xr:uid="{00000000-0005-0000-0000-000065070000}"/>
    <cellStyle name="Título 3 2" xfId="1890" xr:uid="{00000000-0005-0000-0000-000066070000}"/>
    <cellStyle name="Título 3 3" xfId="1891" xr:uid="{00000000-0005-0000-0000-000067070000}"/>
    <cellStyle name="Título 3 4" xfId="1892" xr:uid="{00000000-0005-0000-0000-000068070000}"/>
    <cellStyle name="Título 4" xfId="1893" xr:uid="{00000000-0005-0000-0000-000069070000}"/>
    <cellStyle name="Título 5" xfId="1894" xr:uid="{00000000-0005-0000-0000-00006A070000}"/>
    <cellStyle name="Título 6" xfId="1895" xr:uid="{00000000-0005-0000-0000-00006B070000}"/>
    <cellStyle name="TopGrey" xfId="1896" xr:uid="{00000000-0005-0000-0000-00006C070000}"/>
    <cellStyle name="Total 2" xfId="1897" xr:uid="{00000000-0005-0000-0000-00006D070000}"/>
    <cellStyle name="Total 3" xfId="1898" xr:uid="{00000000-0005-0000-0000-00006E070000}"/>
    <cellStyle name="Total 4" xfId="1899" xr:uid="{00000000-0005-0000-0000-00006F070000}"/>
    <cellStyle name="Total 5" xfId="1900" xr:uid="{00000000-0005-0000-0000-000070070000}"/>
    <cellStyle name="Totale" xfId="1901" xr:uid="{00000000-0005-0000-0000-000071070000}"/>
    <cellStyle name="Unprot" xfId="1902" xr:uid="{00000000-0005-0000-0000-000072070000}"/>
    <cellStyle name="Unprot$" xfId="1903" xr:uid="{00000000-0005-0000-0000-000073070000}"/>
    <cellStyle name="Unprot_3.10-03 Número de buques en comercio exterior por trimestre, según puerto, 2007-2008" xfId="1904" xr:uid="{00000000-0005-0000-0000-000074070000}"/>
    <cellStyle name="Unprotect" xfId="1905" xr:uid="{00000000-0005-0000-0000-000075070000}"/>
    <cellStyle name="Valore non valido" xfId="1906" xr:uid="{00000000-0005-0000-0000-000076070000}"/>
    <cellStyle name="Valore valido" xfId="1907" xr:uid="{00000000-0005-0000-0000-000077070000}"/>
    <cellStyle name="Warning Text" xfId="1908" xr:uid="{00000000-0005-0000-0000-000078070000}"/>
    <cellStyle name="ДАТА" xfId="1909" xr:uid="{00000000-0005-0000-0000-000079070000}"/>
    <cellStyle name="ДЕНЕЖНЫЙ_BOPENGC" xfId="1910" xr:uid="{00000000-0005-0000-0000-00007A070000}"/>
    <cellStyle name="ЗАГОЛОВОК1" xfId="1911" xr:uid="{00000000-0005-0000-0000-00007B070000}"/>
    <cellStyle name="ЗАГОЛОВОК2" xfId="1912" xr:uid="{00000000-0005-0000-0000-00007C070000}"/>
    <cellStyle name="ИТОГОВЫЙ" xfId="1913" xr:uid="{00000000-0005-0000-0000-00007D070000}"/>
    <cellStyle name="Обычный_BOPENGC" xfId="1914" xr:uid="{00000000-0005-0000-0000-00007E070000}"/>
    <cellStyle name="ПРОЦЕНТНЫЙ_BOPENGC" xfId="1915" xr:uid="{00000000-0005-0000-0000-00007F070000}"/>
    <cellStyle name="ТЕКСТ" xfId="1916" xr:uid="{00000000-0005-0000-0000-000080070000}"/>
    <cellStyle name="ФИКСИРОВАННЫЙ" xfId="1917" xr:uid="{00000000-0005-0000-0000-000081070000}"/>
    <cellStyle name="ФИНАНСОВЫЙ_BOPENGC" xfId="1918" xr:uid="{00000000-0005-0000-0000-000082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114300</xdr:colOff>
      <xdr:row>1</xdr:row>
      <xdr:rowOff>0</xdr:rowOff>
    </xdr:from>
    <xdr:to>
      <xdr:col>13</xdr:col>
      <xdr:colOff>1009650</xdr:colOff>
      <xdr:row>3</xdr:row>
      <xdr:rowOff>135434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54175" y="190500"/>
          <a:ext cx="895350" cy="5164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742951</xdr:colOff>
      <xdr:row>0</xdr:row>
      <xdr:rowOff>114300</xdr:rowOff>
    </xdr:from>
    <xdr:to>
      <xdr:col>13</xdr:col>
      <xdr:colOff>800100</xdr:colOff>
      <xdr:row>3</xdr:row>
      <xdr:rowOff>86380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72876" y="114300"/>
          <a:ext cx="904874" cy="53405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1</xdr:row>
      <xdr:rowOff>95250</xdr:rowOff>
    </xdr:from>
    <xdr:to>
      <xdr:col>13</xdr:col>
      <xdr:colOff>745650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3400" y="247650"/>
          <a:ext cx="726600" cy="4191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133350</xdr:rowOff>
    </xdr:from>
    <xdr:to>
      <xdr:col>14</xdr:col>
      <xdr:colOff>2700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96725" y="285750"/>
          <a:ext cx="726600" cy="4191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</xdr:row>
      <xdr:rowOff>104775</xdr:rowOff>
    </xdr:from>
    <xdr:to>
      <xdr:col>14</xdr:col>
      <xdr:colOff>12225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0" y="409575"/>
          <a:ext cx="726600" cy="381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18"/>
  <sheetViews>
    <sheetView workbookViewId="0">
      <selection activeCell="A106" sqref="A106"/>
    </sheetView>
  </sheetViews>
  <sheetFormatPr baseColWidth="10" defaultRowHeight="15"/>
  <cols>
    <col min="1" max="1" width="22.5703125" style="1" bestFit="1" customWidth="1"/>
    <col min="2" max="2" width="18.140625" style="1" customWidth="1"/>
    <col min="3" max="3" width="16" style="1" customWidth="1"/>
    <col min="4" max="4" width="17" style="1" customWidth="1"/>
    <col min="5" max="5" width="16.5703125" style="1" customWidth="1"/>
    <col min="6" max="6" width="15.28515625" style="1" customWidth="1"/>
    <col min="7" max="7" width="16.5703125" style="1" customWidth="1"/>
    <col min="8" max="8" width="14.85546875" style="1" customWidth="1"/>
    <col min="9" max="9" width="14.5703125" style="1" customWidth="1"/>
    <col min="10" max="10" width="15.7109375" style="1" customWidth="1"/>
    <col min="11" max="11" width="14.42578125" style="1" customWidth="1"/>
    <col min="12" max="12" width="15.7109375" style="1" customWidth="1"/>
    <col min="13" max="13" width="16.140625" style="1" customWidth="1"/>
    <col min="14" max="14" width="16" style="1" customWidth="1"/>
    <col min="15" max="15" width="12.7109375" style="1" bestFit="1" customWidth="1"/>
    <col min="16" max="16384" width="11.42578125" style="1"/>
  </cols>
  <sheetData>
    <row r="1" spans="1:6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62">
      <c r="A2" s="85" t="s">
        <v>143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62">
      <c r="A3" s="85" t="s">
        <v>141</v>
      </c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5" spans="1:62" s="16" customFormat="1">
      <c r="A5" s="14" t="s">
        <v>0</v>
      </c>
      <c r="B5" s="15" t="s">
        <v>101</v>
      </c>
      <c r="C5" s="15" t="s">
        <v>1</v>
      </c>
      <c r="D5" s="15" t="s">
        <v>2</v>
      </c>
      <c r="E5" s="15" t="s">
        <v>3</v>
      </c>
      <c r="F5" s="15" t="s">
        <v>46</v>
      </c>
      <c r="G5" s="15" t="s">
        <v>52</v>
      </c>
      <c r="H5" s="15" t="s">
        <v>53</v>
      </c>
      <c r="I5" s="15" t="s">
        <v>55</v>
      </c>
      <c r="J5" s="15" t="s">
        <v>58</v>
      </c>
      <c r="K5" s="15" t="s">
        <v>59</v>
      </c>
      <c r="L5" s="15" t="s">
        <v>60</v>
      </c>
      <c r="M5" s="15" t="s">
        <v>61</v>
      </c>
      <c r="N5" s="15" t="s">
        <v>62</v>
      </c>
    </row>
    <row r="6" spans="1:62" s="16" customFormat="1">
      <c r="A6" s="17" t="s">
        <v>4</v>
      </c>
      <c r="B6" s="54">
        <f>SUM(C6:N6)</f>
        <v>15744690.23</v>
      </c>
      <c r="C6" s="54">
        <f>SUM(C7+C11+C17+C19+C23+C25+C30+C33+C37+C41+C45+C48+C53+C56+C58+C61+C66+C69+C74+C78+C84+C86+C97+C106)</f>
        <v>686166.58000000007</v>
      </c>
      <c r="D6" s="54">
        <f>+D7+D11+D17+D19+D23+D25+D30+D33+D37+D41+D45+D48+D53+D56+D58+D61+D66+D69+D74+D78+D84+D86+D97+D106</f>
        <v>3886413.9480000003</v>
      </c>
      <c r="E6" s="55">
        <f t="shared" ref="E6:N6" si="0">+E7+E11+E17+E19+E23+E25+E30+E33+E37+E41+E45+E48+E53+E56+E58+E61+E66+E69+E74+E76+E78+E84+E86+E97+E106</f>
        <v>1302635.54</v>
      </c>
      <c r="F6" s="55">
        <f t="shared" si="0"/>
        <v>1333093.3399999999</v>
      </c>
      <c r="G6" s="55">
        <f t="shared" si="0"/>
        <v>1488862.66</v>
      </c>
      <c r="H6" s="55">
        <f t="shared" si="0"/>
        <v>633809.30000000005</v>
      </c>
      <c r="I6" s="55">
        <f t="shared" si="0"/>
        <v>527429.77</v>
      </c>
      <c r="J6" s="55">
        <f t="shared" si="0"/>
        <v>903678.40199999989</v>
      </c>
      <c r="K6" s="55">
        <f t="shared" si="0"/>
        <v>996766.12000000011</v>
      </c>
      <c r="L6" s="55">
        <f t="shared" si="0"/>
        <v>1273823.21</v>
      </c>
      <c r="M6" s="55">
        <f t="shared" si="0"/>
        <v>2026937.24</v>
      </c>
      <c r="N6" s="55">
        <f t="shared" si="0"/>
        <v>685074.11999999988</v>
      </c>
      <c r="O6" s="18"/>
    </row>
    <row r="7" spans="1:62" s="16" customFormat="1">
      <c r="A7" s="19" t="s">
        <v>5</v>
      </c>
      <c r="B7" s="54">
        <f>SUM(B8+B9+B10)</f>
        <v>42993.46</v>
      </c>
      <c r="C7" s="54">
        <f>SUM(C8+C9+C10)</f>
        <v>522.91999999999996</v>
      </c>
      <c r="D7" s="54">
        <f t="shared" ref="D7:N7" si="1">SUM(D8+D9+D10)</f>
        <v>541.46</v>
      </c>
      <c r="E7" s="54">
        <f t="shared" si="1"/>
        <v>0</v>
      </c>
      <c r="F7" s="54">
        <f t="shared" si="1"/>
        <v>40262.080000000002</v>
      </c>
      <c r="G7" s="54">
        <f t="shared" si="1"/>
        <v>0</v>
      </c>
      <c r="H7" s="54">
        <f t="shared" si="1"/>
        <v>0</v>
      </c>
      <c r="I7" s="54">
        <f t="shared" si="1"/>
        <v>0</v>
      </c>
      <c r="J7" s="54">
        <f t="shared" si="1"/>
        <v>1667</v>
      </c>
      <c r="K7" s="54">
        <f t="shared" si="1"/>
        <v>0</v>
      </c>
      <c r="L7" s="54">
        <f t="shared" si="1"/>
        <v>0</v>
      </c>
      <c r="M7" s="54">
        <f t="shared" si="1"/>
        <v>0</v>
      </c>
      <c r="N7" s="54">
        <f t="shared" si="1"/>
        <v>0</v>
      </c>
    </row>
    <row r="8" spans="1:62" s="22" customFormat="1">
      <c r="A8" s="20" t="s">
        <v>5</v>
      </c>
      <c r="B8" s="56">
        <f>SUM(C8:N8)</f>
        <v>41929.08</v>
      </c>
      <c r="C8" s="57">
        <v>0</v>
      </c>
      <c r="D8" s="57">
        <v>0</v>
      </c>
      <c r="E8" s="57">
        <v>0</v>
      </c>
      <c r="F8" s="57">
        <v>40262.080000000002</v>
      </c>
      <c r="G8" s="57">
        <v>0</v>
      </c>
      <c r="H8" s="57">
        <v>0</v>
      </c>
      <c r="I8" s="57">
        <v>0</v>
      </c>
      <c r="J8" s="57">
        <v>1667</v>
      </c>
      <c r="K8" s="57">
        <v>0</v>
      </c>
      <c r="L8" s="57">
        <v>0</v>
      </c>
      <c r="M8" s="57">
        <v>0</v>
      </c>
      <c r="N8" s="57">
        <v>0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</row>
    <row r="9" spans="1:62" s="22" customFormat="1">
      <c r="A9" s="20" t="s">
        <v>102</v>
      </c>
      <c r="B9" s="56">
        <f t="shared" ref="B9:B102" si="2">SUM(C9:N9)</f>
        <v>541.46</v>
      </c>
      <c r="C9" s="57">
        <v>0</v>
      </c>
      <c r="D9" s="57">
        <v>541.46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62" s="22" customFormat="1">
      <c r="A10" s="20" t="s">
        <v>103</v>
      </c>
      <c r="B10" s="56">
        <f t="shared" si="2"/>
        <v>522.91999999999996</v>
      </c>
      <c r="C10" s="57">
        <v>522.91999999999996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62" s="16" customFormat="1">
      <c r="A11" s="19" t="s">
        <v>6</v>
      </c>
      <c r="B11" s="54">
        <f>SUM(B12:B16)</f>
        <v>43661.67</v>
      </c>
      <c r="C11" s="54">
        <f t="shared" ref="C11:N11" si="3">SUM(C12:C16)</f>
        <v>0</v>
      </c>
      <c r="D11" s="54">
        <f t="shared" si="3"/>
        <v>576</v>
      </c>
      <c r="E11" s="54">
        <f t="shared" si="3"/>
        <v>7637.21</v>
      </c>
      <c r="F11" s="54">
        <f t="shared" si="3"/>
        <v>15636</v>
      </c>
      <c r="G11" s="54">
        <f t="shared" si="3"/>
        <v>13715.22</v>
      </c>
      <c r="H11" s="54">
        <f t="shared" si="3"/>
        <v>0</v>
      </c>
      <c r="I11" s="54">
        <f t="shared" si="3"/>
        <v>576</v>
      </c>
      <c r="J11" s="54">
        <f t="shared" si="3"/>
        <v>3621.37</v>
      </c>
      <c r="K11" s="54">
        <f t="shared" si="3"/>
        <v>0</v>
      </c>
      <c r="L11" s="54">
        <f t="shared" si="3"/>
        <v>0</v>
      </c>
      <c r="M11" s="54">
        <f t="shared" si="3"/>
        <v>1899.87</v>
      </c>
      <c r="N11" s="54">
        <f t="shared" si="3"/>
        <v>0</v>
      </c>
    </row>
    <row r="12" spans="1:62" s="22" customFormat="1">
      <c r="A12" s="20" t="s">
        <v>6</v>
      </c>
      <c r="B12" s="56">
        <f t="shared" si="2"/>
        <v>7637.21</v>
      </c>
      <c r="C12" s="57">
        <v>0</v>
      </c>
      <c r="D12" s="57">
        <v>0</v>
      </c>
      <c r="E12" s="57">
        <v>7637.21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22" customFormat="1">
      <c r="A13" s="20" t="s">
        <v>104</v>
      </c>
      <c r="B13" s="56">
        <f t="shared" si="2"/>
        <v>12390.75</v>
      </c>
      <c r="C13" s="57">
        <v>0</v>
      </c>
      <c r="D13" s="57">
        <v>0</v>
      </c>
      <c r="E13" s="57">
        <v>0</v>
      </c>
      <c r="F13" s="57">
        <v>0</v>
      </c>
      <c r="G13" s="57">
        <v>12390.75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</row>
    <row r="14" spans="1:62" s="22" customFormat="1">
      <c r="A14" s="20" t="s">
        <v>105</v>
      </c>
      <c r="B14" s="56">
        <f t="shared" si="2"/>
        <v>5521.24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3621.37</v>
      </c>
      <c r="K14" s="57">
        <v>0</v>
      </c>
      <c r="L14" s="57">
        <v>0</v>
      </c>
      <c r="M14" s="57">
        <v>1899.87</v>
      </c>
      <c r="N14" s="57">
        <v>0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</row>
    <row r="15" spans="1:62" s="22" customFormat="1">
      <c r="A15" s="20" t="s">
        <v>7</v>
      </c>
      <c r="B15" s="56">
        <f t="shared" si="2"/>
        <v>16788</v>
      </c>
      <c r="C15" s="57">
        <v>0</v>
      </c>
      <c r="D15" s="57">
        <v>576</v>
      </c>
      <c r="E15" s="57">
        <v>0</v>
      </c>
      <c r="F15" s="57">
        <v>15636</v>
      </c>
      <c r="G15" s="57">
        <v>0</v>
      </c>
      <c r="H15" s="57">
        <v>0</v>
      </c>
      <c r="I15" s="57">
        <v>576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</row>
    <row r="16" spans="1:62" s="22" customFormat="1">
      <c r="A16" s="20" t="s">
        <v>106</v>
      </c>
      <c r="B16" s="56">
        <f t="shared" si="2"/>
        <v>1324.47</v>
      </c>
      <c r="C16" s="57">
        <v>0</v>
      </c>
      <c r="D16" s="57">
        <v>0</v>
      </c>
      <c r="E16" s="57">
        <v>0</v>
      </c>
      <c r="F16" s="57">
        <v>0</v>
      </c>
      <c r="G16" s="57">
        <v>1324.47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</row>
    <row r="17" spans="1:14" s="16" customFormat="1">
      <c r="A17" s="19" t="s">
        <v>8</v>
      </c>
      <c r="B17" s="54">
        <f>SUM(B18)</f>
        <v>2390373.3400000003</v>
      </c>
      <c r="C17" s="54">
        <f t="shared" ref="C17:N17" si="4">C18</f>
        <v>68469.649999999994</v>
      </c>
      <c r="D17" s="54">
        <f t="shared" si="4"/>
        <v>192969.34000000003</v>
      </c>
      <c r="E17" s="54">
        <f t="shared" si="4"/>
        <v>251235.08000000002</v>
      </c>
      <c r="F17" s="54">
        <f t="shared" si="4"/>
        <v>726360.39000000013</v>
      </c>
      <c r="G17" s="54">
        <f t="shared" si="4"/>
        <v>265836.34999999992</v>
      </c>
      <c r="H17" s="54">
        <f t="shared" si="4"/>
        <v>46294.53</v>
      </c>
      <c r="I17" s="54">
        <f t="shared" si="4"/>
        <v>93647.250000000015</v>
      </c>
      <c r="J17" s="54">
        <f t="shared" si="4"/>
        <v>190609.11999999994</v>
      </c>
      <c r="K17" s="54">
        <f t="shared" si="4"/>
        <v>94596.77</v>
      </c>
      <c r="L17" s="54">
        <f t="shared" si="4"/>
        <v>161772.97999999992</v>
      </c>
      <c r="M17" s="54">
        <f t="shared" si="4"/>
        <v>296761.64</v>
      </c>
      <c r="N17" s="54">
        <f t="shared" si="4"/>
        <v>1820.24</v>
      </c>
    </row>
    <row r="18" spans="1:14" s="21" customFormat="1">
      <c r="A18" s="20" t="s">
        <v>9</v>
      </c>
      <c r="B18" s="56">
        <f t="shared" si="2"/>
        <v>2390373.3400000003</v>
      </c>
      <c r="C18" s="57">
        <v>68469.649999999994</v>
      </c>
      <c r="D18" s="57">
        <v>192969.34000000003</v>
      </c>
      <c r="E18" s="57">
        <v>251235.08000000002</v>
      </c>
      <c r="F18" s="57">
        <v>726360.39000000013</v>
      </c>
      <c r="G18" s="57">
        <v>265836.34999999992</v>
      </c>
      <c r="H18" s="57">
        <v>46294.53</v>
      </c>
      <c r="I18" s="57">
        <v>93647.250000000015</v>
      </c>
      <c r="J18" s="57">
        <v>190609.11999999994</v>
      </c>
      <c r="K18" s="57">
        <v>94596.77</v>
      </c>
      <c r="L18" s="57">
        <v>161772.97999999992</v>
      </c>
      <c r="M18" s="57">
        <v>296761.64</v>
      </c>
      <c r="N18" s="57">
        <v>1820.24</v>
      </c>
    </row>
    <row r="19" spans="1:14" s="16" customFormat="1">
      <c r="A19" s="19" t="s">
        <v>10</v>
      </c>
      <c r="B19" s="54">
        <f>SUM(B20+B21+B22)</f>
        <v>48916.330000000009</v>
      </c>
      <c r="C19" s="54">
        <f t="shared" ref="C19:N19" si="5">C20+C21+C22</f>
        <v>4255.1099999999997</v>
      </c>
      <c r="D19" s="54">
        <f t="shared" si="5"/>
        <v>2298.02</v>
      </c>
      <c r="E19" s="54">
        <f t="shared" si="5"/>
        <v>3429.96</v>
      </c>
      <c r="F19" s="54">
        <f t="shared" si="5"/>
        <v>780.36</v>
      </c>
      <c r="G19" s="54">
        <f t="shared" si="5"/>
        <v>6393.6100000000006</v>
      </c>
      <c r="H19" s="54">
        <f t="shared" si="5"/>
        <v>3573.81</v>
      </c>
      <c r="I19" s="54">
        <f t="shared" si="5"/>
        <v>2023.3600000000001</v>
      </c>
      <c r="J19" s="54">
        <f t="shared" si="5"/>
        <v>2483.6999999999998</v>
      </c>
      <c r="K19" s="54">
        <f t="shared" si="5"/>
        <v>4992.84</v>
      </c>
      <c r="L19" s="54">
        <f t="shared" si="5"/>
        <v>7014.68</v>
      </c>
      <c r="M19" s="54">
        <f t="shared" si="5"/>
        <v>9122.58</v>
      </c>
      <c r="N19" s="54">
        <f t="shared" si="5"/>
        <v>2548.3000000000002</v>
      </c>
    </row>
    <row r="20" spans="1:14" s="21" customFormat="1">
      <c r="A20" s="20" t="s">
        <v>107</v>
      </c>
      <c r="B20" s="56">
        <f t="shared" si="2"/>
        <v>586.35</v>
      </c>
      <c r="C20" s="57">
        <v>0</v>
      </c>
      <c r="D20" s="57">
        <v>0</v>
      </c>
      <c r="E20" s="57">
        <v>0</v>
      </c>
      <c r="F20" s="57">
        <v>0</v>
      </c>
      <c r="G20" s="57">
        <v>586.35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</row>
    <row r="21" spans="1:14" s="21" customFormat="1">
      <c r="A21" s="23" t="s">
        <v>63</v>
      </c>
      <c r="B21" s="56">
        <f t="shared" si="2"/>
        <v>427.45</v>
      </c>
      <c r="C21" s="57">
        <v>0</v>
      </c>
      <c r="D21" s="57">
        <v>427.45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</row>
    <row r="22" spans="1:14" s="21" customFormat="1">
      <c r="A22" s="20" t="s">
        <v>11</v>
      </c>
      <c r="B22" s="56">
        <f t="shared" si="2"/>
        <v>47902.530000000006</v>
      </c>
      <c r="C22" s="57">
        <v>4255.1099999999997</v>
      </c>
      <c r="D22" s="57">
        <v>1870.5700000000002</v>
      </c>
      <c r="E22" s="57">
        <v>3429.96</v>
      </c>
      <c r="F22" s="57">
        <v>780.36</v>
      </c>
      <c r="G22" s="57">
        <v>5807.26</v>
      </c>
      <c r="H22" s="57">
        <v>3573.81</v>
      </c>
      <c r="I22" s="57">
        <v>2023.3600000000001</v>
      </c>
      <c r="J22" s="57">
        <v>2483.6999999999998</v>
      </c>
      <c r="K22" s="57">
        <v>4992.84</v>
      </c>
      <c r="L22" s="57">
        <v>7014.68</v>
      </c>
      <c r="M22" s="57">
        <v>9122.58</v>
      </c>
      <c r="N22" s="57">
        <v>2548.3000000000002</v>
      </c>
    </row>
    <row r="23" spans="1:14" s="16" customFormat="1">
      <c r="A23" s="19" t="s">
        <v>56</v>
      </c>
      <c r="B23" s="54">
        <f>SUM(B24)</f>
        <v>119709.08</v>
      </c>
      <c r="C23" s="54">
        <f>C24</f>
        <v>0</v>
      </c>
      <c r="D23" s="54">
        <f t="shared" ref="D23:H23" si="6">D24</f>
        <v>0</v>
      </c>
      <c r="E23" s="54">
        <f t="shared" si="6"/>
        <v>0</v>
      </c>
      <c r="F23" s="54">
        <f t="shared" si="6"/>
        <v>0</v>
      </c>
      <c r="G23" s="54">
        <f t="shared" si="6"/>
        <v>0</v>
      </c>
      <c r="H23" s="54">
        <f t="shared" si="6"/>
        <v>0</v>
      </c>
      <c r="I23" s="54">
        <f>I24</f>
        <v>0</v>
      </c>
      <c r="J23" s="54">
        <f t="shared" ref="J23:N23" si="7">J24</f>
        <v>0</v>
      </c>
      <c r="K23" s="54">
        <f t="shared" si="7"/>
        <v>0</v>
      </c>
      <c r="L23" s="54">
        <f t="shared" si="7"/>
        <v>5828.75</v>
      </c>
      <c r="M23" s="54">
        <f t="shared" si="7"/>
        <v>14382.33</v>
      </c>
      <c r="N23" s="54">
        <f t="shared" si="7"/>
        <v>99498</v>
      </c>
    </row>
    <row r="24" spans="1:14" s="21" customFormat="1">
      <c r="A24" s="20" t="s">
        <v>108</v>
      </c>
      <c r="B24" s="56">
        <f t="shared" si="2"/>
        <v>119709.08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5828.75</v>
      </c>
      <c r="M24" s="57">
        <v>14382.33</v>
      </c>
      <c r="N24" s="57">
        <v>99498</v>
      </c>
    </row>
    <row r="25" spans="1:14" s="16" customFormat="1">
      <c r="A25" s="19" t="s">
        <v>12</v>
      </c>
      <c r="B25" s="54">
        <f>B29+B28+B27+B26</f>
        <v>40624.74</v>
      </c>
      <c r="C25" s="54">
        <f>C29+C28+C27+C26</f>
        <v>1595.69</v>
      </c>
      <c r="D25" s="54">
        <f t="shared" ref="D25:N25" si="8">D29+D28+D27+D26</f>
        <v>14374.98</v>
      </c>
      <c r="E25" s="54">
        <f t="shared" si="8"/>
        <v>5793.22</v>
      </c>
      <c r="F25" s="54">
        <f t="shared" si="8"/>
        <v>3096.6</v>
      </c>
      <c r="G25" s="54">
        <f t="shared" si="8"/>
        <v>1633.5</v>
      </c>
      <c r="H25" s="54">
        <f t="shared" si="8"/>
        <v>778.44</v>
      </c>
      <c r="I25" s="54">
        <f t="shared" si="8"/>
        <v>2045.26</v>
      </c>
      <c r="J25" s="54">
        <f t="shared" si="8"/>
        <v>153.80000000000001</v>
      </c>
      <c r="K25" s="54">
        <f t="shared" si="8"/>
        <v>3536.84</v>
      </c>
      <c r="L25" s="54">
        <f t="shared" si="8"/>
        <v>1629.93</v>
      </c>
      <c r="M25" s="54">
        <f t="shared" si="8"/>
        <v>4019.51</v>
      </c>
      <c r="N25" s="54">
        <f t="shared" si="8"/>
        <v>1966.97</v>
      </c>
    </row>
    <row r="26" spans="1:14" s="21" customFormat="1">
      <c r="A26" s="20" t="s">
        <v>109</v>
      </c>
      <c r="B26" s="56">
        <f>SUM(C26:N26)</f>
        <v>332.49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332.49</v>
      </c>
      <c r="M26" s="57">
        <v>0</v>
      </c>
      <c r="N26" s="57">
        <v>0</v>
      </c>
    </row>
    <row r="27" spans="1:14" s="21" customFormat="1">
      <c r="A27" s="20" t="s">
        <v>64</v>
      </c>
      <c r="B27" s="56">
        <f t="shared" si="2"/>
        <v>514.4</v>
      </c>
      <c r="C27" s="57">
        <v>0</v>
      </c>
      <c r="D27" s="57">
        <v>0</v>
      </c>
      <c r="E27" s="57">
        <v>0</v>
      </c>
      <c r="F27" s="57">
        <v>0</v>
      </c>
      <c r="G27" s="57">
        <v>514.4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</row>
    <row r="28" spans="1:14" s="21" customFormat="1">
      <c r="A28" s="20" t="s">
        <v>110</v>
      </c>
      <c r="B28" s="56">
        <f t="shared" si="2"/>
        <v>1880.79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1880.79</v>
      </c>
      <c r="N28" s="57">
        <v>0</v>
      </c>
    </row>
    <row r="29" spans="1:14" s="21" customFormat="1">
      <c r="A29" s="20" t="s">
        <v>13</v>
      </c>
      <c r="B29" s="56">
        <f t="shared" si="2"/>
        <v>37897.06</v>
      </c>
      <c r="C29" s="57">
        <v>1595.69</v>
      </c>
      <c r="D29" s="57">
        <v>14374.98</v>
      </c>
      <c r="E29" s="57">
        <v>5793.22</v>
      </c>
      <c r="F29" s="57">
        <v>3096.6</v>
      </c>
      <c r="G29" s="57">
        <v>1119.0999999999999</v>
      </c>
      <c r="H29" s="57">
        <v>778.44</v>
      </c>
      <c r="I29" s="57">
        <v>2045.26</v>
      </c>
      <c r="J29" s="57">
        <v>153.80000000000001</v>
      </c>
      <c r="K29" s="57">
        <v>3536.84</v>
      </c>
      <c r="L29" s="57">
        <v>1297.44</v>
      </c>
      <c r="M29" s="57">
        <v>2138.7200000000003</v>
      </c>
      <c r="N29" s="57">
        <v>1966.97</v>
      </c>
    </row>
    <row r="30" spans="1:14" s="16" customFormat="1">
      <c r="A30" s="24" t="s">
        <v>111</v>
      </c>
      <c r="B30" s="54">
        <f>SUM(B31+B32)</f>
        <v>877.1099999999999</v>
      </c>
      <c r="C30" s="54">
        <f>SUM(C31+C32)</f>
        <v>0</v>
      </c>
      <c r="D30" s="54">
        <f>SUM(D31+D32)</f>
        <v>695.55</v>
      </c>
      <c r="E30" s="54">
        <f t="shared" ref="E30:N30" si="9">SUM(E31+E32)</f>
        <v>0</v>
      </c>
      <c r="F30" s="54">
        <f t="shared" si="9"/>
        <v>0</v>
      </c>
      <c r="G30" s="54">
        <f t="shared" si="9"/>
        <v>0</v>
      </c>
      <c r="H30" s="54">
        <f t="shared" si="9"/>
        <v>0</v>
      </c>
      <c r="I30" s="54">
        <f t="shared" si="9"/>
        <v>181.56</v>
      </c>
      <c r="J30" s="54">
        <f t="shared" si="9"/>
        <v>0</v>
      </c>
      <c r="K30" s="54">
        <f t="shared" si="9"/>
        <v>0</v>
      </c>
      <c r="L30" s="54">
        <f t="shared" si="9"/>
        <v>0</v>
      </c>
      <c r="M30" s="54">
        <f t="shared" si="9"/>
        <v>0</v>
      </c>
      <c r="N30" s="54">
        <f t="shared" si="9"/>
        <v>0</v>
      </c>
    </row>
    <row r="31" spans="1:14" s="21" customFormat="1">
      <c r="A31" s="20" t="s">
        <v>111</v>
      </c>
      <c r="B31" s="56">
        <f t="shared" si="2"/>
        <v>695.55</v>
      </c>
      <c r="C31" s="57">
        <v>0</v>
      </c>
      <c r="D31" s="57">
        <v>695.55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</row>
    <row r="32" spans="1:14" s="21" customFormat="1">
      <c r="A32" s="20" t="s">
        <v>112</v>
      </c>
      <c r="B32" s="56">
        <f t="shared" si="2"/>
        <v>181.56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181.56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</row>
    <row r="33" spans="1:14" s="16" customFormat="1">
      <c r="A33" s="19" t="s">
        <v>14</v>
      </c>
      <c r="B33" s="54">
        <f>SUM(B34:B36)</f>
        <v>11331.87</v>
      </c>
      <c r="C33" s="54">
        <f>SUM(C34+C35+C36)</f>
        <v>548.70000000000005</v>
      </c>
      <c r="D33" s="54">
        <f t="shared" ref="D33:N33" si="10">SUM(D34+D35+D36)</f>
        <v>0</v>
      </c>
      <c r="E33" s="54">
        <f t="shared" si="10"/>
        <v>243.61</v>
      </c>
      <c r="F33" s="54">
        <f t="shared" si="10"/>
        <v>9339.6999999999989</v>
      </c>
      <c r="G33" s="54">
        <f t="shared" si="10"/>
        <v>0</v>
      </c>
      <c r="H33" s="54">
        <f t="shared" si="10"/>
        <v>242.66</v>
      </c>
      <c r="I33" s="54">
        <f>SUM(I34+I35+I36)</f>
        <v>304.7</v>
      </c>
      <c r="J33" s="54">
        <f t="shared" si="10"/>
        <v>0</v>
      </c>
      <c r="K33" s="54">
        <f t="shared" si="10"/>
        <v>0</v>
      </c>
      <c r="L33" s="54">
        <f t="shared" si="10"/>
        <v>0</v>
      </c>
      <c r="M33" s="54">
        <f t="shared" si="10"/>
        <v>652.5</v>
      </c>
      <c r="N33" s="54">
        <f t="shared" si="10"/>
        <v>0</v>
      </c>
    </row>
    <row r="34" spans="1:14" s="21" customFormat="1">
      <c r="A34" s="20" t="s">
        <v>65</v>
      </c>
      <c r="B34" s="56">
        <f t="shared" si="2"/>
        <v>304.7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304.7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</row>
    <row r="35" spans="1:14" s="21" customFormat="1">
      <c r="A35" s="20" t="s">
        <v>15</v>
      </c>
      <c r="B35" s="56">
        <f t="shared" si="2"/>
        <v>9467.5</v>
      </c>
      <c r="C35" s="57">
        <v>548.70000000000005</v>
      </c>
      <c r="D35" s="57">
        <v>0</v>
      </c>
      <c r="E35" s="57">
        <v>0</v>
      </c>
      <c r="F35" s="57">
        <v>8918.7999999999993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</row>
    <row r="36" spans="1:14" s="21" customFormat="1">
      <c r="A36" s="20" t="s">
        <v>41</v>
      </c>
      <c r="B36" s="56">
        <f t="shared" si="2"/>
        <v>1559.67</v>
      </c>
      <c r="C36" s="57">
        <v>0</v>
      </c>
      <c r="D36" s="57">
        <v>0</v>
      </c>
      <c r="E36" s="57">
        <v>243.61</v>
      </c>
      <c r="F36" s="57">
        <v>420.9</v>
      </c>
      <c r="G36" s="57">
        <v>0</v>
      </c>
      <c r="H36" s="57">
        <v>242.66</v>
      </c>
      <c r="I36" s="57">
        <v>0</v>
      </c>
      <c r="J36" s="57">
        <v>0</v>
      </c>
      <c r="K36" s="57">
        <v>0</v>
      </c>
      <c r="L36" s="57">
        <v>0</v>
      </c>
      <c r="M36" s="57">
        <v>652.5</v>
      </c>
      <c r="N36" s="57">
        <v>0</v>
      </c>
    </row>
    <row r="37" spans="1:14" s="16" customFormat="1">
      <c r="A37" s="19" t="s">
        <v>16</v>
      </c>
      <c r="B37" s="54">
        <f>SUM(B38:B40)</f>
        <v>4672816.4499999993</v>
      </c>
      <c r="C37" s="54">
        <f>SUM(C38:C38+C39+C40)</f>
        <v>20816.739999999998</v>
      </c>
      <c r="D37" s="54">
        <f t="shared" ref="D37:N37" si="11">SUM(D38:D38+D39+D40)</f>
        <v>3385676.75</v>
      </c>
      <c r="E37" s="54">
        <f t="shared" si="11"/>
        <v>6240</v>
      </c>
      <c r="F37" s="54">
        <f t="shared" si="11"/>
        <v>6289.3399999999992</v>
      </c>
      <c r="G37" s="54">
        <f t="shared" si="11"/>
        <v>28312.29</v>
      </c>
      <c r="H37" s="54">
        <f t="shared" si="11"/>
        <v>26753.58</v>
      </c>
      <c r="I37" s="54">
        <f t="shared" si="11"/>
        <v>30984.92</v>
      </c>
      <c r="J37" s="54">
        <f t="shared" si="11"/>
        <v>31741.399999999998</v>
      </c>
      <c r="K37" s="54">
        <f t="shared" si="11"/>
        <v>105801.60000000001</v>
      </c>
      <c r="L37" s="54">
        <f t="shared" si="11"/>
        <v>317100.09000000003</v>
      </c>
      <c r="M37" s="54">
        <f t="shared" si="11"/>
        <v>475105.4</v>
      </c>
      <c r="N37" s="54">
        <f t="shared" si="11"/>
        <v>237994.34</v>
      </c>
    </row>
    <row r="38" spans="1:14" s="21" customFormat="1">
      <c r="A38" s="20" t="s">
        <v>113</v>
      </c>
      <c r="B38" s="56">
        <f t="shared" si="2"/>
        <v>20076.66</v>
      </c>
      <c r="C38" s="57">
        <v>405</v>
      </c>
      <c r="D38" s="57">
        <v>0</v>
      </c>
      <c r="E38" s="57">
        <v>6240</v>
      </c>
      <c r="F38" s="57">
        <v>0</v>
      </c>
      <c r="G38" s="57">
        <v>13431.66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</row>
    <row r="39" spans="1:14" s="21" customFormat="1">
      <c r="A39" s="20" t="s">
        <v>114</v>
      </c>
      <c r="B39" s="56">
        <f t="shared" si="2"/>
        <v>31754.94</v>
      </c>
      <c r="C39" s="57">
        <v>0</v>
      </c>
      <c r="D39" s="57">
        <v>0</v>
      </c>
      <c r="E39" s="57">
        <v>0</v>
      </c>
      <c r="F39" s="57">
        <v>1764.28</v>
      </c>
      <c r="G39" s="57">
        <v>0</v>
      </c>
      <c r="H39" s="57">
        <v>0</v>
      </c>
      <c r="I39" s="57">
        <v>29736.66</v>
      </c>
      <c r="J39" s="57">
        <v>0</v>
      </c>
      <c r="K39" s="57">
        <v>0</v>
      </c>
      <c r="L39" s="57">
        <v>0</v>
      </c>
      <c r="M39" s="57">
        <v>0</v>
      </c>
      <c r="N39" s="57">
        <v>254</v>
      </c>
    </row>
    <row r="40" spans="1:14" s="21" customFormat="1">
      <c r="A40" s="20" t="s">
        <v>115</v>
      </c>
      <c r="B40" s="56">
        <f t="shared" si="2"/>
        <v>4620984.8499999996</v>
      </c>
      <c r="C40" s="57">
        <v>20411.739999999998</v>
      </c>
      <c r="D40" s="57">
        <v>3385676.75</v>
      </c>
      <c r="E40" s="57">
        <v>0</v>
      </c>
      <c r="F40" s="57">
        <v>4525.0599999999995</v>
      </c>
      <c r="G40" s="57">
        <v>14880.630000000001</v>
      </c>
      <c r="H40" s="57">
        <v>26753.58</v>
      </c>
      <c r="I40" s="57">
        <v>1248.26</v>
      </c>
      <c r="J40" s="57">
        <v>31741.399999999998</v>
      </c>
      <c r="K40" s="57">
        <v>105801.60000000001</v>
      </c>
      <c r="L40" s="57">
        <v>317100.09000000003</v>
      </c>
      <c r="M40" s="57">
        <v>475105.4</v>
      </c>
      <c r="N40" s="57">
        <v>237740.34</v>
      </c>
    </row>
    <row r="41" spans="1:14" s="16" customFormat="1">
      <c r="A41" s="19" t="s">
        <v>17</v>
      </c>
      <c r="B41" s="54">
        <f>SUM(B42:B44)</f>
        <v>37125.179999999993</v>
      </c>
      <c r="C41" s="54">
        <f>C42+C43+C44</f>
        <v>0</v>
      </c>
      <c r="D41" s="54">
        <f t="shared" ref="D41:N41" si="12">D42+D43+D44</f>
        <v>5504.08</v>
      </c>
      <c r="E41" s="54">
        <f t="shared" si="12"/>
        <v>0</v>
      </c>
      <c r="F41" s="54">
        <f t="shared" si="12"/>
        <v>1056.7</v>
      </c>
      <c r="G41" s="54">
        <f t="shared" si="12"/>
        <v>22078.36</v>
      </c>
      <c r="H41" s="54">
        <f t="shared" si="12"/>
        <v>1414.51</v>
      </c>
      <c r="I41" s="54">
        <f t="shared" si="12"/>
        <v>844.33999999999992</v>
      </c>
      <c r="J41" s="54">
        <f t="shared" si="12"/>
        <v>1952.12</v>
      </c>
      <c r="K41" s="54">
        <f t="shared" si="12"/>
        <v>451</v>
      </c>
      <c r="L41" s="54">
        <f t="shared" si="12"/>
        <v>3400.5</v>
      </c>
      <c r="M41" s="54">
        <f t="shared" si="12"/>
        <v>423.57</v>
      </c>
      <c r="N41" s="54">
        <f t="shared" si="12"/>
        <v>0</v>
      </c>
    </row>
    <row r="42" spans="1:14" s="21" customFormat="1">
      <c r="A42" s="20" t="s">
        <v>17</v>
      </c>
      <c r="B42" s="56">
        <f t="shared" si="2"/>
        <v>36462.689999999995</v>
      </c>
      <c r="C42" s="57">
        <v>0</v>
      </c>
      <c r="D42" s="57">
        <v>5504.08</v>
      </c>
      <c r="E42" s="57">
        <v>0</v>
      </c>
      <c r="F42" s="57">
        <v>1056.7</v>
      </c>
      <c r="G42" s="57">
        <v>21866.87</v>
      </c>
      <c r="H42" s="57">
        <v>1414.51</v>
      </c>
      <c r="I42" s="57">
        <v>844.33999999999992</v>
      </c>
      <c r="J42" s="57">
        <v>1952.12</v>
      </c>
      <c r="K42" s="57">
        <v>0</v>
      </c>
      <c r="L42" s="57">
        <v>3400.5</v>
      </c>
      <c r="M42" s="57">
        <v>423.57</v>
      </c>
      <c r="N42" s="57">
        <v>0</v>
      </c>
    </row>
    <row r="43" spans="1:14" s="21" customFormat="1">
      <c r="A43" s="20" t="s">
        <v>30</v>
      </c>
      <c r="B43" s="56">
        <f t="shared" si="2"/>
        <v>211.49</v>
      </c>
      <c r="C43" s="57">
        <v>0</v>
      </c>
      <c r="D43" s="57">
        <v>0</v>
      </c>
      <c r="E43" s="57">
        <v>0</v>
      </c>
      <c r="F43" s="57">
        <v>0</v>
      </c>
      <c r="G43" s="57">
        <v>211.49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</row>
    <row r="44" spans="1:14" s="21" customFormat="1">
      <c r="A44" s="20" t="s">
        <v>48</v>
      </c>
      <c r="B44" s="56">
        <f>SUM(C44:N44)</f>
        <v>451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451</v>
      </c>
      <c r="L44" s="57">
        <v>0</v>
      </c>
      <c r="M44" s="57">
        <v>0</v>
      </c>
      <c r="N44" s="57">
        <v>0</v>
      </c>
    </row>
    <row r="45" spans="1:14" s="16" customFormat="1">
      <c r="A45" s="19" t="s">
        <v>18</v>
      </c>
      <c r="B45" s="54">
        <f>SUM(B46:B47)</f>
        <v>114264.80799999999</v>
      </c>
      <c r="C45" s="54">
        <f>C46+C47</f>
        <v>40349.919999999991</v>
      </c>
      <c r="D45" s="54">
        <f t="shared" ref="D45:N45" si="13">D46+D47</f>
        <v>1335.4580000000001</v>
      </c>
      <c r="E45" s="54">
        <f t="shared" si="13"/>
        <v>17765.050000000003</v>
      </c>
      <c r="F45" s="54">
        <f t="shared" si="13"/>
        <v>2477.79</v>
      </c>
      <c r="G45" s="54">
        <f t="shared" si="13"/>
        <v>5474.8399999999992</v>
      </c>
      <c r="H45" s="54">
        <f t="shared" si="13"/>
        <v>6790.33</v>
      </c>
      <c r="I45" s="54">
        <f t="shared" si="13"/>
        <v>3903.79</v>
      </c>
      <c r="J45" s="54">
        <f t="shared" si="13"/>
        <v>703.38</v>
      </c>
      <c r="K45" s="54">
        <f t="shared" si="13"/>
        <v>4145.97</v>
      </c>
      <c r="L45" s="54">
        <f t="shared" si="13"/>
        <v>2781.64</v>
      </c>
      <c r="M45" s="54">
        <f t="shared" si="13"/>
        <v>4383.66</v>
      </c>
      <c r="N45" s="54">
        <f t="shared" si="13"/>
        <v>24152.98</v>
      </c>
    </row>
    <row r="46" spans="1:14" s="21" customFormat="1">
      <c r="A46" s="20" t="s">
        <v>116</v>
      </c>
      <c r="B46" s="56">
        <f>SUM(C46:N46)</f>
        <v>107097.798</v>
      </c>
      <c r="C46" s="57">
        <v>34632.30999999999</v>
      </c>
      <c r="D46" s="57">
        <v>1335.4580000000001</v>
      </c>
      <c r="E46" s="57">
        <v>17765.050000000003</v>
      </c>
      <c r="F46" s="57">
        <v>2477.79</v>
      </c>
      <c r="G46" s="57">
        <v>4385.6399999999994</v>
      </c>
      <c r="H46" s="57">
        <v>6430.13</v>
      </c>
      <c r="I46" s="57">
        <v>3903.79</v>
      </c>
      <c r="J46" s="57">
        <v>703.38</v>
      </c>
      <c r="K46" s="57">
        <v>4145.97</v>
      </c>
      <c r="L46" s="57">
        <v>2781.64</v>
      </c>
      <c r="M46" s="57">
        <v>4383.66</v>
      </c>
      <c r="N46" s="57">
        <v>24152.98</v>
      </c>
    </row>
    <row r="47" spans="1:14" s="21" customFormat="1">
      <c r="A47" s="20" t="s">
        <v>19</v>
      </c>
      <c r="B47" s="56">
        <f t="shared" si="2"/>
        <v>7167.0099999999993</v>
      </c>
      <c r="C47" s="57">
        <v>5717.61</v>
      </c>
      <c r="D47" s="57">
        <v>0</v>
      </c>
      <c r="E47" s="57">
        <v>0</v>
      </c>
      <c r="F47" s="57">
        <v>0</v>
      </c>
      <c r="G47" s="57">
        <v>1089.2</v>
      </c>
      <c r="H47" s="57">
        <v>360.2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</row>
    <row r="48" spans="1:14" s="16" customFormat="1">
      <c r="A48" s="19" t="s">
        <v>20</v>
      </c>
      <c r="B48" s="54">
        <f>SUM(B49:B52)</f>
        <v>6999.74</v>
      </c>
      <c r="C48" s="54">
        <f>C49+C50+C51+C52</f>
        <v>0</v>
      </c>
      <c r="D48" s="54">
        <f>D49+D50+D51+D52</f>
        <v>0</v>
      </c>
      <c r="E48" s="54">
        <f t="shared" ref="E48:N48" si="14">E49+E50+E51+E52</f>
        <v>366.86</v>
      </c>
      <c r="F48" s="54">
        <f t="shared" si="14"/>
        <v>1392</v>
      </c>
      <c r="G48" s="54">
        <f t="shared" si="14"/>
        <v>0</v>
      </c>
      <c r="H48" s="54">
        <f t="shared" si="14"/>
        <v>3037.13</v>
      </c>
      <c r="I48" s="54">
        <f t="shared" si="14"/>
        <v>0</v>
      </c>
      <c r="J48" s="54">
        <f t="shared" si="14"/>
        <v>0</v>
      </c>
      <c r="K48" s="54">
        <f t="shared" si="14"/>
        <v>0</v>
      </c>
      <c r="L48" s="54">
        <f t="shared" si="14"/>
        <v>1232.75</v>
      </c>
      <c r="M48" s="54">
        <f t="shared" si="14"/>
        <v>971</v>
      </c>
      <c r="N48" s="54">
        <f t="shared" si="14"/>
        <v>0</v>
      </c>
    </row>
    <row r="49" spans="1:14" s="21" customFormat="1">
      <c r="A49" s="20" t="s">
        <v>66</v>
      </c>
      <c r="B49" s="56">
        <f t="shared" si="2"/>
        <v>1513.75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542.75</v>
      </c>
      <c r="M49" s="57">
        <v>971</v>
      </c>
      <c r="N49" s="57">
        <v>0</v>
      </c>
    </row>
    <row r="50" spans="1:14" s="21" customFormat="1">
      <c r="A50" s="20" t="s">
        <v>21</v>
      </c>
      <c r="B50" s="56">
        <f t="shared" si="2"/>
        <v>4429.13</v>
      </c>
      <c r="C50" s="57">
        <v>0</v>
      </c>
      <c r="D50" s="57">
        <v>0</v>
      </c>
      <c r="E50" s="57">
        <v>0</v>
      </c>
      <c r="F50" s="57">
        <v>1392</v>
      </c>
      <c r="G50" s="57">
        <v>0</v>
      </c>
      <c r="H50" s="57">
        <v>3037.13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</row>
    <row r="51" spans="1:14" s="21" customFormat="1">
      <c r="A51" s="20" t="s">
        <v>117</v>
      </c>
      <c r="B51" s="56">
        <f t="shared" si="2"/>
        <v>690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690</v>
      </c>
      <c r="M51" s="57">
        <v>0</v>
      </c>
      <c r="N51" s="57">
        <v>0</v>
      </c>
    </row>
    <row r="52" spans="1:14" s="21" customFormat="1">
      <c r="A52" s="20" t="s">
        <v>118</v>
      </c>
      <c r="B52" s="56">
        <f t="shared" si="2"/>
        <v>366.86</v>
      </c>
      <c r="C52" s="57">
        <v>0</v>
      </c>
      <c r="D52" s="57">
        <v>0</v>
      </c>
      <c r="E52" s="57">
        <v>366.86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</row>
    <row r="53" spans="1:14" s="16" customFormat="1">
      <c r="A53" s="19" t="s">
        <v>42</v>
      </c>
      <c r="B53" s="54">
        <f>SUM(B54:B55)</f>
        <v>13165.652</v>
      </c>
      <c r="C53" s="54">
        <f>C54+C55</f>
        <v>0</v>
      </c>
      <c r="D53" s="54">
        <f t="shared" ref="D53:N53" si="15">D54+D55</f>
        <v>0</v>
      </c>
      <c r="E53" s="54">
        <f t="shared" si="15"/>
        <v>827.14</v>
      </c>
      <c r="F53" s="54">
        <f t="shared" si="15"/>
        <v>910.89</v>
      </c>
      <c r="G53" s="54">
        <f t="shared" si="15"/>
        <v>827.14</v>
      </c>
      <c r="H53" s="54">
        <f t="shared" si="15"/>
        <v>538.72</v>
      </c>
      <c r="I53" s="54">
        <f t="shared" si="15"/>
        <v>2363.42</v>
      </c>
      <c r="J53" s="54">
        <f t="shared" si="15"/>
        <v>1098.222</v>
      </c>
      <c r="K53" s="54">
        <f t="shared" si="15"/>
        <v>1072.1099999999999</v>
      </c>
      <c r="L53" s="54">
        <f t="shared" si="15"/>
        <v>1500.6299999999999</v>
      </c>
      <c r="M53" s="54">
        <f t="shared" si="15"/>
        <v>973.15</v>
      </c>
      <c r="N53" s="54">
        <f t="shared" si="15"/>
        <v>3054.23</v>
      </c>
    </row>
    <row r="54" spans="1:14" s="21" customFormat="1">
      <c r="A54" s="20" t="s">
        <v>43</v>
      </c>
      <c r="B54" s="56">
        <f t="shared" si="2"/>
        <v>12497.531999999999</v>
      </c>
      <c r="C54" s="57">
        <v>0</v>
      </c>
      <c r="D54" s="57">
        <v>0</v>
      </c>
      <c r="E54" s="57">
        <v>827.14</v>
      </c>
      <c r="F54" s="57">
        <v>910.89</v>
      </c>
      <c r="G54" s="57">
        <v>827.14</v>
      </c>
      <c r="H54" s="57">
        <v>538.72</v>
      </c>
      <c r="I54" s="57">
        <v>2363.42</v>
      </c>
      <c r="J54" s="57">
        <v>430.10199999999998</v>
      </c>
      <c r="K54" s="57">
        <v>1072.1099999999999</v>
      </c>
      <c r="L54" s="57">
        <v>1500.6299999999999</v>
      </c>
      <c r="M54" s="57">
        <v>973.15</v>
      </c>
      <c r="N54" s="57">
        <v>3054.23</v>
      </c>
    </row>
    <row r="55" spans="1:14" s="21" customFormat="1">
      <c r="A55" s="20" t="s">
        <v>119</v>
      </c>
      <c r="B55" s="56">
        <f t="shared" si="2"/>
        <v>668.12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668.12</v>
      </c>
      <c r="K55" s="57">
        <v>0</v>
      </c>
      <c r="L55" s="57">
        <v>0</v>
      </c>
      <c r="M55" s="57">
        <v>0</v>
      </c>
      <c r="N55" s="57">
        <v>0</v>
      </c>
    </row>
    <row r="56" spans="1:14" s="16" customFormat="1">
      <c r="A56" s="19" t="s">
        <v>120</v>
      </c>
      <c r="B56" s="54">
        <f>SUM(B57)</f>
        <v>55994.25</v>
      </c>
      <c r="C56" s="54">
        <f t="shared" ref="C56:E56" si="16">C57</f>
        <v>42218</v>
      </c>
      <c r="D56" s="54">
        <f t="shared" si="16"/>
        <v>3125.95</v>
      </c>
      <c r="E56" s="54">
        <f t="shared" si="16"/>
        <v>0</v>
      </c>
      <c r="F56" s="54">
        <f>F57</f>
        <v>1558.05</v>
      </c>
      <c r="G56" s="54">
        <f>G57</f>
        <v>0</v>
      </c>
      <c r="H56" s="54">
        <f>H57</f>
        <v>6755.15</v>
      </c>
      <c r="I56" s="54">
        <f>I57</f>
        <v>0</v>
      </c>
      <c r="J56" s="54">
        <f t="shared" ref="J56:N56" si="17">J57</f>
        <v>1375.1</v>
      </c>
      <c r="K56" s="54">
        <f t="shared" si="17"/>
        <v>0</v>
      </c>
      <c r="L56" s="54">
        <f t="shared" si="17"/>
        <v>962</v>
      </c>
      <c r="M56" s="54">
        <f t="shared" si="17"/>
        <v>0</v>
      </c>
      <c r="N56" s="54">
        <f t="shared" si="17"/>
        <v>0</v>
      </c>
    </row>
    <row r="57" spans="1:14" s="21" customFormat="1">
      <c r="A57" s="20" t="s">
        <v>22</v>
      </c>
      <c r="B57" s="56">
        <f t="shared" si="2"/>
        <v>55994.25</v>
      </c>
      <c r="C57" s="57">
        <v>42218</v>
      </c>
      <c r="D57" s="57">
        <v>3125.95</v>
      </c>
      <c r="E57" s="57">
        <v>0</v>
      </c>
      <c r="F57" s="57">
        <v>1558.05</v>
      </c>
      <c r="G57" s="57">
        <v>0</v>
      </c>
      <c r="H57" s="57">
        <v>6755.15</v>
      </c>
      <c r="I57" s="57">
        <v>0</v>
      </c>
      <c r="J57" s="57">
        <v>1375.1</v>
      </c>
      <c r="K57" s="57">
        <v>0</v>
      </c>
      <c r="L57" s="57">
        <v>962</v>
      </c>
      <c r="M57" s="57">
        <v>0</v>
      </c>
      <c r="N57" s="57">
        <v>0</v>
      </c>
    </row>
    <row r="58" spans="1:14" s="16" customFormat="1">
      <c r="A58" s="19" t="s">
        <v>49</v>
      </c>
      <c r="B58" s="54">
        <f>SUM(B59:B60)</f>
        <v>3044.01</v>
      </c>
      <c r="C58" s="54">
        <f>C59+C60</f>
        <v>0</v>
      </c>
      <c r="D58" s="54">
        <f t="shared" ref="D58:N58" si="18">D59+D60</f>
        <v>0</v>
      </c>
      <c r="E58" s="54">
        <f t="shared" si="18"/>
        <v>0</v>
      </c>
      <c r="F58" s="54">
        <f t="shared" si="18"/>
        <v>0</v>
      </c>
      <c r="G58" s="54">
        <f t="shared" si="18"/>
        <v>1500.12</v>
      </c>
      <c r="H58" s="54">
        <f t="shared" si="18"/>
        <v>0</v>
      </c>
      <c r="I58" s="54">
        <f t="shared" si="18"/>
        <v>0</v>
      </c>
      <c r="J58" s="54">
        <f t="shared" si="18"/>
        <v>0</v>
      </c>
      <c r="K58" s="54">
        <f t="shared" si="18"/>
        <v>0</v>
      </c>
      <c r="L58" s="54">
        <f t="shared" si="18"/>
        <v>0</v>
      </c>
      <c r="M58" s="54">
        <f t="shared" si="18"/>
        <v>1543.89</v>
      </c>
      <c r="N58" s="54">
        <f t="shared" si="18"/>
        <v>0</v>
      </c>
    </row>
    <row r="59" spans="1:14" s="21" customFormat="1">
      <c r="A59" s="20" t="s">
        <v>121</v>
      </c>
      <c r="B59" s="56">
        <f t="shared" si="2"/>
        <v>1543.89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1543.89</v>
      </c>
      <c r="N59" s="57">
        <v>0</v>
      </c>
    </row>
    <row r="60" spans="1:14" s="21" customFormat="1">
      <c r="A60" s="20" t="s">
        <v>49</v>
      </c>
      <c r="B60" s="56">
        <f>SUM(C60:N60)</f>
        <v>1500.12</v>
      </c>
      <c r="C60" s="57">
        <v>0</v>
      </c>
      <c r="D60" s="57">
        <v>0</v>
      </c>
      <c r="E60" s="57">
        <v>0</v>
      </c>
      <c r="F60" s="57">
        <v>0</v>
      </c>
      <c r="G60" s="57">
        <v>1500.12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</row>
    <row r="61" spans="1:14" s="16" customFormat="1">
      <c r="A61" s="19" t="s">
        <v>23</v>
      </c>
      <c r="B61" s="54">
        <f>SUM(B62:B65)</f>
        <v>177897.08000000002</v>
      </c>
      <c r="C61" s="54">
        <f t="shared" ref="C61:N61" si="19">SUM(C62:C65)</f>
        <v>51974.929999999993</v>
      </c>
      <c r="D61" s="54">
        <f t="shared" si="19"/>
        <v>0</v>
      </c>
      <c r="E61" s="54">
        <f t="shared" si="19"/>
        <v>0</v>
      </c>
      <c r="F61" s="54">
        <f t="shared" si="19"/>
        <v>8133.71</v>
      </c>
      <c r="G61" s="54">
        <f t="shared" si="19"/>
        <v>45955.7</v>
      </c>
      <c r="H61" s="54">
        <f t="shared" si="19"/>
        <v>2427.79</v>
      </c>
      <c r="I61" s="54">
        <f t="shared" si="19"/>
        <v>4502.12</v>
      </c>
      <c r="J61" s="54">
        <f t="shared" si="19"/>
        <v>1779.3400000000001</v>
      </c>
      <c r="K61" s="54">
        <f t="shared" si="19"/>
        <v>29170.09</v>
      </c>
      <c r="L61" s="54">
        <f t="shared" si="19"/>
        <v>7046.77</v>
      </c>
      <c r="M61" s="54">
        <f t="shared" si="19"/>
        <v>10888.73</v>
      </c>
      <c r="N61" s="54">
        <f t="shared" si="19"/>
        <v>16017.9</v>
      </c>
    </row>
    <row r="62" spans="1:14" s="21" customFormat="1">
      <c r="A62" s="20" t="s">
        <v>122</v>
      </c>
      <c r="B62" s="56">
        <f t="shared" si="2"/>
        <v>26110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26110</v>
      </c>
      <c r="L62" s="57">
        <v>0</v>
      </c>
      <c r="M62" s="57">
        <v>0</v>
      </c>
      <c r="N62" s="57">
        <v>0</v>
      </c>
    </row>
    <row r="63" spans="1:14" s="21" customFormat="1">
      <c r="A63" s="20" t="s">
        <v>123</v>
      </c>
      <c r="B63" s="56">
        <f t="shared" si="2"/>
        <v>106161.43</v>
      </c>
      <c r="C63" s="57">
        <v>45955.7</v>
      </c>
      <c r="D63" s="57">
        <v>0</v>
      </c>
      <c r="E63" s="57">
        <v>0</v>
      </c>
      <c r="F63" s="57">
        <v>0</v>
      </c>
      <c r="G63" s="57">
        <v>45955.7</v>
      </c>
      <c r="H63" s="57">
        <v>1239.77</v>
      </c>
      <c r="I63" s="57">
        <v>4502.12</v>
      </c>
      <c r="J63" s="57">
        <v>0</v>
      </c>
      <c r="K63" s="57">
        <v>1266.77</v>
      </c>
      <c r="L63" s="57">
        <v>5780</v>
      </c>
      <c r="M63" s="57">
        <v>1461.37</v>
      </c>
      <c r="N63" s="57">
        <v>0</v>
      </c>
    </row>
    <row r="64" spans="1:14" s="21" customFormat="1">
      <c r="A64" s="20" t="s">
        <v>124</v>
      </c>
      <c r="B64" s="56">
        <f t="shared" si="2"/>
        <v>34503.64</v>
      </c>
      <c r="C64" s="57">
        <v>6019.23</v>
      </c>
      <c r="D64" s="57">
        <v>0</v>
      </c>
      <c r="E64" s="57">
        <v>0</v>
      </c>
      <c r="F64" s="57">
        <v>1188.71</v>
      </c>
      <c r="G64" s="57">
        <v>0</v>
      </c>
      <c r="H64" s="57">
        <v>789.99</v>
      </c>
      <c r="I64" s="57">
        <v>0</v>
      </c>
      <c r="J64" s="57">
        <v>1779.3400000000001</v>
      </c>
      <c r="K64" s="57">
        <v>1793.32</v>
      </c>
      <c r="L64" s="57">
        <v>1266.77</v>
      </c>
      <c r="M64" s="57">
        <v>9427.36</v>
      </c>
      <c r="N64" s="57">
        <v>12238.92</v>
      </c>
    </row>
    <row r="65" spans="1:14" s="21" customFormat="1">
      <c r="A65" s="20" t="s">
        <v>44</v>
      </c>
      <c r="B65" s="56">
        <f t="shared" si="2"/>
        <v>11122.01</v>
      </c>
      <c r="C65" s="57">
        <v>0</v>
      </c>
      <c r="D65" s="57">
        <v>0</v>
      </c>
      <c r="E65" s="57">
        <v>0</v>
      </c>
      <c r="F65" s="57">
        <v>6945</v>
      </c>
      <c r="G65" s="57">
        <v>0</v>
      </c>
      <c r="H65" s="57">
        <v>398.03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3778.98</v>
      </c>
    </row>
    <row r="66" spans="1:14" s="16" customFormat="1">
      <c r="A66" s="19" t="s">
        <v>24</v>
      </c>
      <c r="B66" s="55">
        <f>SUM(B67:B68)</f>
        <v>53923.43</v>
      </c>
      <c r="C66" s="54">
        <f>SUM(C67:C68)</f>
        <v>350</v>
      </c>
      <c r="D66" s="54">
        <f t="shared" ref="D66:N66" si="20">SUM(D67:D68)</f>
        <v>2626.75</v>
      </c>
      <c r="E66" s="54">
        <f t="shared" si="20"/>
        <v>0</v>
      </c>
      <c r="F66" s="54">
        <f t="shared" si="20"/>
        <v>32460.799999999999</v>
      </c>
      <c r="G66" s="54">
        <f t="shared" si="20"/>
        <v>2461.88</v>
      </c>
      <c r="H66" s="54">
        <f t="shared" si="20"/>
        <v>0</v>
      </c>
      <c r="I66" s="54">
        <f t="shared" si="20"/>
        <v>4535</v>
      </c>
      <c r="J66" s="54">
        <f t="shared" si="20"/>
        <v>860.76</v>
      </c>
      <c r="K66" s="54">
        <f t="shared" si="20"/>
        <v>0</v>
      </c>
      <c r="L66" s="54">
        <f t="shared" si="20"/>
        <v>3558.92</v>
      </c>
      <c r="M66" s="54">
        <f t="shared" si="20"/>
        <v>0</v>
      </c>
      <c r="N66" s="54">
        <f t="shared" si="20"/>
        <v>7069.3200000000006</v>
      </c>
    </row>
    <row r="67" spans="1:14" s="21" customFormat="1">
      <c r="A67" s="20" t="s">
        <v>125</v>
      </c>
      <c r="B67" s="56">
        <f t="shared" si="2"/>
        <v>2976.75</v>
      </c>
      <c r="C67" s="57">
        <v>350</v>
      </c>
      <c r="D67" s="57">
        <v>2626.75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</row>
    <row r="68" spans="1:14" s="21" customFormat="1">
      <c r="A68" s="20" t="s">
        <v>25</v>
      </c>
      <c r="B68" s="56">
        <f t="shared" si="2"/>
        <v>50946.68</v>
      </c>
      <c r="C68" s="57">
        <v>0</v>
      </c>
      <c r="D68" s="57">
        <v>0</v>
      </c>
      <c r="E68" s="57">
        <v>0</v>
      </c>
      <c r="F68" s="57">
        <v>32460.799999999999</v>
      </c>
      <c r="G68" s="57">
        <v>2461.88</v>
      </c>
      <c r="H68" s="57">
        <v>0</v>
      </c>
      <c r="I68" s="57">
        <v>4535</v>
      </c>
      <c r="J68" s="57">
        <v>860.76</v>
      </c>
      <c r="K68" s="57">
        <v>0</v>
      </c>
      <c r="L68" s="57">
        <v>3558.92</v>
      </c>
      <c r="M68" s="57">
        <v>0</v>
      </c>
      <c r="N68" s="57">
        <v>7069.3200000000006</v>
      </c>
    </row>
    <row r="69" spans="1:14" s="16" customFormat="1">
      <c r="A69" s="19" t="s">
        <v>26</v>
      </c>
      <c r="B69" s="54">
        <f>SUM(B70:B73)</f>
        <v>63738.15</v>
      </c>
      <c r="C69" s="54">
        <f t="shared" ref="C69:N69" si="21">SUM(C70:C73)</f>
        <v>4197</v>
      </c>
      <c r="D69" s="54">
        <f t="shared" si="21"/>
        <v>0</v>
      </c>
      <c r="E69" s="54">
        <f t="shared" si="21"/>
        <v>18760</v>
      </c>
      <c r="F69" s="54">
        <f t="shared" si="21"/>
        <v>2537.9499999999998</v>
      </c>
      <c r="G69" s="54">
        <f t="shared" si="21"/>
        <v>460.23</v>
      </c>
      <c r="H69" s="54">
        <f t="shared" si="21"/>
        <v>12726.85</v>
      </c>
      <c r="I69" s="54">
        <f t="shared" si="21"/>
        <v>4197</v>
      </c>
      <c r="J69" s="54">
        <f t="shared" si="21"/>
        <v>0</v>
      </c>
      <c r="K69" s="54">
        <f t="shared" si="21"/>
        <v>3245</v>
      </c>
      <c r="L69" s="54">
        <f t="shared" si="21"/>
        <v>2814</v>
      </c>
      <c r="M69" s="54">
        <f t="shared" si="21"/>
        <v>660.12</v>
      </c>
      <c r="N69" s="54">
        <f t="shared" si="21"/>
        <v>14140</v>
      </c>
    </row>
    <row r="70" spans="1:14" s="21" customFormat="1">
      <c r="A70" s="20" t="s">
        <v>45</v>
      </c>
      <c r="B70" s="56">
        <f t="shared" si="2"/>
        <v>3198.0699999999997</v>
      </c>
      <c r="C70" s="57">
        <v>0</v>
      </c>
      <c r="D70" s="57">
        <v>0</v>
      </c>
      <c r="E70" s="57">
        <v>0</v>
      </c>
      <c r="F70" s="57">
        <v>2537.9499999999998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660.12</v>
      </c>
      <c r="N70" s="57">
        <v>0</v>
      </c>
    </row>
    <row r="71" spans="1:14" s="21" customFormat="1">
      <c r="A71" s="20" t="s">
        <v>126</v>
      </c>
      <c r="B71" s="56">
        <f t="shared" si="2"/>
        <v>409.15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409.15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</row>
    <row r="72" spans="1:14" s="21" customFormat="1">
      <c r="A72" s="20" t="s">
        <v>26</v>
      </c>
      <c r="B72" s="56">
        <f t="shared" si="2"/>
        <v>59816.93</v>
      </c>
      <c r="C72" s="57">
        <v>4197</v>
      </c>
      <c r="D72" s="57">
        <v>0</v>
      </c>
      <c r="E72" s="57">
        <v>18760</v>
      </c>
      <c r="F72" s="57">
        <v>0</v>
      </c>
      <c r="G72" s="57">
        <v>460.23</v>
      </c>
      <c r="H72" s="57">
        <v>12317.7</v>
      </c>
      <c r="I72" s="57">
        <v>4197</v>
      </c>
      <c r="J72" s="57">
        <v>0</v>
      </c>
      <c r="K72" s="57">
        <v>3245</v>
      </c>
      <c r="L72" s="57">
        <v>2500</v>
      </c>
      <c r="M72" s="57">
        <v>0</v>
      </c>
      <c r="N72" s="57">
        <v>14140</v>
      </c>
    </row>
    <row r="73" spans="1:14" s="21" customFormat="1">
      <c r="A73" s="20" t="s">
        <v>127</v>
      </c>
      <c r="B73" s="56">
        <f t="shared" si="2"/>
        <v>314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314</v>
      </c>
      <c r="M73" s="57">
        <v>0</v>
      </c>
      <c r="N73" s="57">
        <v>0</v>
      </c>
    </row>
    <row r="74" spans="1:14" s="16" customFormat="1">
      <c r="A74" s="19" t="s">
        <v>128</v>
      </c>
      <c r="B74" s="54">
        <f>SUM(B75)</f>
        <v>24895.239999999994</v>
      </c>
      <c r="C74" s="54">
        <f t="shared" ref="C74:E74" si="22">C75</f>
        <v>0</v>
      </c>
      <c r="D74" s="54">
        <f t="shared" si="22"/>
        <v>0</v>
      </c>
      <c r="E74" s="54">
        <f t="shared" si="22"/>
        <v>914.01</v>
      </c>
      <c r="F74" s="54">
        <f>F75</f>
        <v>20323.349999999999</v>
      </c>
      <c r="G74" s="54">
        <f>G75</f>
        <v>0</v>
      </c>
      <c r="H74" s="54">
        <f>H75</f>
        <v>1181.76</v>
      </c>
      <c r="I74" s="54">
        <f t="shared" ref="I74:N74" si="23">I75</f>
        <v>0</v>
      </c>
      <c r="J74" s="54">
        <f t="shared" si="23"/>
        <v>0</v>
      </c>
      <c r="K74" s="54">
        <f t="shared" si="23"/>
        <v>0</v>
      </c>
      <c r="L74" s="54">
        <f t="shared" si="23"/>
        <v>0</v>
      </c>
      <c r="M74" s="54">
        <f t="shared" si="23"/>
        <v>0</v>
      </c>
      <c r="N74" s="54">
        <f t="shared" si="23"/>
        <v>2476.12</v>
      </c>
    </row>
    <row r="75" spans="1:14" s="21" customFormat="1">
      <c r="A75" s="20" t="s">
        <v>128</v>
      </c>
      <c r="B75" s="56">
        <f t="shared" si="2"/>
        <v>24895.239999999994</v>
      </c>
      <c r="C75" s="57">
        <v>0</v>
      </c>
      <c r="D75" s="57">
        <v>0</v>
      </c>
      <c r="E75" s="57">
        <v>914.01</v>
      </c>
      <c r="F75" s="57">
        <v>20323.349999999999</v>
      </c>
      <c r="G75" s="57">
        <v>0</v>
      </c>
      <c r="H75" s="57">
        <v>1181.76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2476.12</v>
      </c>
    </row>
    <row r="76" spans="1:14" s="16" customFormat="1">
      <c r="A76" s="19" t="s">
        <v>27</v>
      </c>
      <c r="B76" s="54">
        <f t="shared" si="2"/>
        <v>5825.0499999999993</v>
      </c>
      <c r="C76" s="54">
        <f t="shared" ref="C76:E76" si="24">C77</f>
        <v>0</v>
      </c>
      <c r="D76" s="54">
        <f t="shared" si="24"/>
        <v>0</v>
      </c>
      <c r="E76" s="54">
        <f t="shared" si="24"/>
        <v>1826.92</v>
      </c>
      <c r="F76" s="54">
        <f>F77</f>
        <v>0</v>
      </c>
      <c r="G76" s="54">
        <f>G77</f>
        <v>498.19</v>
      </c>
      <c r="H76" s="54">
        <f>H77</f>
        <v>0</v>
      </c>
      <c r="I76" s="54">
        <f>I77</f>
        <v>0</v>
      </c>
      <c r="J76" s="54">
        <f t="shared" ref="J76:N76" si="25">J77</f>
        <v>440</v>
      </c>
      <c r="K76" s="54">
        <f t="shared" si="25"/>
        <v>2587.9399999999996</v>
      </c>
      <c r="L76" s="54">
        <f t="shared" si="25"/>
        <v>472</v>
      </c>
      <c r="M76" s="54">
        <f t="shared" si="25"/>
        <v>0</v>
      </c>
      <c r="N76" s="54">
        <f t="shared" si="25"/>
        <v>0</v>
      </c>
    </row>
    <row r="77" spans="1:14" s="21" customFormat="1">
      <c r="A77" s="20" t="s">
        <v>129</v>
      </c>
      <c r="B77" s="56">
        <f t="shared" si="2"/>
        <v>5825.0499999999993</v>
      </c>
      <c r="C77" s="57">
        <v>0</v>
      </c>
      <c r="D77" s="57">
        <v>0</v>
      </c>
      <c r="E77" s="57">
        <v>1826.92</v>
      </c>
      <c r="F77" s="57">
        <v>0</v>
      </c>
      <c r="G77" s="57">
        <v>498.19</v>
      </c>
      <c r="H77" s="57">
        <v>0</v>
      </c>
      <c r="I77" s="57">
        <v>0</v>
      </c>
      <c r="J77" s="57">
        <v>440</v>
      </c>
      <c r="K77" s="57">
        <v>2587.9399999999996</v>
      </c>
      <c r="L77" s="57">
        <v>472</v>
      </c>
      <c r="M77" s="57">
        <v>0</v>
      </c>
      <c r="N77" s="57">
        <v>0</v>
      </c>
    </row>
    <row r="78" spans="1:14" s="16" customFormat="1">
      <c r="A78" s="19" t="s">
        <v>28</v>
      </c>
      <c r="B78" s="54">
        <f>SUM(B79:B83)</f>
        <v>105283.19</v>
      </c>
      <c r="C78" s="54">
        <f>SUM(C79:C83)</f>
        <v>57632.9</v>
      </c>
      <c r="D78" s="54">
        <f t="shared" ref="D78:N78" si="26">SUM(D79:D83)</f>
        <v>1165.3600000000001</v>
      </c>
      <c r="E78" s="54">
        <f t="shared" si="26"/>
        <v>0</v>
      </c>
      <c r="F78" s="54">
        <f t="shared" si="26"/>
        <v>749.18</v>
      </c>
      <c r="G78" s="54">
        <f t="shared" si="26"/>
        <v>0</v>
      </c>
      <c r="H78" s="54">
        <f t="shared" si="26"/>
        <v>0</v>
      </c>
      <c r="I78" s="54">
        <f t="shared" si="26"/>
        <v>0</v>
      </c>
      <c r="J78" s="54">
        <f t="shared" si="26"/>
        <v>4789</v>
      </c>
      <c r="K78" s="54">
        <f t="shared" si="26"/>
        <v>16030.73</v>
      </c>
      <c r="L78" s="54">
        <f t="shared" si="26"/>
        <v>20681.419999999998</v>
      </c>
      <c r="M78" s="54">
        <f t="shared" si="26"/>
        <v>2101.58</v>
      </c>
      <c r="N78" s="54">
        <f t="shared" si="26"/>
        <v>2133.02</v>
      </c>
    </row>
    <row r="79" spans="1:14" s="21" customFormat="1">
      <c r="A79" s="20" t="s">
        <v>130</v>
      </c>
      <c r="B79" s="56">
        <f t="shared" si="2"/>
        <v>115.5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115.5</v>
      </c>
    </row>
    <row r="80" spans="1:14" s="21" customFormat="1">
      <c r="A80" s="20" t="s">
        <v>29</v>
      </c>
      <c r="B80" s="56">
        <f t="shared" si="2"/>
        <v>88576.2</v>
      </c>
      <c r="C80" s="57">
        <v>54635.990000000005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13742.73</v>
      </c>
      <c r="L80" s="57">
        <v>20197.48</v>
      </c>
      <c r="M80" s="57">
        <v>0</v>
      </c>
      <c r="N80" s="57">
        <v>0</v>
      </c>
    </row>
    <row r="81" spans="1:14" s="21" customFormat="1">
      <c r="A81" s="20" t="s">
        <v>30</v>
      </c>
      <c r="B81" s="56">
        <f t="shared" si="2"/>
        <v>10612.92</v>
      </c>
      <c r="C81" s="57">
        <v>614.74</v>
      </c>
      <c r="D81" s="57">
        <v>1165.3600000000001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4789</v>
      </c>
      <c r="K81" s="57">
        <v>0</v>
      </c>
      <c r="L81" s="57">
        <v>483.94</v>
      </c>
      <c r="M81" s="57">
        <v>1542.3599999999997</v>
      </c>
      <c r="N81" s="57">
        <v>2017.52</v>
      </c>
    </row>
    <row r="82" spans="1:14" s="21" customFormat="1">
      <c r="A82" s="20" t="s">
        <v>131</v>
      </c>
      <c r="B82" s="56">
        <f t="shared" si="2"/>
        <v>2847.2200000000003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2288</v>
      </c>
      <c r="L82" s="57">
        <v>0</v>
      </c>
      <c r="M82" s="57">
        <v>559.22</v>
      </c>
      <c r="N82" s="57">
        <v>0</v>
      </c>
    </row>
    <row r="83" spans="1:14" s="21" customFormat="1">
      <c r="A83" s="20" t="s">
        <v>28</v>
      </c>
      <c r="B83" s="56">
        <f t="shared" si="2"/>
        <v>3131.35</v>
      </c>
      <c r="C83" s="57">
        <v>2382.17</v>
      </c>
      <c r="D83" s="57">
        <v>0</v>
      </c>
      <c r="E83" s="57">
        <v>0</v>
      </c>
      <c r="F83" s="57">
        <v>749.18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</row>
    <row r="84" spans="1:14" s="16" customFormat="1">
      <c r="A84" s="19" t="s">
        <v>31</v>
      </c>
      <c r="B84" s="54">
        <f>SUM(B85)</f>
        <v>14455.449999999999</v>
      </c>
      <c r="C84" s="54">
        <f t="shared" ref="C84:N84" si="27">C85</f>
        <v>0</v>
      </c>
      <c r="D84" s="54">
        <f t="shared" si="27"/>
        <v>10167.07</v>
      </c>
      <c r="E84" s="54">
        <f t="shared" si="27"/>
        <v>1444.9</v>
      </c>
      <c r="F84" s="54">
        <f t="shared" si="27"/>
        <v>827.47</v>
      </c>
      <c r="G84" s="54">
        <f t="shared" si="27"/>
        <v>0</v>
      </c>
      <c r="H84" s="54">
        <f t="shared" si="27"/>
        <v>1444.9</v>
      </c>
      <c r="I84" s="54">
        <f t="shared" si="27"/>
        <v>0</v>
      </c>
      <c r="J84" s="54">
        <f t="shared" si="27"/>
        <v>0</v>
      </c>
      <c r="K84" s="54">
        <f t="shared" si="27"/>
        <v>0</v>
      </c>
      <c r="L84" s="54">
        <f t="shared" si="27"/>
        <v>571.11</v>
      </c>
      <c r="M84" s="54">
        <f t="shared" si="27"/>
        <v>0</v>
      </c>
      <c r="N84" s="54">
        <f t="shared" si="27"/>
        <v>0</v>
      </c>
    </row>
    <row r="85" spans="1:14" s="21" customFormat="1">
      <c r="A85" s="20" t="s">
        <v>32</v>
      </c>
      <c r="B85" s="56">
        <f t="shared" si="2"/>
        <v>14455.449999999999</v>
      </c>
      <c r="C85" s="57">
        <v>0</v>
      </c>
      <c r="D85" s="57">
        <v>10167.07</v>
      </c>
      <c r="E85" s="57">
        <v>1444.9</v>
      </c>
      <c r="F85" s="57">
        <v>827.47</v>
      </c>
      <c r="G85" s="57">
        <v>0</v>
      </c>
      <c r="H85" s="57">
        <v>1444.9</v>
      </c>
      <c r="I85" s="57">
        <v>0</v>
      </c>
      <c r="J85" s="57">
        <v>0</v>
      </c>
      <c r="K85" s="57">
        <v>0</v>
      </c>
      <c r="L85" s="57">
        <v>571.11</v>
      </c>
      <c r="M85" s="57">
        <v>0</v>
      </c>
      <c r="N85" s="57">
        <v>0</v>
      </c>
    </row>
    <row r="86" spans="1:14" s="16" customFormat="1">
      <c r="A86" s="19" t="s">
        <v>33</v>
      </c>
      <c r="B86" s="54">
        <f>SUM(B87:B96)</f>
        <v>1160514.75</v>
      </c>
      <c r="C86" s="54">
        <f t="shared" ref="C86:N86" si="28">SUM(C87:C96)</f>
        <v>44151.5</v>
      </c>
      <c r="D86" s="54">
        <f t="shared" si="28"/>
        <v>62396.540000000008</v>
      </c>
      <c r="E86" s="54">
        <f t="shared" si="28"/>
        <v>29750.199999999997</v>
      </c>
      <c r="F86" s="54">
        <f t="shared" si="28"/>
        <v>92347.14</v>
      </c>
      <c r="G86" s="54">
        <f t="shared" si="28"/>
        <v>180591.43</v>
      </c>
      <c r="H86" s="54">
        <f t="shared" si="28"/>
        <v>137130.16</v>
      </c>
      <c r="I86" s="54">
        <f t="shared" si="28"/>
        <v>207739.45999999996</v>
      </c>
      <c r="J86" s="54">
        <f t="shared" si="28"/>
        <v>106369.75999999997</v>
      </c>
      <c r="K86" s="54">
        <f t="shared" si="28"/>
        <v>67100.23000000001</v>
      </c>
      <c r="L86" s="54">
        <f t="shared" si="28"/>
        <v>80447.489999999991</v>
      </c>
      <c r="M86" s="54">
        <f t="shared" si="28"/>
        <v>61251.11</v>
      </c>
      <c r="N86" s="54">
        <f t="shared" si="28"/>
        <v>91239.73</v>
      </c>
    </row>
    <row r="87" spans="1:14" s="21" customFormat="1">
      <c r="A87" s="20" t="s">
        <v>132</v>
      </c>
      <c r="B87" s="56">
        <f t="shared" si="2"/>
        <v>3462.2599999999998</v>
      </c>
      <c r="C87" s="57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3462.2599999999998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</row>
    <row r="88" spans="1:14" s="21" customFormat="1">
      <c r="A88" s="20" t="s">
        <v>50</v>
      </c>
      <c r="B88" s="56">
        <f t="shared" si="2"/>
        <v>13341.02</v>
      </c>
      <c r="C88" s="57">
        <v>0</v>
      </c>
      <c r="D88" s="57">
        <v>0</v>
      </c>
      <c r="E88" s="57">
        <v>0</v>
      </c>
      <c r="F88" s="57">
        <v>0</v>
      </c>
      <c r="G88" s="57">
        <v>13341.02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</row>
    <row r="89" spans="1:14" s="21" customFormat="1">
      <c r="A89" s="20" t="s">
        <v>57</v>
      </c>
      <c r="B89" s="56">
        <f t="shared" si="2"/>
        <v>8722.24</v>
      </c>
      <c r="C89" s="57">
        <v>0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3399.9100000000003</v>
      </c>
      <c r="J89" s="57">
        <v>0</v>
      </c>
      <c r="K89" s="57">
        <v>0</v>
      </c>
      <c r="L89" s="57">
        <v>0</v>
      </c>
      <c r="M89" s="57">
        <v>2326.56</v>
      </c>
      <c r="N89" s="57">
        <v>2995.77</v>
      </c>
    </row>
    <row r="90" spans="1:14" s="21" customFormat="1">
      <c r="A90" s="25" t="s">
        <v>133</v>
      </c>
      <c r="B90" s="54">
        <f t="shared" si="2"/>
        <v>152590.34</v>
      </c>
      <c r="C90" s="57">
        <v>0</v>
      </c>
      <c r="D90" s="57">
        <v>5073.92</v>
      </c>
      <c r="E90" s="57">
        <v>0</v>
      </c>
      <c r="F90" s="57">
        <v>0</v>
      </c>
      <c r="G90" s="57">
        <v>116884.01</v>
      </c>
      <c r="H90" s="57">
        <v>1305.8499999999999</v>
      </c>
      <c r="I90" s="57">
        <v>739.16000000000008</v>
      </c>
      <c r="J90" s="57">
        <v>7377.7000000000007</v>
      </c>
      <c r="K90" s="57">
        <v>9655.35</v>
      </c>
      <c r="L90" s="57">
        <v>5705.7699999999995</v>
      </c>
      <c r="M90" s="57">
        <v>5637.33</v>
      </c>
      <c r="N90" s="57">
        <v>211.25</v>
      </c>
    </row>
    <row r="91" spans="1:14" s="21" customFormat="1">
      <c r="A91" s="20" t="s">
        <v>134</v>
      </c>
      <c r="B91" s="56">
        <f t="shared" si="2"/>
        <v>3900.31</v>
      </c>
      <c r="C91" s="57">
        <v>0</v>
      </c>
      <c r="D91" s="57">
        <v>3852.73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47.58</v>
      </c>
      <c r="L91" s="57">
        <v>0</v>
      </c>
      <c r="M91" s="57">
        <v>0</v>
      </c>
      <c r="N91" s="57">
        <v>0</v>
      </c>
    </row>
    <row r="92" spans="1:14" s="21" customFormat="1">
      <c r="A92" s="20" t="s">
        <v>135</v>
      </c>
      <c r="B92" s="56">
        <f t="shared" si="2"/>
        <v>29035.57</v>
      </c>
      <c r="C92" s="57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29035.57</v>
      </c>
      <c r="M92" s="57">
        <v>0</v>
      </c>
      <c r="N92" s="57">
        <v>0</v>
      </c>
    </row>
    <row r="93" spans="1:14" s="21" customFormat="1">
      <c r="A93" s="20" t="s">
        <v>136</v>
      </c>
      <c r="B93" s="56">
        <f t="shared" si="2"/>
        <v>915696.98999999987</v>
      </c>
      <c r="C93" s="57">
        <v>44151.5</v>
      </c>
      <c r="D93" s="57">
        <v>52567.670000000006</v>
      </c>
      <c r="E93" s="57">
        <v>29750.199999999997</v>
      </c>
      <c r="F93" s="57">
        <v>92347.14</v>
      </c>
      <c r="G93" s="57">
        <v>49269.500000000007</v>
      </c>
      <c r="H93" s="57">
        <v>135438.31</v>
      </c>
      <c r="I93" s="57">
        <v>199821.63999999998</v>
      </c>
      <c r="J93" s="57">
        <v>98992.059999999969</v>
      </c>
      <c r="K93" s="57">
        <v>57235.280000000006</v>
      </c>
      <c r="L93" s="57">
        <v>19988.480000000003</v>
      </c>
      <c r="M93" s="57">
        <v>48102.5</v>
      </c>
      <c r="N93" s="57">
        <v>88032.709999999992</v>
      </c>
    </row>
    <row r="94" spans="1:14" s="21" customFormat="1">
      <c r="A94" s="20" t="s">
        <v>51</v>
      </c>
      <c r="B94" s="56">
        <f t="shared" si="2"/>
        <v>29354.489999999998</v>
      </c>
      <c r="C94" s="57">
        <v>0</v>
      </c>
      <c r="D94" s="57">
        <v>902.22</v>
      </c>
      <c r="E94" s="57">
        <v>0</v>
      </c>
      <c r="F94" s="57">
        <v>0</v>
      </c>
      <c r="G94" s="57">
        <v>1096.9000000000001</v>
      </c>
      <c r="H94" s="57">
        <v>0</v>
      </c>
      <c r="I94" s="57">
        <v>316.49</v>
      </c>
      <c r="J94" s="57">
        <v>0</v>
      </c>
      <c r="K94" s="57">
        <v>162.02000000000001</v>
      </c>
      <c r="L94" s="57">
        <v>25717.67</v>
      </c>
      <c r="M94" s="57">
        <v>1159.19</v>
      </c>
      <c r="N94" s="57">
        <v>0</v>
      </c>
    </row>
    <row r="95" spans="1:14" s="21" customFormat="1">
      <c r="A95" s="20" t="s">
        <v>137</v>
      </c>
      <c r="B95" s="56">
        <f t="shared" si="2"/>
        <v>4025.53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4025.53</v>
      </c>
      <c r="N95" s="57">
        <v>0</v>
      </c>
    </row>
    <row r="96" spans="1:14" s="21" customFormat="1">
      <c r="A96" s="20" t="s">
        <v>54</v>
      </c>
      <c r="B96" s="56">
        <f t="shared" si="2"/>
        <v>386</v>
      </c>
      <c r="C96" s="57">
        <v>0</v>
      </c>
      <c r="D96" s="57">
        <v>0</v>
      </c>
      <c r="E96" s="57">
        <v>0</v>
      </c>
      <c r="F96" s="57">
        <v>0</v>
      </c>
      <c r="G96" s="57">
        <v>0</v>
      </c>
      <c r="H96" s="57">
        <v>386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</row>
    <row r="97" spans="1:14" s="16" customFormat="1">
      <c r="A97" s="19" t="s">
        <v>34</v>
      </c>
      <c r="B97" s="54">
        <f t="shared" ref="B97:N97" si="29">SUM(B98:B105)</f>
        <v>6519822.290000001</v>
      </c>
      <c r="C97" s="54">
        <f t="shared" si="29"/>
        <v>349083.52</v>
      </c>
      <c r="D97" s="54">
        <f t="shared" si="29"/>
        <v>202960.64000000001</v>
      </c>
      <c r="E97" s="54">
        <f t="shared" si="29"/>
        <v>951337.21000000008</v>
      </c>
      <c r="F97" s="54">
        <f t="shared" si="29"/>
        <v>365183.45999999996</v>
      </c>
      <c r="G97" s="54">
        <f t="shared" si="29"/>
        <v>910416.69</v>
      </c>
      <c r="H97" s="54">
        <f t="shared" si="29"/>
        <v>382718.98</v>
      </c>
      <c r="I97" s="54">
        <f t="shared" si="29"/>
        <v>169382.41000000003</v>
      </c>
      <c r="J97" s="54">
        <f t="shared" si="29"/>
        <v>550753.18999999994</v>
      </c>
      <c r="K97" s="54">
        <f t="shared" si="29"/>
        <v>664035.00000000012</v>
      </c>
      <c r="L97" s="54">
        <f t="shared" si="29"/>
        <v>655007.54999999993</v>
      </c>
      <c r="M97" s="54">
        <f t="shared" si="29"/>
        <v>1137980.67</v>
      </c>
      <c r="N97" s="54">
        <f t="shared" si="29"/>
        <v>180962.96999999997</v>
      </c>
    </row>
    <row r="98" spans="1:14" s="21" customFormat="1">
      <c r="A98" s="20" t="s">
        <v>35</v>
      </c>
      <c r="B98" s="56">
        <f t="shared" si="2"/>
        <v>18913.43</v>
      </c>
      <c r="C98" s="57">
        <v>7242</v>
      </c>
      <c r="D98" s="57">
        <v>1266.0999999999999</v>
      </c>
      <c r="E98" s="57">
        <v>0</v>
      </c>
      <c r="F98" s="57">
        <v>0</v>
      </c>
      <c r="G98" s="57">
        <v>1432.0600000000002</v>
      </c>
      <c r="H98" s="57">
        <v>1796.69</v>
      </c>
      <c r="I98" s="57">
        <v>618</v>
      </c>
      <c r="J98" s="58">
        <v>6558.58</v>
      </c>
      <c r="K98" s="57">
        <v>0</v>
      </c>
      <c r="L98" s="57">
        <v>0</v>
      </c>
      <c r="M98" s="57">
        <v>0</v>
      </c>
      <c r="N98" s="57">
        <v>0</v>
      </c>
    </row>
    <row r="99" spans="1:14" s="21" customFormat="1">
      <c r="A99" s="20" t="s">
        <v>138</v>
      </c>
      <c r="B99" s="56">
        <f t="shared" si="2"/>
        <v>75593.549999999988</v>
      </c>
      <c r="C99" s="57">
        <v>2816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72777.549999999988</v>
      </c>
    </row>
    <row r="100" spans="1:14" s="21" customFormat="1">
      <c r="A100" s="20" t="s">
        <v>67</v>
      </c>
      <c r="B100" s="56">
        <f t="shared" si="2"/>
        <v>177042.13999999998</v>
      </c>
      <c r="C100" s="57">
        <v>10185.779999999999</v>
      </c>
      <c r="D100" s="57">
        <v>0</v>
      </c>
      <c r="E100" s="57">
        <v>0</v>
      </c>
      <c r="F100" s="57">
        <v>2118.11</v>
      </c>
      <c r="G100" s="57">
        <v>134025.87</v>
      </c>
      <c r="H100" s="57">
        <v>835.33</v>
      </c>
      <c r="I100" s="57">
        <v>0</v>
      </c>
      <c r="J100" s="57">
        <v>2140.58</v>
      </c>
      <c r="K100" s="57">
        <v>65.349999999999994</v>
      </c>
      <c r="L100" s="57">
        <v>752</v>
      </c>
      <c r="M100" s="57">
        <v>6431.68</v>
      </c>
      <c r="N100" s="57">
        <v>20487.439999999999</v>
      </c>
    </row>
    <row r="101" spans="1:14" s="21" customFormat="1">
      <c r="A101" s="20" t="s">
        <v>47</v>
      </c>
      <c r="B101" s="56">
        <f t="shared" si="2"/>
        <v>596597.24</v>
      </c>
      <c r="C101" s="57">
        <v>142576.06</v>
      </c>
      <c r="D101" s="57">
        <v>0</v>
      </c>
      <c r="E101" s="57">
        <v>0</v>
      </c>
      <c r="F101" s="57">
        <v>3038</v>
      </c>
      <c r="G101" s="57">
        <v>142576.06</v>
      </c>
      <c r="H101" s="57">
        <v>0</v>
      </c>
      <c r="I101" s="57">
        <v>0</v>
      </c>
      <c r="J101" s="57">
        <v>151439.06</v>
      </c>
      <c r="K101" s="57">
        <v>0</v>
      </c>
      <c r="L101" s="57">
        <v>143468.06</v>
      </c>
      <c r="M101" s="57">
        <v>0</v>
      </c>
      <c r="N101" s="57">
        <v>13500</v>
      </c>
    </row>
    <row r="102" spans="1:14" s="21" customFormat="1">
      <c r="A102" s="20" t="s">
        <v>36</v>
      </c>
      <c r="B102" s="56">
        <f t="shared" si="2"/>
        <v>3180.7200000000003</v>
      </c>
      <c r="C102" s="57">
        <v>0</v>
      </c>
      <c r="D102" s="57">
        <v>0</v>
      </c>
      <c r="E102" s="57">
        <v>594.72</v>
      </c>
      <c r="F102" s="57">
        <v>0</v>
      </c>
      <c r="G102" s="57">
        <v>0</v>
      </c>
      <c r="H102" s="57">
        <v>0</v>
      </c>
      <c r="I102" s="57">
        <v>2586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</row>
    <row r="103" spans="1:14" s="21" customFormat="1">
      <c r="A103" s="20" t="s">
        <v>37</v>
      </c>
      <c r="B103" s="56">
        <f t="shared" ref="B103:B107" si="30">SUM(C103:N103)</f>
        <v>2382101.98</v>
      </c>
      <c r="C103" s="57">
        <v>165444.08000000005</v>
      </c>
      <c r="D103" s="57">
        <v>133104.38999999998</v>
      </c>
      <c r="E103" s="57">
        <v>527229.19000000006</v>
      </c>
      <c r="F103" s="57">
        <v>152655.52999999997</v>
      </c>
      <c r="G103" s="57">
        <v>552183.47</v>
      </c>
      <c r="H103" s="57">
        <v>57888.659999999996</v>
      </c>
      <c r="I103" s="57">
        <v>160672.41000000003</v>
      </c>
      <c r="J103" s="57">
        <v>97862.58</v>
      </c>
      <c r="K103" s="57">
        <v>102442.67000000001</v>
      </c>
      <c r="L103" s="57">
        <v>53801.179999999993</v>
      </c>
      <c r="M103" s="57">
        <v>324966.82999999996</v>
      </c>
      <c r="N103" s="57">
        <v>53850.99</v>
      </c>
    </row>
    <row r="104" spans="1:14" s="21" customFormat="1">
      <c r="A104" s="20" t="s">
        <v>38</v>
      </c>
      <c r="B104" s="56">
        <f t="shared" si="30"/>
        <v>3063445.2300000004</v>
      </c>
      <c r="C104" s="57">
        <v>4465.1000000000004</v>
      </c>
      <c r="D104" s="57">
        <v>23947.83</v>
      </c>
      <c r="E104" s="57">
        <v>356562.05000000005</v>
      </c>
      <c r="F104" s="57">
        <v>201513.2</v>
      </c>
      <c r="G104" s="57">
        <v>58567.229999999996</v>
      </c>
      <c r="H104" s="57">
        <v>318217.03999999998</v>
      </c>
      <c r="I104" s="57">
        <v>4260.4799999999996</v>
      </c>
      <c r="J104" s="57">
        <v>279327.68999999994</v>
      </c>
      <c r="K104" s="57">
        <v>559049.42000000004</v>
      </c>
      <c r="L104" s="57">
        <v>443993.1</v>
      </c>
      <c r="M104" s="57">
        <v>806119.6</v>
      </c>
      <c r="N104" s="57">
        <v>7422.49</v>
      </c>
    </row>
    <row r="105" spans="1:14" s="21" customFormat="1">
      <c r="A105" s="20" t="s">
        <v>139</v>
      </c>
      <c r="B105" s="56">
        <f t="shared" si="30"/>
        <v>202948</v>
      </c>
      <c r="C105" s="57">
        <v>16354.5</v>
      </c>
      <c r="D105" s="57">
        <v>44642.32</v>
      </c>
      <c r="E105" s="57">
        <v>66951.25</v>
      </c>
      <c r="F105" s="57">
        <v>5858.62</v>
      </c>
      <c r="G105" s="57">
        <v>21631.999999999996</v>
      </c>
      <c r="H105" s="57">
        <v>3981.26</v>
      </c>
      <c r="I105" s="57">
        <v>1245.52</v>
      </c>
      <c r="J105" s="57">
        <v>13424.7</v>
      </c>
      <c r="K105" s="57">
        <v>2477.56</v>
      </c>
      <c r="L105" s="57">
        <v>12993.21</v>
      </c>
      <c r="M105" s="57">
        <v>462.56</v>
      </c>
      <c r="N105" s="57">
        <v>12924.5</v>
      </c>
    </row>
    <row r="106" spans="1:14" s="16" customFormat="1">
      <c r="A106" s="19" t="s">
        <v>39</v>
      </c>
      <c r="B106" s="54">
        <f>SUM(B107)</f>
        <v>16437.91</v>
      </c>
      <c r="C106" s="54">
        <f t="shared" ref="C106:E106" si="31">C107</f>
        <v>0</v>
      </c>
      <c r="D106" s="54">
        <f t="shared" si="31"/>
        <v>0</v>
      </c>
      <c r="E106" s="54">
        <f t="shared" si="31"/>
        <v>5064.17</v>
      </c>
      <c r="F106" s="54">
        <f>F107</f>
        <v>1370.38</v>
      </c>
      <c r="G106" s="54">
        <f>G107</f>
        <v>2707.1099999999997</v>
      </c>
      <c r="H106" s="54">
        <f>H107</f>
        <v>0</v>
      </c>
      <c r="I106" s="54">
        <f>I107</f>
        <v>199.18</v>
      </c>
      <c r="J106" s="54">
        <f>J107</f>
        <v>3281.14</v>
      </c>
      <c r="K106" s="54">
        <f t="shared" ref="K106:N106" si="32">K107</f>
        <v>0</v>
      </c>
      <c r="L106" s="54">
        <f t="shared" si="32"/>
        <v>0</v>
      </c>
      <c r="M106" s="54">
        <f t="shared" si="32"/>
        <v>3815.93</v>
      </c>
      <c r="N106" s="54">
        <f t="shared" si="32"/>
        <v>0</v>
      </c>
    </row>
    <row r="107" spans="1:14" s="21" customFormat="1">
      <c r="A107" s="26" t="s">
        <v>40</v>
      </c>
      <c r="B107" s="59">
        <f t="shared" si="30"/>
        <v>16437.91</v>
      </c>
      <c r="C107" s="60">
        <v>0</v>
      </c>
      <c r="D107" s="60">
        <v>0</v>
      </c>
      <c r="E107" s="60">
        <v>5064.17</v>
      </c>
      <c r="F107" s="60">
        <v>1370.38</v>
      </c>
      <c r="G107" s="60">
        <v>2707.1099999999997</v>
      </c>
      <c r="H107" s="60">
        <v>0</v>
      </c>
      <c r="I107" s="60">
        <v>199.18</v>
      </c>
      <c r="J107" s="60">
        <v>3281.14</v>
      </c>
      <c r="K107" s="60">
        <v>0</v>
      </c>
      <c r="L107" s="60">
        <v>0</v>
      </c>
      <c r="M107" s="60">
        <v>3815.93</v>
      </c>
      <c r="N107" s="60">
        <v>0</v>
      </c>
    </row>
    <row r="108" spans="1:14" s="21" customFormat="1">
      <c r="A108" s="40" t="s">
        <v>165</v>
      </c>
    </row>
    <row r="109" spans="1:14" s="21" customFormat="1">
      <c r="A109" s="27" t="s">
        <v>140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8" spans="10:10">
      <c r="J118" s="12"/>
    </row>
  </sheetData>
  <mergeCells count="2">
    <mergeCell ref="A2:N2"/>
    <mergeCell ref="A3:N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1"/>
  <sheetViews>
    <sheetView workbookViewId="0">
      <selection activeCell="A8" sqref="A8:XFD8"/>
    </sheetView>
  </sheetViews>
  <sheetFormatPr baseColWidth="10" defaultColWidth="11.42578125" defaultRowHeight="15"/>
  <cols>
    <col min="1" max="1" width="25.5703125" style="1" customWidth="1"/>
    <col min="2" max="2" width="13.42578125" style="1" customWidth="1"/>
    <col min="3" max="14" width="12.7109375" style="1" customWidth="1"/>
    <col min="15" max="16384" width="11.42578125" style="1"/>
  </cols>
  <sheetData>
    <row r="1" spans="1:15" s="4" customFormat="1" ht="14.25"/>
    <row r="2" spans="1:15">
      <c r="A2" s="85" t="s">
        <v>142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>
      <c r="A3" s="85" t="s">
        <v>141</v>
      </c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5" s="4" customFormat="1" ht="14.25"/>
    <row r="5" spans="1:15" s="5" customFormat="1" ht="12">
      <c r="A5" s="31" t="s">
        <v>0</v>
      </c>
      <c r="B5" s="31" t="s">
        <v>4</v>
      </c>
      <c r="C5" s="31" t="s">
        <v>1</v>
      </c>
      <c r="D5" s="31" t="s">
        <v>2</v>
      </c>
      <c r="E5" s="31" t="s">
        <v>3</v>
      </c>
      <c r="F5" s="31" t="s">
        <v>46</v>
      </c>
      <c r="G5" s="31" t="s">
        <v>52</v>
      </c>
      <c r="H5" s="31" t="s">
        <v>53</v>
      </c>
      <c r="I5" s="31" t="s">
        <v>55</v>
      </c>
      <c r="J5" s="31" t="s">
        <v>58</v>
      </c>
      <c r="K5" s="31" t="s">
        <v>59</v>
      </c>
      <c r="L5" s="31" t="s">
        <v>60</v>
      </c>
      <c r="M5" s="31" t="s">
        <v>61</v>
      </c>
      <c r="N5" s="31" t="s">
        <v>62</v>
      </c>
    </row>
    <row r="6" spans="1:15" s="30" customFormat="1" ht="12">
      <c r="A6" s="28" t="s">
        <v>4</v>
      </c>
      <c r="B6" s="48">
        <f>SUM(B7,B9,B12,B14,B18,B22,B25,B28,B31,B34,B37,B41,B43,B47,B50,B54,B57,B61,B63,B67,B70,B77,B79,B82,B85,B87,B89)</f>
        <v>5488350.9199999999</v>
      </c>
      <c r="C6" s="49">
        <f t="shared" ref="C6:N6" si="0">SUM(C7,C9,C12,C14,C18,C22,C25,C28,C31,C34,C37,C41,C43,C47,C50,C54,C57,C61,C63,C67,C70,C77,C79,C82,C85,C87,C89)</f>
        <v>313384.01000000007</v>
      </c>
      <c r="D6" s="49">
        <f t="shared" si="0"/>
        <v>315799.21999999991</v>
      </c>
      <c r="E6" s="49">
        <f t="shared" si="0"/>
        <v>623556.96000000008</v>
      </c>
      <c r="F6" s="49">
        <f t="shared" si="0"/>
        <v>73273.11</v>
      </c>
      <c r="G6" s="49">
        <f t="shared" si="0"/>
        <v>371355.55</v>
      </c>
      <c r="H6" s="49">
        <f t="shared" si="0"/>
        <v>971360.14000000013</v>
      </c>
      <c r="I6" s="49">
        <f t="shared" si="0"/>
        <v>346928.7</v>
      </c>
      <c r="J6" s="49">
        <f t="shared" si="0"/>
        <v>849813.22</v>
      </c>
      <c r="K6" s="49">
        <f t="shared" si="0"/>
        <v>507481.66000000003</v>
      </c>
      <c r="L6" s="49">
        <f t="shared" si="0"/>
        <v>450289.33999999997</v>
      </c>
      <c r="M6" s="49">
        <f t="shared" si="0"/>
        <v>355550.08999999991</v>
      </c>
      <c r="N6" s="49">
        <f t="shared" si="0"/>
        <v>309558.92</v>
      </c>
      <c r="O6" s="29"/>
    </row>
    <row r="7" spans="1:15">
      <c r="A7" s="30" t="s">
        <v>8</v>
      </c>
      <c r="B7" s="50">
        <f>SUM(C7:N7)</f>
        <v>1308821.96</v>
      </c>
      <c r="C7" s="51">
        <v>87699.47</v>
      </c>
      <c r="D7" s="51">
        <v>155358.15999999997</v>
      </c>
      <c r="E7" s="51">
        <v>28090.309999999998</v>
      </c>
      <c r="F7" s="51">
        <v>21023.98</v>
      </c>
      <c r="G7" s="51">
        <v>219937.12999999998</v>
      </c>
      <c r="H7" s="51">
        <v>49863.759999999987</v>
      </c>
      <c r="I7" s="51">
        <v>99571.389999999985</v>
      </c>
      <c r="J7" s="51">
        <v>176661.24</v>
      </c>
      <c r="K7" s="51">
        <v>95869.4</v>
      </c>
      <c r="L7" s="51">
        <v>183366.62999999995</v>
      </c>
      <c r="M7" s="51">
        <v>146222.93000000002</v>
      </c>
      <c r="N7" s="51">
        <v>45157.56</v>
      </c>
    </row>
    <row r="8" spans="1:15">
      <c r="A8" s="43" t="s">
        <v>9</v>
      </c>
      <c r="B8" s="51">
        <f t="shared" ref="B8:B71" si="1">SUM(C8:N8)</f>
        <v>1308821.96</v>
      </c>
      <c r="C8" s="51">
        <v>87699.47</v>
      </c>
      <c r="D8" s="51">
        <v>155358.15999999997</v>
      </c>
      <c r="E8" s="51">
        <v>28090.309999999998</v>
      </c>
      <c r="F8" s="51">
        <v>21023.98</v>
      </c>
      <c r="G8" s="51">
        <v>219937.12999999998</v>
      </c>
      <c r="H8" s="51">
        <v>49863.759999999987</v>
      </c>
      <c r="I8" s="51">
        <v>99571.389999999985</v>
      </c>
      <c r="J8" s="51">
        <v>176661.24</v>
      </c>
      <c r="K8" s="51">
        <v>95869.4</v>
      </c>
      <c r="L8" s="51">
        <v>183366.62999999995</v>
      </c>
      <c r="M8" s="51">
        <v>146222.93000000002</v>
      </c>
      <c r="N8" s="51">
        <v>45157.56</v>
      </c>
    </row>
    <row r="9" spans="1:15">
      <c r="A9" s="30" t="s">
        <v>68</v>
      </c>
      <c r="B9" s="50">
        <f t="shared" si="1"/>
        <v>715.22</v>
      </c>
      <c r="C9" s="51">
        <v>0</v>
      </c>
      <c r="D9" s="51">
        <v>423.22</v>
      </c>
      <c r="E9" s="51">
        <v>0</v>
      </c>
      <c r="F9" s="51">
        <v>292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</row>
    <row r="10" spans="1:15">
      <c r="A10" s="43" t="s">
        <v>5</v>
      </c>
      <c r="B10" s="51">
        <f t="shared" si="1"/>
        <v>292</v>
      </c>
      <c r="C10" s="51">
        <v>0</v>
      </c>
      <c r="D10" s="51">
        <v>0</v>
      </c>
      <c r="E10" s="51">
        <v>0</v>
      </c>
      <c r="F10" s="51">
        <v>292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</row>
    <row r="11" spans="1:15">
      <c r="A11" s="43" t="s">
        <v>69</v>
      </c>
      <c r="B11" s="51">
        <f t="shared" si="1"/>
        <v>423.22</v>
      </c>
      <c r="C11" s="51">
        <v>0</v>
      </c>
      <c r="D11" s="51">
        <v>423.22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</row>
    <row r="12" spans="1:15">
      <c r="A12" s="30" t="s">
        <v>70</v>
      </c>
      <c r="B12" s="50">
        <f t="shared" si="1"/>
        <v>383.66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383.66</v>
      </c>
      <c r="L12" s="51">
        <v>0</v>
      </c>
      <c r="M12" s="51">
        <v>0</v>
      </c>
      <c r="N12" s="51">
        <v>0</v>
      </c>
    </row>
    <row r="13" spans="1:15">
      <c r="A13" s="43" t="s">
        <v>71</v>
      </c>
      <c r="B13" s="51">
        <f t="shared" si="1"/>
        <v>383.66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383.66</v>
      </c>
      <c r="L13" s="51">
        <v>0</v>
      </c>
      <c r="M13" s="51">
        <v>0</v>
      </c>
      <c r="N13" s="51">
        <v>0</v>
      </c>
    </row>
    <row r="14" spans="1:15">
      <c r="A14" s="30" t="s">
        <v>6</v>
      </c>
      <c r="B14" s="50">
        <f t="shared" si="1"/>
        <v>1285.76</v>
      </c>
      <c r="C14" s="51">
        <v>576</v>
      </c>
      <c r="D14" s="51">
        <v>709.76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</row>
    <row r="15" spans="1:15">
      <c r="A15" s="43" t="s">
        <v>72</v>
      </c>
      <c r="B15" s="51">
        <f t="shared" si="1"/>
        <v>310.68</v>
      </c>
      <c r="C15" s="51">
        <v>0</v>
      </c>
      <c r="D15" s="51">
        <v>310.68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</row>
    <row r="16" spans="1:15">
      <c r="A16" s="43" t="s">
        <v>7</v>
      </c>
      <c r="B16" s="51">
        <f t="shared" si="1"/>
        <v>576</v>
      </c>
      <c r="C16" s="51">
        <v>576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</row>
    <row r="17" spans="1:14">
      <c r="A17" s="43" t="s">
        <v>73</v>
      </c>
      <c r="B17" s="51">
        <f t="shared" si="1"/>
        <v>399.08</v>
      </c>
      <c r="C17" s="51">
        <v>0</v>
      </c>
      <c r="D17" s="51">
        <v>399.08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</row>
    <row r="18" spans="1:14">
      <c r="A18" s="30" t="s">
        <v>10</v>
      </c>
      <c r="B18" s="50">
        <f t="shared" si="1"/>
        <v>60734.349999999991</v>
      </c>
      <c r="C18" s="51">
        <v>5511.8</v>
      </c>
      <c r="D18" s="51">
        <v>0</v>
      </c>
      <c r="E18" s="51">
        <v>886.49</v>
      </c>
      <c r="F18" s="51">
        <v>0</v>
      </c>
      <c r="G18" s="51">
        <v>6116.8</v>
      </c>
      <c r="H18" s="51">
        <v>1228.1099999999999</v>
      </c>
      <c r="I18" s="51">
        <v>5371.05</v>
      </c>
      <c r="J18" s="51">
        <v>9537.5999999999985</v>
      </c>
      <c r="K18" s="51">
        <v>3062.1400000000003</v>
      </c>
      <c r="L18" s="51">
        <v>4384.6000000000004</v>
      </c>
      <c r="M18" s="51">
        <v>3256.84</v>
      </c>
      <c r="N18" s="51">
        <v>21378.920000000002</v>
      </c>
    </row>
    <row r="19" spans="1:14">
      <c r="A19" s="43" t="s">
        <v>11</v>
      </c>
      <c r="B19" s="51">
        <f t="shared" si="1"/>
        <v>59385.450000000004</v>
      </c>
      <c r="C19" s="51">
        <v>4625.2</v>
      </c>
      <c r="D19" s="51">
        <v>0</v>
      </c>
      <c r="E19" s="51">
        <v>886.49</v>
      </c>
      <c r="F19" s="51">
        <v>0</v>
      </c>
      <c r="G19" s="51">
        <v>6116.8</v>
      </c>
      <c r="H19" s="51">
        <v>1228.1099999999999</v>
      </c>
      <c r="I19" s="51">
        <v>5371.05</v>
      </c>
      <c r="J19" s="51">
        <v>9537.5999999999985</v>
      </c>
      <c r="K19" s="51">
        <v>3062.1400000000003</v>
      </c>
      <c r="L19" s="51">
        <v>4384.6000000000004</v>
      </c>
      <c r="M19" s="51">
        <v>3256.84</v>
      </c>
      <c r="N19" s="51">
        <v>20916.620000000003</v>
      </c>
    </row>
    <row r="20" spans="1:14">
      <c r="A20" s="43" t="s">
        <v>63</v>
      </c>
      <c r="B20" s="51">
        <f t="shared" si="1"/>
        <v>462.3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462.3</v>
      </c>
    </row>
    <row r="21" spans="1:14">
      <c r="A21" s="43" t="s">
        <v>74</v>
      </c>
      <c r="B21" s="51">
        <f t="shared" si="1"/>
        <v>886.6</v>
      </c>
      <c r="C21" s="51">
        <v>886.6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</row>
    <row r="22" spans="1:14">
      <c r="A22" s="30" t="s">
        <v>56</v>
      </c>
      <c r="B22" s="50">
        <f t="shared" si="1"/>
        <v>50692.2</v>
      </c>
      <c r="C22" s="51">
        <v>49749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943.2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</row>
    <row r="23" spans="1:14">
      <c r="A23" s="43" t="s">
        <v>56</v>
      </c>
      <c r="B23" s="51">
        <f t="shared" si="1"/>
        <v>943.2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943.2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</row>
    <row r="24" spans="1:14">
      <c r="A24" s="43" t="s">
        <v>75</v>
      </c>
      <c r="B24" s="51">
        <f t="shared" si="1"/>
        <v>49749</v>
      </c>
      <c r="C24" s="51">
        <v>49749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</row>
    <row r="25" spans="1:14">
      <c r="A25" s="30" t="s">
        <v>12</v>
      </c>
      <c r="B25" s="50">
        <f t="shared" si="1"/>
        <v>53180.639999999992</v>
      </c>
      <c r="C25" s="51">
        <v>0</v>
      </c>
      <c r="D25" s="51">
        <v>0</v>
      </c>
      <c r="E25" s="51">
        <v>0</v>
      </c>
      <c r="F25" s="51">
        <v>536.42999999999995</v>
      </c>
      <c r="G25" s="51">
        <v>0</v>
      </c>
      <c r="H25" s="51">
        <v>683.08</v>
      </c>
      <c r="I25" s="51">
        <v>2296.1</v>
      </c>
      <c r="J25" s="51">
        <v>1190.8499999999999</v>
      </c>
      <c r="K25" s="51">
        <v>32741.99</v>
      </c>
      <c r="L25" s="51">
        <v>9706.0300000000007</v>
      </c>
      <c r="M25" s="51">
        <v>969.46</v>
      </c>
      <c r="N25" s="51">
        <v>5056.7</v>
      </c>
    </row>
    <row r="26" spans="1:14">
      <c r="A26" s="43" t="s">
        <v>13</v>
      </c>
      <c r="B26" s="51">
        <f t="shared" si="1"/>
        <v>20438.650000000001</v>
      </c>
      <c r="C26" s="51">
        <v>0</v>
      </c>
      <c r="D26" s="51">
        <v>0</v>
      </c>
      <c r="E26" s="51">
        <v>0</v>
      </c>
      <c r="F26" s="51">
        <v>536.42999999999995</v>
      </c>
      <c r="G26" s="51">
        <v>0</v>
      </c>
      <c r="H26" s="51">
        <v>683.08</v>
      </c>
      <c r="I26" s="51">
        <v>2296.1</v>
      </c>
      <c r="J26" s="51">
        <v>1190.8499999999999</v>
      </c>
      <c r="K26" s="51">
        <v>0</v>
      </c>
      <c r="L26" s="51">
        <v>9706.0300000000007</v>
      </c>
      <c r="M26" s="51">
        <v>969.46</v>
      </c>
      <c r="N26" s="51">
        <v>5056.7</v>
      </c>
    </row>
    <row r="27" spans="1:14">
      <c r="A27" s="43" t="s">
        <v>64</v>
      </c>
      <c r="B27" s="51">
        <f t="shared" si="1"/>
        <v>32741.99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32741.99</v>
      </c>
      <c r="L27" s="51">
        <v>0</v>
      </c>
      <c r="M27" s="51">
        <v>0</v>
      </c>
      <c r="N27" s="51">
        <v>0</v>
      </c>
    </row>
    <row r="28" spans="1:14">
      <c r="A28" s="30" t="s">
        <v>16</v>
      </c>
      <c r="B28" s="50">
        <f t="shared" si="1"/>
        <v>1122494.05</v>
      </c>
      <c r="C28" s="51">
        <v>7145.8899999999994</v>
      </c>
      <c r="D28" s="51">
        <v>18309.859999999997</v>
      </c>
      <c r="E28" s="51">
        <v>233904.97</v>
      </c>
      <c r="F28" s="51">
        <v>2523.83</v>
      </c>
      <c r="G28" s="51">
        <v>27247.38</v>
      </c>
      <c r="H28" s="51">
        <v>171629.83</v>
      </c>
      <c r="I28" s="51">
        <v>39995.01</v>
      </c>
      <c r="J28" s="51">
        <v>479423</v>
      </c>
      <c r="K28" s="51">
        <v>86448.84</v>
      </c>
      <c r="L28" s="51">
        <v>3957.29</v>
      </c>
      <c r="M28" s="51">
        <v>7692.9</v>
      </c>
      <c r="N28" s="51">
        <v>44215.25</v>
      </c>
    </row>
    <row r="29" spans="1:14">
      <c r="A29" s="43" t="s">
        <v>76</v>
      </c>
      <c r="B29" s="51">
        <f t="shared" si="1"/>
        <v>1121228.06</v>
      </c>
      <c r="C29" s="51">
        <v>7145.8899999999994</v>
      </c>
      <c r="D29" s="51">
        <v>17943.169999999998</v>
      </c>
      <c r="E29" s="51">
        <v>233904.97</v>
      </c>
      <c r="F29" s="51">
        <v>2523.83</v>
      </c>
      <c r="G29" s="51">
        <v>27247.38</v>
      </c>
      <c r="H29" s="51">
        <v>171629.83</v>
      </c>
      <c r="I29" s="51">
        <v>39095.71</v>
      </c>
      <c r="J29" s="51">
        <v>479423</v>
      </c>
      <c r="K29" s="51">
        <v>86448.84</v>
      </c>
      <c r="L29" s="51">
        <v>3957.29</v>
      </c>
      <c r="M29" s="51">
        <v>7692.9</v>
      </c>
      <c r="N29" s="51">
        <v>44215.25</v>
      </c>
    </row>
    <row r="30" spans="1:14">
      <c r="A30" s="43" t="s">
        <v>77</v>
      </c>
      <c r="B30" s="51">
        <f t="shared" si="1"/>
        <v>1265.99</v>
      </c>
      <c r="C30" s="51">
        <v>0</v>
      </c>
      <c r="D30" s="51">
        <v>366.69</v>
      </c>
      <c r="E30" s="51">
        <v>0</v>
      </c>
      <c r="F30" s="51">
        <v>0</v>
      </c>
      <c r="G30" s="51">
        <v>0</v>
      </c>
      <c r="H30" s="51">
        <v>0</v>
      </c>
      <c r="I30" s="51">
        <v>899.3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</row>
    <row r="31" spans="1:14">
      <c r="A31" s="30" t="s">
        <v>17</v>
      </c>
      <c r="B31" s="50">
        <f t="shared" si="1"/>
        <v>50779.24</v>
      </c>
      <c r="C31" s="51">
        <v>4281.78</v>
      </c>
      <c r="D31" s="51">
        <v>1505.78</v>
      </c>
      <c r="E31" s="51">
        <v>8731.01</v>
      </c>
      <c r="F31" s="51">
        <v>0</v>
      </c>
      <c r="G31" s="51">
        <v>0</v>
      </c>
      <c r="H31" s="51">
        <v>0</v>
      </c>
      <c r="I31" s="51">
        <v>19492.28</v>
      </c>
      <c r="J31" s="51">
        <v>1581.61</v>
      </c>
      <c r="K31" s="51">
        <v>0</v>
      </c>
      <c r="L31" s="51">
        <v>9324.0300000000007</v>
      </c>
      <c r="M31" s="51">
        <v>0</v>
      </c>
      <c r="N31" s="51">
        <v>5862.75</v>
      </c>
    </row>
    <row r="32" spans="1:14">
      <c r="A32" s="43" t="s">
        <v>17</v>
      </c>
      <c r="B32" s="51">
        <f t="shared" si="1"/>
        <v>16438.34</v>
      </c>
      <c r="C32" s="51">
        <v>1450.78</v>
      </c>
      <c r="D32" s="51">
        <v>1505.78</v>
      </c>
      <c r="E32" s="51">
        <v>5330.51</v>
      </c>
      <c r="F32" s="51">
        <v>0</v>
      </c>
      <c r="G32" s="51">
        <v>0</v>
      </c>
      <c r="H32" s="51">
        <v>0</v>
      </c>
      <c r="I32" s="51">
        <v>0</v>
      </c>
      <c r="J32" s="51">
        <v>1581.61</v>
      </c>
      <c r="K32" s="51">
        <v>0</v>
      </c>
      <c r="L32" s="51">
        <v>706.91</v>
      </c>
      <c r="M32" s="51">
        <v>0</v>
      </c>
      <c r="N32" s="51">
        <v>5862.75</v>
      </c>
    </row>
    <row r="33" spans="1:14">
      <c r="A33" s="43" t="s">
        <v>48</v>
      </c>
      <c r="B33" s="51">
        <f t="shared" si="1"/>
        <v>34340.9</v>
      </c>
      <c r="C33" s="51">
        <v>2831</v>
      </c>
      <c r="D33" s="51">
        <v>0</v>
      </c>
      <c r="E33" s="51">
        <v>3400.5</v>
      </c>
      <c r="F33" s="51">
        <v>0</v>
      </c>
      <c r="G33" s="51">
        <v>0</v>
      </c>
      <c r="H33" s="51">
        <v>0</v>
      </c>
      <c r="I33" s="51">
        <v>19492.28</v>
      </c>
      <c r="J33" s="51">
        <v>0</v>
      </c>
      <c r="K33" s="51">
        <v>0</v>
      </c>
      <c r="L33" s="51">
        <v>8617.1200000000008</v>
      </c>
      <c r="M33" s="51">
        <v>0</v>
      </c>
      <c r="N33" s="51">
        <v>0</v>
      </c>
    </row>
    <row r="34" spans="1:14">
      <c r="A34" s="30" t="s">
        <v>18</v>
      </c>
      <c r="B34" s="50">
        <f t="shared" si="1"/>
        <v>100396.15999999999</v>
      </c>
      <c r="C34" s="51">
        <v>857.87999999999988</v>
      </c>
      <c r="D34" s="51">
        <v>13868.27</v>
      </c>
      <c r="E34" s="51">
        <v>32057.02</v>
      </c>
      <c r="F34" s="51">
        <v>566.14</v>
      </c>
      <c r="G34" s="51">
        <v>2927.31</v>
      </c>
      <c r="H34" s="51">
        <v>2405.73</v>
      </c>
      <c r="I34" s="51">
        <v>8097.66</v>
      </c>
      <c r="J34" s="51">
        <v>3353.03</v>
      </c>
      <c r="K34" s="51">
        <v>9609.0499999999993</v>
      </c>
      <c r="L34" s="51">
        <v>5206.12</v>
      </c>
      <c r="M34" s="51">
        <v>19887.93</v>
      </c>
      <c r="N34" s="51">
        <v>1560.02</v>
      </c>
    </row>
    <row r="35" spans="1:14">
      <c r="A35" s="43" t="s">
        <v>18</v>
      </c>
      <c r="B35" s="51">
        <f t="shared" si="1"/>
        <v>99830.02</v>
      </c>
      <c r="C35" s="51">
        <v>857.87999999999988</v>
      </c>
      <c r="D35" s="51">
        <v>13868.27</v>
      </c>
      <c r="E35" s="51">
        <v>32057.02</v>
      </c>
      <c r="F35" s="51">
        <v>0</v>
      </c>
      <c r="G35" s="51">
        <v>2927.31</v>
      </c>
      <c r="H35" s="51">
        <v>2405.73</v>
      </c>
      <c r="I35" s="51">
        <v>8097.66</v>
      </c>
      <c r="J35" s="51">
        <v>3353.03</v>
      </c>
      <c r="K35" s="51">
        <v>9609.0499999999993</v>
      </c>
      <c r="L35" s="51">
        <v>5206.12</v>
      </c>
      <c r="M35" s="51">
        <v>19887.93</v>
      </c>
      <c r="N35" s="51">
        <v>1560.02</v>
      </c>
    </row>
    <row r="36" spans="1:14">
      <c r="A36" s="43" t="s">
        <v>19</v>
      </c>
      <c r="B36" s="51">
        <f t="shared" si="1"/>
        <v>566.14</v>
      </c>
      <c r="C36" s="51">
        <v>0</v>
      </c>
      <c r="D36" s="51">
        <v>0</v>
      </c>
      <c r="E36" s="51">
        <v>0</v>
      </c>
      <c r="F36" s="51">
        <v>566.14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</row>
    <row r="37" spans="1:14">
      <c r="A37" s="30" t="s">
        <v>20</v>
      </c>
      <c r="B37" s="50">
        <f t="shared" si="1"/>
        <v>9256.17</v>
      </c>
      <c r="C37" s="51">
        <v>0</v>
      </c>
      <c r="D37" s="51">
        <v>4693.42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4020</v>
      </c>
      <c r="L37" s="51">
        <v>0</v>
      </c>
      <c r="M37" s="51">
        <v>0</v>
      </c>
      <c r="N37" s="51">
        <v>542.75</v>
      </c>
    </row>
    <row r="38" spans="1:14">
      <c r="A38" s="43" t="s">
        <v>21</v>
      </c>
      <c r="B38" s="51">
        <f t="shared" si="1"/>
        <v>498</v>
      </c>
      <c r="C38" s="51">
        <v>0</v>
      </c>
      <c r="D38" s="51">
        <v>498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</row>
    <row r="39" spans="1:14">
      <c r="A39" s="43" t="s">
        <v>66</v>
      </c>
      <c r="B39" s="51">
        <f t="shared" si="1"/>
        <v>4562.75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4020</v>
      </c>
      <c r="L39" s="51">
        <v>0</v>
      </c>
      <c r="M39" s="51">
        <v>0</v>
      </c>
      <c r="N39" s="51">
        <v>542.75</v>
      </c>
    </row>
    <row r="40" spans="1:14">
      <c r="A40" s="43" t="s">
        <v>78</v>
      </c>
      <c r="B40" s="51">
        <f t="shared" si="1"/>
        <v>4195.42</v>
      </c>
      <c r="C40" s="51">
        <v>0</v>
      </c>
      <c r="D40" s="51">
        <v>4195.42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</row>
    <row r="41" spans="1:14">
      <c r="A41" s="30" t="s">
        <v>49</v>
      </c>
      <c r="B41" s="50">
        <f t="shared" si="1"/>
        <v>6187.07</v>
      </c>
      <c r="C41" s="51">
        <v>0</v>
      </c>
      <c r="D41" s="51">
        <v>0</v>
      </c>
      <c r="E41" s="51">
        <v>578.96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5608.11</v>
      </c>
      <c r="N41" s="51">
        <v>0</v>
      </c>
    </row>
    <row r="42" spans="1:14">
      <c r="A42" s="43" t="s">
        <v>79</v>
      </c>
      <c r="B42" s="51">
        <f t="shared" si="1"/>
        <v>6187.07</v>
      </c>
      <c r="C42" s="51">
        <v>0</v>
      </c>
      <c r="D42" s="51">
        <v>0</v>
      </c>
      <c r="E42" s="51">
        <v>578.96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5608.11</v>
      </c>
      <c r="N42" s="51">
        <v>0</v>
      </c>
    </row>
    <row r="43" spans="1:14">
      <c r="A43" s="30" t="s">
        <v>80</v>
      </c>
      <c r="B43" s="50">
        <f t="shared" si="1"/>
        <v>25519.789999999997</v>
      </c>
      <c r="C43" s="51">
        <v>0</v>
      </c>
      <c r="D43" s="51">
        <v>0</v>
      </c>
      <c r="E43" s="51">
        <v>5882.3</v>
      </c>
      <c r="F43" s="51">
        <v>0</v>
      </c>
      <c r="G43" s="51">
        <v>0</v>
      </c>
      <c r="H43" s="51">
        <v>0</v>
      </c>
      <c r="I43" s="51">
        <v>6869.48</v>
      </c>
      <c r="J43" s="51">
        <v>2453</v>
      </c>
      <c r="K43" s="51">
        <v>2473.4300000000003</v>
      </c>
      <c r="L43" s="51">
        <v>2832.6400000000003</v>
      </c>
      <c r="M43" s="51">
        <v>5008.9399999999996</v>
      </c>
      <c r="N43" s="51">
        <v>0</v>
      </c>
    </row>
    <row r="44" spans="1:14">
      <c r="A44" s="43" t="s">
        <v>22</v>
      </c>
      <c r="B44" s="51">
        <f t="shared" si="1"/>
        <v>24346.78</v>
      </c>
      <c r="C44" s="51">
        <v>0</v>
      </c>
      <c r="D44" s="51">
        <v>0</v>
      </c>
      <c r="E44" s="51">
        <v>5882.3</v>
      </c>
      <c r="F44" s="51">
        <v>0</v>
      </c>
      <c r="G44" s="51">
        <v>0</v>
      </c>
      <c r="H44" s="51">
        <v>0</v>
      </c>
      <c r="I44" s="51">
        <v>6869.48</v>
      </c>
      <c r="J44" s="51">
        <v>1790</v>
      </c>
      <c r="K44" s="51">
        <v>2473.4300000000003</v>
      </c>
      <c r="L44" s="51">
        <v>2322.63</v>
      </c>
      <c r="M44" s="51">
        <v>5008.9399999999996</v>
      </c>
      <c r="N44" s="51">
        <v>0</v>
      </c>
    </row>
    <row r="45" spans="1:14">
      <c r="A45" s="43" t="s">
        <v>81</v>
      </c>
      <c r="B45" s="51">
        <f t="shared" si="1"/>
        <v>510.01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510.01</v>
      </c>
      <c r="M45" s="51">
        <v>0</v>
      </c>
      <c r="N45" s="51">
        <v>0</v>
      </c>
    </row>
    <row r="46" spans="1:14">
      <c r="A46" s="43" t="s">
        <v>82</v>
      </c>
      <c r="B46" s="51">
        <f t="shared" si="1"/>
        <v>663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663</v>
      </c>
      <c r="K46" s="51">
        <v>0</v>
      </c>
      <c r="L46" s="51">
        <v>0</v>
      </c>
      <c r="M46" s="51">
        <v>0</v>
      </c>
      <c r="N46" s="51">
        <v>0</v>
      </c>
    </row>
    <row r="47" spans="1:14">
      <c r="A47" s="30" t="s">
        <v>23</v>
      </c>
      <c r="B47" s="50">
        <f t="shared" si="1"/>
        <v>13270.49</v>
      </c>
      <c r="C47" s="51">
        <v>2033.87</v>
      </c>
      <c r="D47" s="51">
        <v>0</v>
      </c>
      <c r="E47" s="51">
        <v>1309.46</v>
      </c>
      <c r="F47" s="51">
        <v>457</v>
      </c>
      <c r="G47" s="51">
        <v>0</v>
      </c>
      <c r="H47" s="51">
        <v>967.24</v>
      </c>
      <c r="I47" s="51">
        <v>1615.8600000000001</v>
      </c>
      <c r="J47" s="51">
        <v>1526.79</v>
      </c>
      <c r="K47" s="51">
        <v>881.59</v>
      </c>
      <c r="L47" s="51">
        <v>0</v>
      </c>
      <c r="M47" s="51">
        <v>4478.68</v>
      </c>
      <c r="N47" s="51">
        <v>0</v>
      </c>
    </row>
    <row r="48" spans="1:14">
      <c r="A48" s="43" t="s">
        <v>23</v>
      </c>
      <c r="B48" s="51">
        <f t="shared" si="1"/>
        <v>6073.34</v>
      </c>
      <c r="C48" s="51">
        <v>871.26</v>
      </c>
      <c r="D48" s="51">
        <v>0</v>
      </c>
      <c r="E48" s="51">
        <v>1309.46</v>
      </c>
      <c r="F48" s="51">
        <v>457</v>
      </c>
      <c r="G48" s="51">
        <v>0</v>
      </c>
      <c r="H48" s="51">
        <v>967.24</v>
      </c>
      <c r="I48" s="51">
        <v>941.59</v>
      </c>
      <c r="J48" s="51">
        <v>1526.79</v>
      </c>
      <c r="K48" s="51">
        <v>0</v>
      </c>
      <c r="L48" s="51">
        <v>0</v>
      </c>
      <c r="M48" s="51">
        <v>0</v>
      </c>
      <c r="N48" s="51">
        <v>0</v>
      </c>
    </row>
    <row r="49" spans="1:14">
      <c r="A49" s="43" t="s">
        <v>44</v>
      </c>
      <c r="B49" s="51">
        <f t="shared" si="1"/>
        <v>7197.15</v>
      </c>
      <c r="C49" s="51">
        <v>1162.6099999999999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674.27</v>
      </c>
      <c r="J49" s="51">
        <v>0</v>
      </c>
      <c r="K49" s="51">
        <v>881.59</v>
      </c>
      <c r="L49" s="51">
        <v>0</v>
      </c>
      <c r="M49" s="51">
        <v>4478.68</v>
      </c>
      <c r="N49" s="51">
        <v>0</v>
      </c>
    </row>
    <row r="50" spans="1:14">
      <c r="A50" s="30" t="s">
        <v>14</v>
      </c>
      <c r="B50" s="50">
        <f t="shared" si="1"/>
        <v>10345.700000000001</v>
      </c>
      <c r="C50" s="51">
        <v>0</v>
      </c>
      <c r="D50" s="51">
        <v>391.9</v>
      </c>
      <c r="E50" s="51">
        <v>0</v>
      </c>
      <c r="F50" s="51">
        <v>0</v>
      </c>
      <c r="G50" s="51">
        <v>8640</v>
      </c>
      <c r="H50" s="51">
        <v>562.20000000000005</v>
      </c>
      <c r="I50" s="51">
        <v>0</v>
      </c>
      <c r="J50" s="51">
        <v>0</v>
      </c>
      <c r="K50" s="51">
        <v>751.6</v>
      </c>
      <c r="L50" s="51">
        <v>0</v>
      </c>
      <c r="M50" s="51">
        <v>0</v>
      </c>
      <c r="N50" s="51">
        <v>0</v>
      </c>
    </row>
    <row r="51" spans="1:14">
      <c r="A51" s="43" t="s">
        <v>65</v>
      </c>
      <c r="B51" s="51">
        <f t="shared" si="1"/>
        <v>9391.6</v>
      </c>
      <c r="C51" s="51">
        <v>0</v>
      </c>
      <c r="D51" s="51">
        <v>0</v>
      </c>
      <c r="E51" s="51">
        <v>0</v>
      </c>
      <c r="F51" s="51">
        <v>0</v>
      </c>
      <c r="G51" s="51">
        <v>8640</v>
      </c>
      <c r="H51" s="51">
        <v>0</v>
      </c>
      <c r="I51" s="51">
        <v>0</v>
      </c>
      <c r="J51" s="51">
        <v>0</v>
      </c>
      <c r="K51" s="51">
        <v>751.6</v>
      </c>
      <c r="L51" s="51">
        <v>0</v>
      </c>
      <c r="M51" s="51">
        <v>0</v>
      </c>
      <c r="N51" s="51">
        <v>0</v>
      </c>
    </row>
    <row r="52" spans="1:14">
      <c r="A52" s="43" t="s">
        <v>15</v>
      </c>
      <c r="B52" s="51">
        <f t="shared" si="1"/>
        <v>562.20000000000005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562.20000000000005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</row>
    <row r="53" spans="1:14">
      <c r="A53" s="43" t="s">
        <v>41</v>
      </c>
      <c r="B53" s="51">
        <f t="shared" si="1"/>
        <v>391.9</v>
      </c>
      <c r="C53" s="51">
        <v>0</v>
      </c>
      <c r="D53" s="51">
        <v>391.9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</row>
    <row r="54" spans="1:14">
      <c r="A54" s="30" t="s">
        <v>24</v>
      </c>
      <c r="B54" s="50">
        <f t="shared" si="1"/>
        <v>66314.259999999995</v>
      </c>
      <c r="C54" s="51">
        <v>0</v>
      </c>
      <c r="D54" s="51">
        <v>20592.740000000002</v>
      </c>
      <c r="E54" s="51">
        <v>0</v>
      </c>
      <c r="F54" s="51">
        <v>0</v>
      </c>
      <c r="G54" s="51">
        <v>14759.48</v>
      </c>
      <c r="H54" s="51">
        <v>0</v>
      </c>
      <c r="I54" s="51">
        <v>7675.9699999999993</v>
      </c>
      <c r="J54" s="51">
        <v>853.54</v>
      </c>
      <c r="K54" s="51">
        <v>0</v>
      </c>
      <c r="L54" s="51">
        <v>7051.31</v>
      </c>
      <c r="M54" s="51">
        <v>9487.74</v>
      </c>
      <c r="N54" s="51">
        <v>5893.48</v>
      </c>
    </row>
    <row r="55" spans="1:14">
      <c r="A55" s="43" t="s">
        <v>24</v>
      </c>
      <c r="B55" s="51">
        <f t="shared" si="1"/>
        <v>46411.81</v>
      </c>
      <c r="C55" s="51">
        <v>0</v>
      </c>
      <c r="D55" s="51">
        <v>690.29</v>
      </c>
      <c r="E55" s="51">
        <v>0</v>
      </c>
      <c r="F55" s="51">
        <v>0</v>
      </c>
      <c r="G55" s="51">
        <v>14759.48</v>
      </c>
      <c r="H55" s="51">
        <v>0</v>
      </c>
      <c r="I55" s="51">
        <v>7675.9699999999993</v>
      </c>
      <c r="J55" s="51">
        <v>853.54</v>
      </c>
      <c r="K55" s="51">
        <v>0</v>
      </c>
      <c r="L55" s="51">
        <v>7051.31</v>
      </c>
      <c r="M55" s="51">
        <v>9487.74</v>
      </c>
      <c r="N55" s="51">
        <v>5893.48</v>
      </c>
    </row>
    <row r="56" spans="1:14">
      <c r="A56" s="43" t="s">
        <v>25</v>
      </c>
      <c r="B56" s="51">
        <f t="shared" si="1"/>
        <v>19902.45</v>
      </c>
      <c r="C56" s="51">
        <v>0</v>
      </c>
      <c r="D56" s="51">
        <v>19902.45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</row>
    <row r="57" spans="1:14">
      <c r="A57" s="30" t="s">
        <v>26</v>
      </c>
      <c r="B57" s="50">
        <f t="shared" si="1"/>
        <v>42036.460000000006</v>
      </c>
      <c r="C57" s="51">
        <v>484.47</v>
      </c>
      <c r="D57" s="51">
        <v>0</v>
      </c>
      <c r="E57" s="51">
        <v>0</v>
      </c>
      <c r="F57" s="51">
        <v>0</v>
      </c>
      <c r="G57" s="51">
        <v>0</v>
      </c>
      <c r="H57" s="51">
        <v>780.35</v>
      </c>
      <c r="I57" s="51">
        <v>11829.7</v>
      </c>
      <c r="J57" s="51">
        <v>19109.86</v>
      </c>
      <c r="K57" s="51">
        <v>3150</v>
      </c>
      <c r="L57" s="51">
        <v>0</v>
      </c>
      <c r="M57" s="51">
        <v>6682.08</v>
      </c>
      <c r="N57" s="51">
        <v>0</v>
      </c>
    </row>
    <row r="58" spans="1:14">
      <c r="A58" s="43" t="s">
        <v>26</v>
      </c>
      <c r="B58" s="51">
        <f t="shared" si="1"/>
        <v>16526.910000000003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780.35</v>
      </c>
      <c r="I58" s="51">
        <v>11829.7</v>
      </c>
      <c r="J58" s="51">
        <v>520.86</v>
      </c>
      <c r="K58" s="51">
        <v>3150</v>
      </c>
      <c r="L58" s="51">
        <v>0</v>
      </c>
      <c r="M58" s="51">
        <v>246</v>
      </c>
      <c r="N58" s="51">
        <v>0</v>
      </c>
    </row>
    <row r="59" spans="1:14">
      <c r="A59" s="43" t="s">
        <v>45</v>
      </c>
      <c r="B59" s="51">
        <f t="shared" si="1"/>
        <v>25025.08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18589</v>
      </c>
      <c r="K59" s="51">
        <v>0</v>
      </c>
      <c r="L59" s="51">
        <v>0</v>
      </c>
      <c r="M59" s="51">
        <v>6436.08</v>
      </c>
      <c r="N59" s="51">
        <v>0</v>
      </c>
    </row>
    <row r="60" spans="1:14">
      <c r="A60" s="43" t="s">
        <v>83</v>
      </c>
      <c r="B60" s="51">
        <f t="shared" si="1"/>
        <v>484.47</v>
      </c>
      <c r="C60" s="51">
        <v>484.47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</row>
    <row r="61" spans="1:14">
      <c r="A61" s="30" t="s">
        <v>84</v>
      </c>
      <c r="B61" s="50">
        <f t="shared" si="1"/>
        <v>2672.86</v>
      </c>
      <c r="C61" s="51">
        <v>0</v>
      </c>
      <c r="D61" s="51">
        <v>1091.24</v>
      </c>
      <c r="E61" s="51">
        <v>775.44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508.03</v>
      </c>
      <c r="M61" s="51">
        <v>298.14999999999998</v>
      </c>
      <c r="N61" s="51">
        <v>0</v>
      </c>
    </row>
    <row r="62" spans="1:14">
      <c r="A62" s="43" t="s">
        <v>27</v>
      </c>
      <c r="B62" s="51">
        <f t="shared" si="1"/>
        <v>2672.86</v>
      </c>
      <c r="C62" s="51">
        <v>0</v>
      </c>
      <c r="D62" s="51">
        <v>1091.24</v>
      </c>
      <c r="E62" s="51">
        <v>775.44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508.03</v>
      </c>
      <c r="M62" s="51">
        <v>298.14999999999998</v>
      </c>
      <c r="N62" s="51">
        <v>0</v>
      </c>
    </row>
    <row r="63" spans="1:14">
      <c r="A63" s="30" t="s">
        <v>85</v>
      </c>
      <c r="B63" s="50">
        <f t="shared" si="1"/>
        <v>104704.26999999999</v>
      </c>
      <c r="C63" s="51">
        <v>20197.48</v>
      </c>
      <c r="D63" s="51">
        <v>9057.2999999999993</v>
      </c>
      <c r="E63" s="51">
        <v>393.87</v>
      </c>
      <c r="F63" s="51">
        <v>0</v>
      </c>
      <c r="G63" s="51">
        <v>0</v>
      </c>
      <c r="H63" s="51">
        <v>1300.05</v>
      </c>
      <c r="I63" s="51">
        <v>244.8</v>
      </c>
      <c r="J63" s="51">
        <v>281.69</v>
      </c>
      <c r="K63" s="51">
        <v>52310.490000000005</v>
      </c>
      <c r="L63" s="51">
        <v>2048.4299999999998</v>
      </c>
      <c r="M63" s="51">
        <v>0</v>
      </c>
      <c r="N63" s="51">
        <v>18870.16</v>
      </c>
    </row>
    <row r="64" spans="1:14">
      <c r="A64" s="43" t="s">
        <v>28</v>
      </c>
      <c r="B64" s="51">
        <f t="shared" si="1"/>
        <v>32351.95</v>
      </c>
      <c r="C64" s="51">
        <v>0</v>
      </c>
      <c r="D64" s="51">
        <v>0</v>
      </c>
      <c r="E64" s="51">
        <v>393.87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31358.080000000002</v>
      </c>
      <c r="L64" s="51">
        <v>600</v>
      </c>
      <c r="M64" s="51">
        <v>0</v>
      </c>
      <c r="N64" s="51">
        <v>0</v>
      </c>
    </row>
    <row r="65" spans="1:14">
      <c r="A65" s="43" t="s">
        <v>30</v>
      </c>
      <c r="B65" s="51">
        <f t="shared" si="1"/>
        <v>30952.5</v>
      </c>
      <c r="C65" s="51">
        <v>0</v>
      </c>
      <c r="D65" s="51">
        <v>6769.3</v>
      </c>
      <c r="E65" s="51">
        <v>0</v>
      </c>
      <c r="F65" s="51">
        <v>0</v>
      </c>
      <c r="G65" s="51">
        <v>0</v>
      </c>
      <c r="H65" s="51">
        <v>1255.8699999999999</v>
      </c>
      <c r="I65" s="51">
        <v>244.8</v>
      </c>
      <c r="J65" s="51">
        <v>281.69</v>
      </c>
      <c r="K65" s="51">
        <v>20952.41</v>
      </c>
      <c r="L65" s="51">
        <v>1448.4299999999998</v>
      </c>
      <c r="M65" s="51">
        <v>0</v>
      </c>
      <c r="N65" s="51">
        <v>0</v>
      </c>
    </row>
    <row r="66" spans="1:14">
      <c r="A66" s="43" t="s">
        <v>29</v>
      </c>
      <c r="B66" s="51">
        <f t="shared" si="1"/>
        <v>41399.82</v>
      </c>
      <c r="C66" s="51">
        <v>20197.48</v>
      </c>
      <c r="D66" s="51">
        <v>2288</v>
      </c>
      <c r="E66" s="51">
        <v>0</v>
      </c>
      <c r="F66" s="51">
        <v>0</v>
      </c>
      <c r="G66" s="51">
        <v>0</v>
      </c>
      <c r="H66" s="51">
        <v>44.18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18870.16</v>
      </c>
    </row>
    <row r="67" spans="1:14">
      <c r="A67" s="30" t="s">
        <v>31</v>
      </c>
      <c r="B67" s="50">
        <f t="shared" si="1"/>
        <v>6831.9499999999989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179.98</v>
      </c>
      <c r="I67" s="51">
        <v>1260</v>
      </c>
      <c r="J67" s="51">
        <v>3656.91</v>
      </c>
      <c r="K67" s="51">
        <v>0</v>
      </c>
      <c r="L67" s="51">
        <v>1444.9</v>
      </c>
      <c r="M67" s="51">
        <v>0</v>
      </c>
      <c r="N67" s="51">
        <v>290.16000000000003</v>
      </c>
    </row>
    <row r="68" spans="1:14">
      <c r="A68" s="43" t="s">
        <v>32</v>
      </c>
      <c r="B68" s="51">
        <f t="shared" si="1"/>
        <v>6651.9699999999993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1260</v>
      </c>
      <c r="J68" s="51">
        <v>3656.91</v>
      </c>
      <c r="K68" s="51">
        <v>0</v>
      </c>
      <c r="L68" s="51">
        <v>1444.9</v>
      </c>
      <c r="M68" s="51">
        <v>0</v>
      </c>
      <c r="N68" s="51">
        <v>290.16000000000003</v>
      </c>
    </row>
    <row r="69" spans="1:14">
      <c r="A69" s="43" t="s">
        <v>86</v>
      </c>
      <c r="B69" s="51">
        <f t="shared" si="1"/>
        <v>179.98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179.98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</row>
    <row r="70" spans="1:14">
      <c r="A70" s="30" t="s">
        <v>33</v>
      </c>
      <c r="B70" s="50">
        <f t="shared" si="1"/>
        <v>644984.81000000006</v>
      </c>
      <c r="C70" s="51">
        <v>58977.729999999996</v>
      </c>
      <c r="D70" s="51">
        <v>46599.32</v>
      </c>
      <c r="E70" s="51">
        <v>14463.5</v>
      </c>
      <c r="F70" s="51">
        <v>12532.960000000001</v>
      </c>
      <c r="G70" s="51">
        <v>22146.449999999997</v>
      </c>
      <c r="H70" s="51">
        <v>63716.61</v>
      </c>
      <c r="I70" s="51">
        <v>93173.95</v>
      </c>
      <c r="J70" s="51">
        <v>47343.22</v>
      </c>
      <c r="K70" s="51">
        <v>59805.47</v>
      </c>
      <c r="L70" s="51">
        <v>61598.790000000015</v>
      </c>
      <c r="M70" s="51">
        <v>91694.639999999985</v>
      </c>
      <c r="N70" s="51">
        <v>72932.169999999984</v>
      </c>
    </row>
    <row r="71" spans="1:14">
      <c r="A71" s="43" t="s">
        <v>33</v>
      </c>
      <c r="B71" s="51">
        <f t="shared" si="1"/>
        <v>471082.63</v>
      </c>
      <c r="C71" s="51">
        <v>56724.78</v>
      </c>
      <c r="D71" s="51">
        <v>37972.379999999997</v>
      </c>
      <c r="E71" s="51">
        <v>14154.75</v>
      </c>
      <c r="F71" s="51">
        <v>12532.960000000001</v>
      </c>
      <c r="G71" s="51">
        <v>11438.519999999999</v>
      </c>
      <c r="H71" s="51">
        <v>39316.25</v>
      </c>
      <c r="I71" s="51">
        <v>51569.8</v>
      </c>
      <c r="J71" s="51">
        <v>40783.01</v>
      </c>
      <c r="K71" s="51">
        <v>54724.159999999996</v>
      </c>
      <c r="L71" s="51">
        <v>45228.060000000012</v>
      </c>
      <c r="M71" s="51">
        <v>81728.709999999992</v>
      </c>
      <c r="N71" s="51">
        <v>24909.249999999996</v>
      </c>
    </row>
    <row r="72" spans="1:14">
      <c r="A72" s="43" t="s">
        <v>50</v>
      </c>
      <c r="B72" s="51">
        <f t="shared" ref="B72:B96" si="2">SUM(C72:N72)</f>
        <v>4025.53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4025.53</v>
      </c>
    </row>
    <row r="73" spans="1:14">
      <c r="A73" s="43" t="s">
        <v>57</v>
      </c>
      <c r="B73" s="51">
        <f t="shared" si="2"/>
        <v>51848.829999999994</v>
      </c>
      <c r="C73" s="51">
        <v>926.59</v>
      </c>
      <c r="D73" s="51">
        <v>3942.97</v>
      </c>
      <c r="E73" s="51">
        <v>0</v>
      </c>
      <c r="F73" s="51">
        <v>0</v>
      </c>
      <c r="G73" s="51">
        <v>5116.13</v>
      </c>
      <c r="H73" s="51">
        <v>0</v>
      </c>
      <c r="I73" s="51">
        <v>39227.24</v>
      </c>
      <c r="J73" s="51">
        <v>0</v>
      </c>
      <c r="K73" s="51">
        <v>0</v>
      </c>
      <c r="L73" s="51">
        <v>2635.9</v>
      </c>
      <c r="M73" s="51">
        <v>0</v>
      </c>
      <c r="N73" s="51">
        <v>0</v>
      </c>
    </row>
    <row r="74" spans="1:14">
      <c r="A74" s="43" t="s">
        <v>51</v>
      </c>
      <c r="B74" s="51">
        <f t="shared" si="2"/>
        <v>14399.240000000002</v>
      </c>
      <c r="C74" s="51">
        <v>162.02000000000001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2042.39</v>
      </c>
      <c r="L74" s="51">
        <v>12194.830000000002</v>
      </c>
      <c r="M74" s="51">
        <v>0</v>
      </c>
      <c r="N74" s="51">
        <v>0</v>
      </c>
    </row>
    <row r="75" spans="1:14">
      <c r="A75" s="43" t="s">
        <v>54</v>
      </c>
      <c r="B75" s="51">
        <f t="shared" si="2"/>
        <v>792.48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792.48</v>
      </c>
      <c r="L75" s="51">
        <v>0</v>
      </c>
      <c r="M75" s="51">
        <v>0</v>
      </c>
      <c r="N75" s="51">
        <v>0</v>
      </c>
    </row>
    <row r="76" spans="1:14">
      <c r="A76" s="43" t="s">
        <v>87</v>
      </c>
      <c r="B76" s="51">
        <f t="shared" si="2"/>
        <v>102836.1</v>
      </c>
      <c r="C76" s="51">
        <v>1164.3399999999999</v>
      </c>
      <c r="D76" s="51">
        <v>4683.97</v>
      </c>
      <c r="E76" s="51">
        <v>308.75</v>
      </c>
      <c r="F76" s="51">
        <v>0</v>
      </c>
      <c r="G76" s="51">
        <v>5591.8</v>
      </c>
      <c r="H76" s="51">
        <v>24400.36</v>
      </c>
      <c r="I76" s="51">
        <v>2376.91</v>
      </c>
      <c r="J76" s="51">
        <v>6560.21</v>
      </c>
      <c r="K76" s="51">
        <v>2246.44</v>
      </c>
      <c r="L76" s="51">
        <v>1540</v>
      </c>
      <c r="M76" s="51">
        <v>9965.93</v>
      </c>
      <c r="N76" s="51">
        <v>43997.389999999992</v>
      </c>
    </row>
    <row r="77" spans="1:14">
      <c r="A77" s="30" t="s">
        <v>88</v>
      </c>
      <c r="B77" s="50">
        <f t="shared" si="2"/>
        <v>2129.35</v>
      </c>
      <c r="C77" s="51">
        <v>2129.35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</row>
    <row r="78" spans="1:14">
      <c r="A78" s="43" t="s">
        <v>89</v>
      </c>
      <c r="B78" s="52">
        <f t="shared" si="2"/>
        <v>2129.35</v>
      </c>
      <c r="C78" s="51">
        <v>2129.35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</row>
    <row r="79" spans="1:14">
      <c r="A79" s="30" t="s">
        <v>39</v>
      </c>
      <c r="B79" s="50">
        <f t="shared" si="2"/>
        <v>16435.920000000002</v>
      </c>
      <c r="C79" s="51">
        <v>312.06</v>
      </c>
      <c r="D79" s="51">
        <v>0</v>
      </c>
      <c r="E79" s="51">
        <v>0</v>
      </c>
      <c r="F79" s="51">
        <v>0</v>
      </c>
      <c r="G79" s="51">
        <v>2403.14</v>
      </c>
      <c r="H79" s="51">
        <v>0</v>
      </c>
      <c r="I79" s="51">
        <v>6380.16</v>
      </c>
      <c r="J79" s="51">
        <v>4431.93</v>
      </c>
      <c r="K79" s="51">
        <v>0</v>
      </c>
      <c r="L79" s="51">
        <v>423.01</v>
      </c>
      <c r="M79" s="51">
        <v>0</v>
      </c>
      <c r="N79" s="51">
        <v>2485.62</v>
      </c>
    </row>
    <row r="80" spans="1:14">
      <c r="A80" s="43" t="s">
        <v>40</v>
      </c>
      <c r="B80" s="51">
        <f t="shared" si="2"/>
        <v>15007.920000000002</v>
      </c>
      <c r="C80" s="51">
        <v>312.06</v>
      </c>
      <c r="D80" s="51">
        <v>0</v>
      </c>
      <c r="E80" s="51">
        <v>0</v>
      </c>
      <c r="F80" s="51">
        <v>0</v>
      </c>
      <c r="G80" s="51">
        <v>2403.14</v>
      </c>
      <c r="H80" s="51">
        <v>0</v>
      </c>
      <c r="I80" s="51">
        <v>6380.16</v>
      </c>
      <c r="J80" s="51">
        <v>3003.93</v>
      </c>
      <c r="K80" s="51">
        <v>0</v>
      </c>
      <c r="L80" s="51">
        <v>423.01</v>
      </c>
      <c r="M80" s="51">
        <v>0</v>
      </c>
      <c r="N80" s="51">
        <v>2485.62</v>
      </c>
    </row>
    <row r="81" spans="1:15">
      <c r="A81" s="43" t="s">
        <v>90</v>
      </c>
      <c r="B81" s="51">
        <f t="shared" si="2"/>
        <v>1428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1428</v>
      </c>
      <c r="K81" s="51">
        <v>0</v>
      </c>
      <c r="L81" s="51">
        <v>0</v>
      </c>
      <c r="M81" s="51">
        <v>0</v>
      </c>
      <c r="N81" s="51">
        <v>0</v>
      </c>
    </row>
    <row r="82" spans="1:15">
      <c r="A82" s="30" t="s">
        <v>42</v>
      </c>
      <c r="B82" s="50">
        <f t="shared" si="2"/>
        <v>10849.16</v>
      </c>
      <c r="C82" s="51">
        <v>3027.26</v>
      </c>
      <c r="D82" s="51">
        <v>449.13</v>
      </c>
      <c r="E82" s="51">
        <v>0</v>
      </c>
      <c r="F82" s="51">
        <v>0</v>
      </c>
      <c r="G82" s="51">
        <v>677.92</v>
      </c>
      <c r="H82" s="51">
        <v>0</v>
      </c>
      <c r="I82" s="51">
        <v>387.77</v>
      </c>
      <c r="J82" s="51">
        <v>1720.6</v>
      </c>
      <c r="K82" s="51">
        <v>0</v>
      </c>
      <c r="L82" s="51">
        <v>0</v>
      </c>
      <c r="M82" s="51">
        <v>2293.2800000000002</v>
      </c>
      <c r="N82" s="51">
        <v>2293.1999999999998</v>
      </c>
    </row>
    <row r="83" spans="1:15" s="7" customFormat="1" ht="12">
      <c r="A83" s="43" t="s">
        <v>43</v>
      </c>
      <c r="B83" s="51">
        <f t="shared" si="2"/>
        <v>10400.029999999999</v>
      </c>
      <c r="C83" s="51">
        <v>3027.26</v>
      </c>
      <c r="D83" s="51">
        <v>0</v>
      </c>
      <c r="E83" s="51">
        <v>0</v>
      </c>
      <c r="F83" s="51">
        <v>0</v>
      </c>
      <c r="G83" s="51">
        <v>677.92</v>
      </c>
      <c r="H83" s="51">
        <v>0</v>
      </c>
      <c r="I83" s="51">
        <v>387.77</v>
      </c>
      <c r="J83" s="51">
        <v>1720.6</v>
      </c>
      <c r="K83" s="51">
        <v>0</v>
      </c>
      <c r="L83" s="51">
        <v>0</v>
      </c>
      <c r="M83" s="51">
        <v>2293.2800000000002</v>
      </c>
      <c r="N83" s="51">
        <v>2293.1999999999998</v>
      </c>
    </row>
    <row r="84" spans="1:15">
      <c r="A84" s="43" t="s">
        <v>91</v>
      </c>
      <c r="B84" s="51">
        <f t="shared" si="2"/>
        <v>449.13</v>
      </c>
      <c r="C84" s="51">
        <v>0</v>
      </c>
      <c r="D84" s="51">
        <v>449.13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</row>
    <row r="85" spans="1:15">
      <c r="A85" s="30" t="s">
        <v>92</v>
      </c>
      <c r="B85" s="50">
        <f t="shared" si="2"/>
        <v>787.4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787.4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</row>
    <row r="86" spans="1:15">
      <c r="A86" s="43" t="s">
        <v>92</v>
      </c>
      <c r="B86" s="51">
        <f t="shared" si="2"/>
        <v>787.4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787.4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</row>
    <row r="87" spans="1:15">
      <c r="A87" s="30" t="s">
        <v>93</v>
      </c>
      <c r="B87" s="50">
        <f t="shared" si="2"/>
        <v>653.54</v>
      </c>
      <c r="C87" s="51">
        <v>653.54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6"/>
    </row>
    <row r="88" spans="1:15">
      <c r="A88" s="43" t="s">
        <v>94</v>
      </c>
      <c r="B88" s="51">
        <f t="shared" si="2"/>
        <v>653.54</v>
      </c>
      <c r="C88" s="51">
        <v>653.54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</row>
    <row r="89" spans="1:15">
      <c r="A89" s="30" t="s">
        <v>34</v>
      </c>
      <c r="B89" s="50">
        <f t="shared" si="2"/>
        <v>1775888.48</v>
      </c>
      <c r="C89" s="51">
        <v>69746.429999999993</v>
      </c>
      <c r="D89" s="51">
        <v>42749.119999999995</v>
      </c>
      <c r="E89" s="51">
        <v>296483.63</v>
      </c>
      <c r="F89" s="51">
        <v>35340.770000000004</v>
      </c>
      <c r="G89" s="51">
        <v>66499.94</v>
      </c>
      <c r="H89" s="51">
        <v>677255.8</v>
      </c>
      <c r="I89" s="51">
        <v>41724.32</v>
      </c>
      <c r="J89" s="51">
        <v>96688.35</v>
      </c>
      <c r="K89" s="51">
        <v>155974</v>
      </c>
      <c r="L89" s="51">
        <v>158437.52999999997</v>
      </c>
      <c r="M89" s="51">
        <v>51968.409999999996</v>
      </c>
      <c r="N89" s="51">
        <v>83020.179999999993</v>
      </c>
    </row>
    <row r="90" spans="1:15">
      <c r="A90" s="37" t="s">
        <v>37</v>
      </c>
      <c r="B90" s="51">
        <f t="shared" si="2"/>
        <v>725369.04</v>
      </c>
      <c r="C90" s="51">
        <v>14344.439999999999</v>
      </c>
      <c r="D90" s="51">
        <v>7777.11</v>
      </c>
      <c r="E90" s="51">
        <v>2277.08</v>
      </c>
      <c r="F90" s="51">
        <v>21264.17</v>
      </c>
      <c r="G90" s="51">
        <v>66206.22</v>
      </c>
      <c r="H90" s="51">
        <v>336780.34</v>
      </c>
      <c r="I90" s="51">
        <v>16844.64</v>
      </c>
      <c r="J90" s="51">
        <v>23750.780000000002</v>
      </c>
      <c r="K90" s="51">
        <v>140498.13999999998</v>
      </c>
      <c r="L90" s="51">
        <v>46184.75</v>
      </c>
      <c r="M90" s="51">
        <v>32354.59</v>
      </c>
      <c r="N90" s="51">
        <v>17086.78</v>
      </c>
    </row>
    <row r="91" spans="1:15">
      <c r="A91" s="37" t="s">
        <v>95</v>
      </c>
      <c r="B91" s="51">
        <f t="shared" si="2"/>
        <v>49301.54</v>
      </c>
      <c r="C91" s="51">
        <v>2177.42</v>
      </c>
      <c r="D91" s="51">
        <v>4908.5200000000004</v>
      </c>
      <c r="E91" s="51">
        <v>9628.369999999999</v>
      </c>
      <c r="F91" s="51">
        <v>740.23</v>
      </c>
      <c r="G91" s="51">
        <v>0</v>
      </c>
      <c r="H91" s="51">
        <v>3366.81</v>
      </c>
      <c r="I91" s="51">
        <v>5880.75</v>
      </c>
      <c r="J91" s="51">
        <v>831.97</v>
      </c>
      <c r="K91" s="51">
        <v>8981.36</v>
      </c>
      <c r="L91" s="51">
        <v>1734.84</v>
      </c>
      <c r="M91" s="51">
        <v>4665.87</v>
      </c>
      <c r="N91" s="51">
        <v>6385.4</v>
      </c>
    </row>
    <row r="92" spans="1:15">
      <c r="A92" s="37" t="s">
        <v>38</v>
      </c>
      <c r="B92" s="51">
        <f t="shared" si="2"/>
        <v>497628.13000000006</v>
      </c>
      <c r="C92" s="51">
        <v>53224.57</v>
      </c>
      <c r="D92" s="51">
        <v>1630.31</v>
      </c>
      <c r="E92" s="51">
        <v>1092.1199999999999</v>
      </c>
      <c r="F92" s="51">
        <v>3404.37</v>
      </c>
      <c r="G92" s="51">
        <v>293.72000000000003</v>
      </c>
      <c r="H92" s="51">
        <v>325819.60000000003</v>
      </c>
      <c r="I92" s="51">
        <v>7813.9900000000007</v>
      </c>
      <c r="J92" s="51">
        <v>69831.78</v>
      </c>
      <c r="K92" s="51">
        <v>4655.92</v>
      </c>
      <c r="L92" s="51">
        <v>4774.7700000000004</v>
      </c>
      <c r="M92" s="51">
        <v>7800.98</v>
      </c>
      <c r="N92" s="51">
        <v>17286</v>
      </c>
    </row>
    <row r="93" spans="1:15">
      <c r="A93" s="37" t="s">
        <v>35</v>
      </c>
      <c r="B93" s="51">
        <f t="shared" si="2"/>
        <v>14964.94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11184.94</v>
      </c>
      <c r="J93" s="51">
        <v>0</v>
      </c>
      <c r="K93" s="51">
        <v>0</v>
      </c>
      <c r="L93" s="51">
        <v>0</v>
      </c>
      <c r="M93" s="51">
        <v>3780</v>
      </c>
      <c r="N93" s="51">
        <v>0</v>
      </c>
    </row>
    <row r="94" spans="1:15">
      <c r="A94" s="37" t="s">
        <v>36</v>
      </c>
      <c r="B94" s="51">
        <f t="shared" si="2"/>
        <v>11552</v>
      </c>
      <c r="C94" s="51">
        <v>0</v>
      </c>
      <c r="D94" s="51">
        <v>0</v>
      </c>
      <c r="E94" s="51">
        <v>0</v>
      </c>
      <c r="F94" s="51">
        <v>9932</v>
      </c>
      <c r="G94" s="51">
        <v>0</v>
      </c>
      <c r="H94" s="51">
        <v>0</v>
      </c>
      <c r="I94" s="51">
        <v>0</v>
      </c>
      <c r="J94" s="51">
        <v>1620</v>
      </c>
      <c r="K94" s="51">
        <v>0</v>
      </c>
      <c r="L94" s="51">
        <v>0</v>
      </c>
      <c r="M94" s="51">
        <v>0</v>
      </c>
      <c r="N94" s="51">
        <v>0</v>
      </c>
    </row>
    <row r="95" spans="1:15">
      <c r="A95" s="37" t="s">
        <v>67</v>
      </c>
      <c r="B95" s="51">
        <f t="shared" si="2"/>
        <v>421181.09</v>
      </c>
      <c r="C95" s="51">
        <v>0</v>
      </c>
      <c r="D95" s="51">
        <v>593.24</v>
      </c>
      <c r="E95" s="51">
        <v>283486.06</v>
      </c>
      <c r="F95" s="51">
        <v>0</v>
      </c>
      <c r="G95" s="51">
        <v>0</v>
      </c>
      <c r="H95" s="51">
        <v>4256.05</v>
      </c>
      <c r="I95" s="51">
        <v>0</v>
      </c>
      <c r="J95" s="51">
        <v>653.82000000000005</v>
      </c>
      <c r="K95" s="51">
        <v>1838.58</v>
      </c>
      <c r="L95" s="51">
        <v>85634.64</v>
      </c>
      <c r="M95" s="51">
        <v>2456.6999999999998</v>
      </c>
      <c r="N95" s="51">
        <v>42262</v>
      </c>
    </row>
    <row r="96" spans="1:15">
      <c r="A96" s="39" t="s">
        <v>47</v>
      </c>
      <c r="B96" s="53">
        <f t="shared" si="2"/>
        <v>55891.74</v>
      </c>
      <c r="C96" s="53">
        <v>0</v>
      </c>
      <c r="D96" s="53">
        <v>27839.94</v>
      </c>
      <c r="E96" s="53">
        <v>0</v>
      </c>
      <c r="F96" s="53">
        <v>0</v>
      </c>
      <c r="G96" s="53">
        <v>0</v>
      </c>
      <c r="H96" s="53">
        <v>7033</v>
      </c>
      <c r="I96" s="53">
        <v>0</v>
      </c>
      <c r="J96" s="53">
        <v>0</v>
      </c>
      <c r="K96" s="53">
        <v>0</v>
      </c>
      <c r="L96" s="53">
        <v>20108.53</v>
      </c>
      <c r="M96" s="53">
        <v>910.27</v>
      </c>
      <c r="N96" s="53">
        <v>0</v>
      </c>
    </row>
    <row r="97" spans="1:14">
      <c r="A97" s="11" t="s">
        <v>98</v>
      </c>
      <c r="B97" s="2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s="9" customFormat="1" ht="9">
      <c r="A98" s="8" t="s">
        <v>96</v>
      </c>
    </row>
    <row r="99" spans="1:14">
      <c r="A99" s="2" t="s">
        <v>97</v>
      </c>
      <c r="B99" s="2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>
      <c r="A100" s="11" t="s">
        <v>99</v>
      </c>
      <c r="B100" s="11"/>
    </row>
    <row r="101" spans="1:14">
      <c r="A101" s="8" t="s">
        <v>100</v>
      </c>
      <c r="B101" s="8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2">
    <mergeCell ref="A2:N2"/>
    <mergeCell ref="A3:N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00"/>
  <sheetViews>
    <sheetView workbookViewId="0">
      <selection activeCell="A101" sqref="A101"/>
    </sheetView>
  </sheetViews>
  <sheetFormatPr baseColWidth="10" defaultColWidth="11.42578125" defaultRowHeight="12"/>
  <cols>
    <col min="1" max="1" width="25.85546875" style="37" customWidth="1"/>
    <col min="2" max="2" width="13.42578125" style="35" customWidth="1"/>
    <col min="3" max="14" width="12.7109375" style="35" customWidth="1"/>
    <col min="15" max="16384" width="11.42578125" style="35"/>
  </cols>
  <sheetData>
    <row r="3" spans="1:14" s="21" customFormat="1" ht="15">
      <c r="A3" s="87" t="s">
        <v>163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21" customFormat="1" ht="15">
      <c r="A4" s="87" t="s">
        <v>164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6" spans="1:14" s="33" customFormat="1">
      <c r="A6" s="32" t="s">
        <v>0</v>
      </c>
      <c r="B6" s="15" t="s">
        <v>4</v>
      </c>
      <c r="C6" s="15" t="s">
        <v>1</v>
      </c>
      <c r="D6" s="15" t="s">
        <v>2</v>
      </c>
      <c r="E6" s="15" t="s">
        <v>3</v>
      </c>
      <c r="F6" s="15" t="s">
        <v>46</v>
      </c>
      <c r="G6" s="15" t="s">
        <v>52</v>
      </c>
      <c r="H6" s="15" t="s">
        <v>53</v>
      </c>
      <c r="I6" s="15" t="s">
        <v>55</v>
      </c>
      <c r="J6" s="15" t="s">
        <v>58</v>
      </c>
      <c r="K6" s="15" t="s">
        <v>59</v>
      </c>
      <c r="L6" s="15" t="s">
        <v>60</v>
      </c>
      <c r="M6" s="15" t="s">
        <v>61</v>
      </c>
      <c r="N6" s="15" t="s">
        <v>62</v>
      </c>
    </row>
    <row r="7" spans="1:14" ht="15" customHeight="1">
      <c r="A7" s="34" t="s">
        <v>4</v>
      </c>
      <c r="B7" s="44">
        <f>SUM(B8,B10,B12,B15,B18,B20,B22,B24,B26,B29,B32,B36,B38,B40,B42,B47,B51,B54,B59,B62,B66,B69,B78,B80,B82,B84,B86,B88)</f>
        <v>6204138.8200000003</v>
      </c>
      <c r="C7" s="44">
        <f t="shared" ref="C7:N7" si="0">SUM(C8,C10,C12,C15,C18,C20,C22,C24,C26,C29,C32,C36,C38,C40,C42,C47,C51,C54,C59,C62,C66,C69,C78,C80,C82,C84,C86,C88)</f>
        <v>195991.72000000003</v>
      </c>
      <c r="D7" s="44">
        <f t="shared" si="0"/>
        <v>240275.90000000002</v>
      </c>
      <c r="E7" s="44">
        <f t="shared" si="0"/>
        <v>622068.61</v>
      </c>
      <c r="F7" s="44">
        <f t="shared" si="0"/>
        <v>330011.23</v>
      </c>
      <c r="G7" s="44">
        <f t="shared" si="0"/>
        <v>247567.65000000002</v>
      </c>
      <c r="H7" s="44">
        <f t="shared" si="0"/>
        <v>454740.12</v>
      </c>
      <c r="I7" s="44">
        <f t="shared" si="0"/>
        <v>455731.41000000003</v>
      </c>
      <c r="J7" s="44">
        <f t="shared" si="0"/>
        <v>316185</v>
      </c>
      <c r="K7" s="44">
        <f t="shared" si="0"/>
        <v>487509.20999999996</v>
      </c>
      <c r="L7" s="44">
        <f t="shared" si="0"/>
        <v>607089.23</v>
      </c>
      <c r="M7" s="44">
        <f t="shared" si="0"/>
        <v>657418.36999999988</v>
      </c>
      <c r="N7" s="44">
        <f t="shared" si="0"/>
        <v>1589550.37</v>
      </c>
    </row>
    <row r="8" spans="1:14" s="36" customFormat="1" ht="15" customHeight="1">
      <c r="A8" s="36" t="s">
        <v>8</v>
      </c>
      <c r="B8" s="45">
        <f>SUM(C8:N8)</f>
        <v>1337153.28</v>
      </c>
      <c r="C8" s="45">
        <v>64910.82</v>
      </c>
      <c r="D8" s="45">
        <v>64197.08</v>
      </c>
      <c r="E8" s="45">
        <v>163343.52000000002</v>
      </c>
      <c r="F8" s="45">
        <v>135608.72999999998</v>
      </c>
      <c r="G8" s="45">
        <v>124229.65</v>
      </c>
      <c r="H8" s="45">
        <v>76085.2</v>
      </c>
      <c r="I8" s="45">
        <v>57466.409999999996</v>
      </c>
      <c r="J8" s="45">
        <v>111093.85999999999</v>
      </c>
      <c r="K8" s="45">
        <v>150318.15</v>
      </c>
      <c r="L8" s="45">
        <v>133057.92000000001</v>
      </c>
      <c r="M8" s="45">
        <v>128861.51999999999</v>
      </c>
      <c r="N8" s="45">
        <v>127980.42000000001</v>
      </c>
    </row>
    <row r="9" spans="1:14" ht="15" customHeight="1">
      <c r="A9" s="37" t="s">
        <v>144</v>
      </c>
      <c r="B9" s="46">
        <f t="shared" ref="B9:B72" si="1">SUM(C9:N9)</f>
        <v>1337153.28</v>
      </c>
      <c r="C9" s="46">
        <v>64910.82</v>
      </c>
      <c r="D9" s="46">
        <v>64197.08</v>
      </c>
      <c r="E9" s="46">
        <v>163343.52000000002</v>
      </c>
      <c r="F9" s="46">
        <v>135608.72999999998</v>
      </c>
      <c r="G9" s="46">
        <v>124229.65</v>
      </c>
      <c r="H9" s="46">
        <v>76085.2</v>
      </c>
      <c r="I9" s="46">
        <v>57466.409999999996</v>
      </c>
      <c r="J9" s="46">
        <v>111093.85999999999</v>
      </c>
      <c r="K9" s="46">
        <v>150318.15</v>
      </c>
      <c r="L9" s="46">
        <v>133057.92000000001</v>
      </c>
      <c r="M9" s="46">
        <v>128861.51999999999</v>
      </c>
      <c r="N9" s="46">
        <v>127980.42000000001</v>
      </c>
    </row>
    <row r="10" spans="1:14" s="36" customFormat="1" ht="15" customHeight="1">
      <c r="A10" s="36" t="s">
        <v>5</v>
      </c>
      <c r="B10" s="45">
        <f t="shared" si="1"/>
        <v>919.32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919.32</v>
      </c>
      <c r="K10" s="45">
        <v>0</v>
      </c>
      <c r="L10" s="45">
        <v>0</v>
      </c>
      <c r="M10" s="45">
        <v>0</v>
      </c>
      <c r="N10" s="45">
        <v>0</v>
      </c>
    </row>
    <row r="11" spans="1:14" ht="15" customHeight="1">
      <c r="A11" s="37" t="s">
        <v>5</v>
      </c>
      <c r="B11" s="46">
        <f t="shared" si="1"/>
        <v>919.32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919.32</v>
      </c>
      <c r="K11" s="46">
        <v>0</v>
      </c>
      <c r="L11" s="46">
        <v>0</v>
      </c>
      <c r="M11" s="46">
        <v>0</v>
      </c>
      <c r="N11" s="46">
        <v>0</v>
      </c>
    </row>
    <row r="12" spans="1:14" s="36" customFormat="1" ht="15" customHeight="1">
      <c r="A12" s="36" t="s">
        <v>70</v>
      </c>
      <c r="B12" s="45">
        <f t="shared" si="1"/>
        <v>654.70000000000005</v>
      </c>
      <c r="C12" s="45">
        <v>0</v>
      </c>
      <c r="D12" s="45">
        <v>288.3</v>
      </c>
      <c r="E12" s="45">
        <v>0</v>
      </c>
      <c r="F12" s="45">
        <v>0</v>
      </c>
      <c r="G12" s="45">
        <v>0</v>
      </c>
      <c r="H12" s="45">
        <v>366.4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</row>
    <row r="13" spans="1:14" ht="15" customHeight="1">
      <c r="A13" s="37" t="s">
        <v>71</v>
      </c>
      <c r="B13" s="46">
        <f t="shared" si="1"/>
        <v>366.4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366.4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</row>
    <row r="14" spans="1:14" ht="15" customHeight="1">
      <c r="A14" s="37" t="s">
        <v>145</v>
      </c>
      <c r="B14" s="46">
        <f t="shared" si="1"/>
        <v>288.3</v>
      </c>
      <c r="C14" s="46">
        <v>0</v>
      </c>
      <c r="D14" s="46">
        <v>288.3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</row>
    <row r="15" spans="1:14" s="36" customFormat="1" ht="15" customHeight="1">
      <c r="A15" s="36" t="s">
        <v>6</v>
      </c>
      <c r="B15" s="45">
        <f t="shared" si="1"/>
        <v>13087.019999999999</v>
      </c>
      <c r="C15" s="45">
        <v>264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12265.64</v>
      </c>
      <c r="K15" s="45">
        <v>557.38</v>
      </c>
      <c r="L15" s="45">
        <v>0</v>
      </c>
      <c r="M15" s="45">
        <v>0</v>
      </c>
      <c r="N15" s="45">
        <v>0</v>
      </c>
    </row>
    <row r="16" spans="1:14" ht="15" customHeight="1">
      <c r="A16" s="37" t="s">
        <v>6</v>
      </c>
      <c r="B16" s="46">
        <f t="shared" si="1"/>
        <v>821.38</v>
      </c>
      <c r="C16" s="46">
        <v>264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557.38</v>
      </c>
      <c r="L16" s="46">
        <v>0</v>
      </c>
      <c r="M16" s="46">
        <v>0</v>
      </c>
      <c r="N16" s="46">
        <v>0</v>
      </c>
    </row>
    <row r="17" spans="1:14" ht="15" customHeight="1">
      <c r="A17" s="37" t="s">
        <v>7</v>
      </c>
      <c r="B17" s="46">
        <f t="shared" si="1"/>
        <v>12265.64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12265.64</v>
      </c>
      <c r="K17" s="46">
        <v>0</v>
      </c>
      <c r="L17" s="46">
        <v>0</v>
      </c>
      <c r="M17" s="46">
        <v>0</v>
      </c>
      <c r="N17" s="46">
        <v>0</v>
      </c>
    </row>
    <row r="18" spans="1:14" s="36" customFormat="1" ht="15" customHeight="1">
      <c r="A18" s="36" t="s">
        <v>146</v>
      </c>
      <c r="B18" s="45">
        <f t="shared" si="1"/>
        <v>720.81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720.81</v>
      </c>
    </row>
    <row r="19" spans="1:14" ht="15" customHeight="1">
      <c r="A19" s="37" t="s">
        <v>146</v>
      </c>
      <c r="B19" s="46">
        <f t="shared" si="1"/>
        <v>720.81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720.81</v>
      </c>
    </row>
    <row r="20" spans="1:14" s="36" customFormat="1" ht="15" customHeight="1">
      <c r="A20" s="36" t="s">
        <v>10</v>
      </c>
      <c r="B20" s="45">
        <f t="shared" si="1"/>
        <v>66699.7</v>
      </c>
      <c r="C20" s="45">
        <v>2525.56</v>
      </c>
      <c r="D20" s="45">
        <v>4333.2</v>
      </c>
      <c r="E20" s="45">
        <v>16879.189999999999</v>
      </c>
      <c r="F20" s="45">
        <v>1865.4300000000003</v>
      </c>
      <c r="G20" s="45">
        <v>2504.9499999999998</v>
      </c>
      <c r="H20" s="45">
        <v>4393.9399999999996</v>
      </c>
      <c r="I20" s="45">
        <v>4985.22</v>
      </c>
      <c r="J20" s="45">
        <v>9338.11</v>
      </c>
      <c r="K20" s="45">
        <v>3633.5</v>
      </c>
      <c r="L20" s="45">
        <v>8739.1200000000008</v>
      </c>
      <c r="M20" s="45">
        <v>4338.04</v>
      </c>
      <c r="N20" s="45">
        <v>3163.44</v>
      </c>
    </row>
    <row r="21" spans="1:14" ht="15" customHeight="1">
      <c r="A21" s="37" t="s">
        <v>147</v>
      </c>
      <c r="B21" s="46">
        <f t="shared" si="1"/>
        <v>66699.7</v>
      </c>
      <c r="C21" s="46">
        <v>2525.56</v>
      </c>
      <c r="D21" s="46">
        <v>4333.2</v>
      </c>
      <c r="E21" s="46">
        <v>16879.189999999999</v>
      </c>
      <c r="F21" s="46">
        <v>1865.4300000000003</v>
      </c>
      <c r="G21" s="46">
        <v>2504.9499999999998</v>
      </c>
      <c r="H21" s="46">
        <v>4393.9399999999996</v>
      </c>
      <c r="I21" s="46">
        <v>4985.22</v>
      </c>
      <c r="J21" s="46">
        <v>9338.11</v>
      </c>
      <c r="K21" s="46">
        <v>3633.5</v>
      </c>
      <c r="L21" s="46">
        <v>8739.1200000000008</v>
      </c>
      <c r="M21" s="46">
        <v>4338.04</v>
      </c>
      <c r="N21" s="46">
        <v>3163.44</v>
      </c>
    </row>
    <row r="22" spans="1:14" s="36" customFormat="1" ht="15" customHeight="1">
      <c r="A22" s="36" t="s">
        <v>56</v>
      </c>
      <c r="B22" s="45">
        <f t="shared" si="1"/>
        <v>50665.35</v>
      </c>
      <c r="C22" s="45">
        <v>49749</v>
      </c>
      <c r="D22" s="45">
        <v>0</v>
      </c>
      <c r="E22" s="45">
        <v>0</v>
      </c>
      <c r="F22" s="45">
        <v>0</v>
      </c>
      <c r="G22" s="45">
        <v>181.56</v>
      </c>
      <c r="H22" s="45">
        <v>0</v>
      </c>
      <c r="I22" s="45">
        <v>0</v>
      </c>
      <c r="J22" s="45">
        <v>734.79</v>
      </c>
      <c r="K22" s="45">
        <v>0</v>
      </c>
      <c r="L22" s="45">
        <v>0</v>
      </c>
      <c r="M22" s="45">
        <v>0</v>
      </c>
      <c r="N22" s="45">
        <v>0</v>
      </c>
    </row>
    <row r="23" spans="1:14" ht="15" customHeight="1">
      <c r="A23" s="37" t="s">
        <v>75</v>
      </c>
      <c r="B23" s="46">
        <f t="shared" si="1"/>
        <v>50665.35</v>
      </c>
      <c r="C23" s="46">
        <v>49749</v>
      </c>
      <c r="D23" s="46">
        <v>0</v>
      </c>
      <c r="E23" s="46">
        <v>0</v>
      </c>
      <c r="F23" s="46">
        <v>0</v>
      </c>
      <c r="G23" s="46">
        <v>181.56</v>
      </c>
      <c r="H23" s="46">
        <v>0</v>
      </c>
      <c r="I23" s="46">
        <v>0</v>
      </c>
      <c r="J23" s="46">
        <v>734.79</v>
      </c>
      <c r="K23" s="46">
        <v>0</v>
      </c>
      <c r="L23" s="46">
        <v>0</v>
      </c>
      <c r="M23" s="46">
        <v>0</v>
      </c>
      <c r="N23" s="46">
        <v>0</v>
      </c>
    </row>
    <row r="24" spans="1:14" s="36" customFormat="1" ht="15" customHeight="1">
      <c r="A24" s="36" t="s">
        <v>12</v>
      </c>
      <c r="B24" s="45">
        <f t="shared" si="1"/>
        <v>17772.97</v>
      </c>
      <c r="C24" s="45">
        <v>0</v>
      </c>
      <c r="D24" s="45">
        <v>0</v>
      </c>
      <c r="E24" s="45">
        <v>0</v>
      </c>
      <c r="F24" s="45">
        <v>0</v>
      </c>
      <c r="G24" s="45">
        <v>1467.81</v>
      </c>
      <c r="H24" s="45">
        <v>0</v>
      </c>
      <c r="I24" s="45">
        <v>7837.06</v>
      </c>
      <c r="J24" s="45">
        <v>1355.15</v>
      </c>
      <c r="K24" s="45">
        <v>116.64</v>
      </c>
      <c r="L24" s="45">
        <v>3063.37</v>
      </c>
      <c r="M24" s="45">
        <v>1327.6100000000001</v>
      </c>
      <c r="N24" s="45">
        <v>2605.33</v>
      </c>
    </row>
    <row r="25" spans="1:14" ht="15" customHeight="1">
      <c r="A25" s="37" t="s">
        <v>13</v>
      </c>
      <c r="B25" s="46">
        <f t="shared" si="1"/>
        <v>17772.97</v>
      </c>
      <c r="C25" s="46">
        <v>0</v>
      </c>
      <c r="D25" s="46">
        <v>0</v>
      </c>
      <c r="E25" s="46">
        <v>0</v>
      </c>
      <c r="F25" s="46">
        <v>0</v>
      </c>
      <c r="G25" s="46">
        <v>1467.81</v>
      </c>
      <c r="H25" s="46">
        <v>0</v>
      </c>
      <c r="I25" s="46">
        <v>7837.06</v>
      </c>
      <c r="J25" s="46">
        <v>1355.15</v>
      </c>
      <c r="K25" s="46">
        <v>116.64</v>
      </c>
      <c r="L25" s="46">
        <v>3063.37</v>
      </c>
      <c r="M25" s="46">
        <v>1327.6100000000001</v>
      </c>
      <c r="N25" s="46">
        <v>2605.33</v>
      </c>
    </row>
    <row r="26" spans="1:14" s="36" customFormat="1" ht="15" customHeight="1">
      <c r="A26" s="36" t="s">
        <v>16</v>
      </c>
      <c r="B26" s="45">
        <f t="shared" si="1"/>
        <v>359303.78</v>
      </c>
      <c r="C26" s="45">
        <v>5456.7</v>
      </c>
      <c r="D26" s="45">
        <v>1936.9399999999998</v>
      </c>
      <c r="E26" s="45">
        <v>8459.9699999999993</v>
      </c>
      <c r="F26" s="45">
        <v>10881.68</v>
      </c>
      <c r="G26" s="45">
        <v>33005.43</v>
      </c>
      <c r="H26" s="45">
        <v>55717.4</v>
      </c>
      <c r="I26" s="45">
        <v>18908.57</v>
      </c>
      <c r="J26" s="45">
        <v>4632.96</v>
      </c>
      <c r="K26" s="45">
        <v>26009.32</v>
      </c>
      <c r="L26" s="45">
        <v>84440.909999999989</v>
      </c>
      <c r="M26" s="45">
        <v>39910.03</v>
      </c>
      <c r="N26" s="45">
        <v>69943.87</v>
      </c>
    </row>
    <row r="27" spans="1:14" ht="15" customHeight="1">
      <c r="A27" s="37" t="s">
        <v>76</v>
      </c>
      <c r="B27" s="46">
        <f t="shared" si="1"/>
        <v>342459.85</v>
      </c>
      <c r="C27" s="46">
        <v>5456.7</v>
      </c>
      <c r="D27" s="46">
        <v>1936.9399999999998</v>
      </c>
      <c r="E27" s="46">
        <v>8459.9699999999993</v>
      </c>
      <c r="F27" s="46">
        <v>10881.68</v>
      </c>
      <c r="G27" s="46">
        <v>32367.34</v>
      </c>
      <c r="H27" s="46">
        <v>55717.4</v>
      </c>
      <c r="I27" s="46">
        <v>18908.57</v>
      </c>
      <c r="J27" s="46">
        <v>4632.96</v>
      </c>
      <c r="K27" s="46">
        <v>25394.03</v>
      </c>
      <c r="L27" s="46">
        <v>84440.909999999989</v>
      </c>
      <c r="M27" s="46">
        <v>24319.48</v>
      </c>
      <c r="N27" s="46">
        <v>69943.87</v>
      </c>
    </row>
    <row r="28" spans="1:14" ht="15" customHeight="1">
      <c r="A28" s="37" t="s">
        <v>148</v>
      </c>
      <c r="B28" s="46">
        <f t="shared" si="1"/>
        <v>16843.93</v>
      </c>
      <c r="C28" s="46">
        <v>0</v>
      </c>
      <c r="D28" s="46">
        <v>0</v>
      </c>
      <c r="E28" s="46">
        <v>0</v>
      </c>
      <c r="F28" s="46">
        <v>0</v>
      </c>
      <c r="G28" s="46">
        <v>638.08999999999992</v>
      </c>
      <c r="H28" s="46">
        <v>0</v>
      </c>
      <c r="I28" s="46">
        <v>0</v>
      </c>
      <c r="J28" s="46">
        <v>0</v>
      </c>
      <c r="K28" s="46">
        <v>615.29</v>
      </c>
      <c r="L28" s="46">
        <v>0</v>
      </c>
      <c r="M28" s="46">
        <v>15590.55</v>
      </c>
      <c r="N28" s="46">
        <v>0</v>
      </c>
    </row>
    <row r="29" spans="1:14" s="36" customFormat="1" ht="15" customHeight="1">
      <c r="A29" s="36" t="s">
        <v>17</v>
      </c>
      <c r="B29" s="45">
        <f t="shared" si="1"/>
        <v>64488.58</v>
      </c>
      <c r="C29" s="45">
        <v>2831</v>
      </c>
      <c r="D29" s="45">
        <v>0</v>
      </c>
      <c r="E29" s="45">
        <v>920.03</v>
      </c>
      <c r="F29" s="45">
        <v>0</v>
      </c>
      <c r="G29" s="45">
        <v>0</v>
      </c>
      <c r="H29" s="45">
        <v>2066.5700000000002</v>
      </c>
      <c r="I29" s="45">
        <v>5582.03</v>
      </c>
      <c r="J29" s="45">
        <v>3248</v>
      </c>
      <c r="K29" s="45">
        <v>27808</v>
      </c>
      <c r="L29" s="45">
        <v>876.64</v>
      </c>
      <c r="M29" s="45">
        <v>725.3</v>
      </c>
      <c r="N29" s="45">
        <v>20431.009999999998</v>
      </c>
    </row>
    <row r="30" spans="1:14" ht="15" customHeight="1">
      <c r="A30" s="37" t="s">
        <v>17</v>
      </c>
      <c r="B30" s="46">
        <f t="shared" si="1"/>
        <v>56673.58</v>
      </c>
      <c r="C30" s="46">
        <v>0</v>
      </c>
      <c r="D30" s="46">
        <v>0</v>
      </c>
      <c r="E30" s="46">
        <v>920.03</v>
      </c>
      <c r="F30" s="46">
        <v>0</v>
      </c>
      <c r="G30" s="46">
        <v>0</v>
      </c>
      <c r="H30" s="46">
        <v>2066.5700000000002</v>
      </c>
      <c r="I30" s="46">
        <v>1100.03</v>
      </c>
      <c r="J30" s="46">
        <v>3248</v>
      </c>
      <c r="K30" s="46">
        <v>27808</v>
      </c>
      <c r="L30" s="46">
        <v>876.64</v>
      </c>
      <c r="M30" s="46">
        <v>725.3</v>
      </c>
      <c r="N30" s="46">
        <v>19929.009999999998</v>
      </c>
    </row>
    <row r="31" spans="1:14" ht="15" customHeight="1">
      <c r="A31" s="37" t="s">
        <v>48</v>
      </c>
      <c r="B31" s="46">
        <f t="shared" si="1"/>
        <v>7815</v>
      </c>
      <c r="C31" s="46">
        <v>2831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4482</v>
      </c>
      <c r="J31" s="46">
        <v>0</v>
      </c>
      <c r="K31" s="46">
        <v>0</v>
      </c>
      <c r="L31" s="46">
        <v>0</v>
      </c>
      <c r="M31" s="46">
        <v>0</v>
      </c>
      <c r="N31" s="46">
        <v>502</v>
      </c>
    </row>
    <row r="32" spans="1:14" s="36" customFormat="1" ht="15" customHeight="1">
      <c r="A32" s="36" t="s">
        <v>18</v>
      </c>
      <c r="B32" s="45">
        <f t="shared" si="1"/>
        <v>146012</v>
      </c>
      <c r="C32" s="45">
        <v>0</v>
      </c>
      <c r="D32" s="45">
        <v>4924.1000000000004</v>
      </c>
      <c r="E32" s="45">
        <v>2035.89</v>
      </c>
      <c r="F32" s="45">
        <v>45147.22</v>
      </c>
      <c r="G32" s="45">
        <v>19067.879999999997</v>
      </c>
      <c r="H32" s="45">
        <v>0</v>
      </c>
      <c r="I32" s="45">
        <v>815.42000000000007</v>
      </c>
      <c r="J32" s="45">
        <v>711.71</v>
      </c>
      <c r="K32" s="45">
        <v>2968.6299999999997</v>
      </c>
      <c r="L32" s="45">
        <v>9928.4</v>
      </c>
      <c r="M32" s="45">
        <v>59404.28</v>
      </c>
      <c r="N32" s="45">
        <v>1008.47</v>
      </c>
    </row>
    <row r="33" spans="1:14" ht="15" customHeight="1">
      <c r="A33" s="37" t="s">
        <v>18</v>
      </c>
      <c r="B33" s="46">
        <f t="shared" si="1"/>
        <v>132602.29999999999</v>
      </c>
      <c r="C33" s="46">
        <v>0</v>
      </c>
      <c r="D33" s="46">
        <v>4924.1000000000004</v>
      </c>
      <c r="E33" s="46">
        <v>2035.89</v>
      </c>
      <c r="F33" s="46">
        <v>45147.22</v>
      </c>
      <c r="G33" s="46">
        <v>7133.17</v>
      </c>
      <c r="H33" s="46">
        <v>0</v>
      </c>
      <c r="I33" s="46">
        <v>402.32</v>
      </c>
      <c r="J33" s="46">
        <v>711.71</v>
      </c>
      <c r="K33" s="46">
        <v>2517.0299999999997</v>
      </c>
      <c r="L33" s="46">
        <v>9928.4</v>
      </c>
      <c r="M33" s="46">
        <v>59404.28</v>
      </c>
      <c r="N33" s="46">
        <v>398.18</v>
      </c>
    </row>
    <row r="34" spans="1:14" ht="15" customHeight="1">
      <c r="A34" s="37" t="s">
        <v>19</v>
      </c>
      <c r="B34" s="46">
        <f t="shared" si="1"/>
        <v>11934.71</v>
      </c>
      <c r="C34" s="46">
        <v>0</v>
      </c>
      <c r="D34" s="46">
        <v>0</v>
      </c>
      <c r="E34" s="46">
        <v>0</v>
      </c>
      <c r="F34" s="46">
        <v>0</v>
      </c>
      <c r="G34" s="46">
        <v>11934.71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</row>
    <row r="35" spans="1:14" ht="15" customHeight="1">
      <c r="A35" s="37" t="s">
        <v>149</v>
      </c>
      <c r="B35" s="46">
        <f t="shared" si="1"/>
        <v>1474.99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413.1</v>
      </c>
      <c r="J35" s="46">
        <v>0</v>
      </c>
      <c r="K35" s="46">
        <v>451.6</v>
      </c>
      <c r="L35" s="46">
        <v>0</v>
      </c>
      <c r="M35" s="46">
        <v>0</v>
      </c>
      <c r="N35" s="46">
        <v>610.29</v>
      </c>
    </row>
    <row r="36" spans="1:14" s="36" customFormat="1" ht="15" customHeight="1">
      <c r="A36" s="36" t="s">
        <v>20</v>
      </c>
      <c r="B36" s="45">
        <f t="shared" si="1"/>
        <v>253</v>
      </c>
      <c r="C36" s="45">
        <v>0</v>
      </c>
      <c r="D36" s="45">
        <v>253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</row>
    <row r="37" spans="1:14" ht="15" customHeight="1">
      <c r="A37" s="37" t="s">
        <v>66</v>
      </c>
      <c r="B37" s="46">
        <f t="shared" si="1"/>
        <v>253</v>
      </c>
      <c r="C37" s="46">
        <v>0</v>
      </c>
      <c r="D37" s="46">
        <v>253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</row>
    <row r="38" spans="1:14" s="36" customFormat="1" ht="15" customHeight="1">
      <c r="A38" s="36" t="s">
        <v>49</v>
      </c>
      <c r="B38" s="45">
        <f t="shared" si="1"/>
        <v>5608.11</v>
      </c>
      <c r="C38" s="45">
        <v>0</v>
      </c>
      <c r="D38" s="45">
        <v>0</v>
      </c>
      <c r="E38" s="45">
        <v>0</v>
      </c>
      <c r="F38" s="45">
        <v>0</v>
      </c>
      <c r="G38" s="45">
        <v>5608.11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</row>
    <row r="39" spans="1:14" ht="15" customHeight="1">
      <c r="A39" s="37" t="s">
        <v>49</v>
      </c>
      <c r="B39" s="46">
        <f t="shared" si="1"/>
        <v>5608.11</v>
      </c>
      <c r="C39" s="46">
        <v>0</v>
      </c>
      <c r="D39" s="46">
        <v>0</v>
      </c>
      <c r="E39" s="46">
        <v>0</v>
      </c>
      <c r="F39" s="46">
        <v>0</v>
      </c>
      <c r="G39" s="46">
        <v>5608.11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</row>
    <row r="40" spans="1:14" s="36" customFormat="1" ht="15" customHeight="1">
      <c r="A40" s="36" t="s">
        <v>120</v>
      </c>
      <c r="B40" s="45">
        <f t="shared" si="1"/>
        <v>83837.229999999981</v>
      </c>
      <c r="C40" s="45">
        <v>0</v>
      </c>
      <c r="D40" s="45">
        <v>0</v>
      </c>
      <c r="E40" s="45">
        <v>0</v>
      </c>
      <c r="F40" s="45">
        <v>3947.29</v>
      </c>
      <c r="G40" s="45">
        <v>0</v>
      </c>
      <c r="H40" s="45">
        <v>0</v>
      </c>
      <c r="I40" s="45">
        <v>68230</v>
      </c>
      <c r="J40" s="45">
        <v>0</v>
      </c>
      <c r="K40" s="45">
        <v>0</v>
      </c>
      <c r="L40" s="45">
        <v>0</v>
      </c>
      <c r="M40" s="45">
        <v>7372.79</v>
      </c>
      <c r="N40" s="45">
        <v>4287.1499999999996</v>
      </c>
    </row>
    <row r="41" spans="1:14" ht="15" customHeight="1">
      <c r="A41" s="37" t="s">
        <v>22</v>
      </c>
      <c r="B41" s="46">
        <f t="shared" si="1"/>
        <v>83837.229999999981</v>
      </c>
      <c r="C41" s="46">
        <v>0</v>
      </c>
      <c r="D41" s="46">
        <v>0</v>
      </c>
      <c r="E41" s="46">
        <v>0</v>
      </c>
      <c r="F41" s="46">
        <v>3947.29</v>
      </c>
      <c r="G41" s="46">
        <v>0</v>
      </c>
      <c r="H41" s="46">
        <v>0</v>
      </c>
      <c r="I41" s="46">
        <v>68230</v>
      </c>
      <c r="J41" s="46">
        <v>0</v>
      </c>
      <c r="K41" s="46">
        <v>0</v>
      </c>
      <c r="L41" s="46">
        <v>0</v>
      </c>
      <c r="M41" s="46">
        <v>7372.79</v>
      </c>
      <c r="N41" s="46">
        <v>4287.1499999999996</v>
      </c>
    </row>
    <row r="42" spans="1:14" s="36" customFormat="1" ht="15" customHeight="1">
      <c r="A42" s="36" t="s">
        <v>23</v>
      </c>
      <c r="B42" s="45">
        <f t="shared" si="1"/>
        <v>62562.33</v>
      </c>
      <c r="C42" s="45">
        <v>1697.54</v>
      </c>
      <c r="D42" s="45">
        <v>0</v>
      </c>
      <c r="E42" s="45">
        <v>20445.690000000002</v>
      </c>
      <c r="F42" s="45">
        <v>960.86</v>
      </c>
      <c r="G42" s="45">
        <v>6827.34</v>
      </c>
      <c r="H42" s="45">
        <v>1528.19</v>
      </c>
      <c r="I42" s="45">
        <v>3235.35</v>
      </c>
      <c r="J42" s="45">
        <v>720</v>
      </c>
      <c r="K42" s="45">
        <v>5765.52</v>
      </c>
      <c r="L42" s="45">
        <v>6453.48</v>
      </c>
      <c r="M42" s="45">
        <v>4153.55</v>
      </c>
      <c r="N42" s="45">
        <v>10774.81</v>
      </c>
    </row>
    <row r="43" spans="1:14" ht="15" customHeight="1">
      <c r="A43" s="37" t="s">
        <v>150</v>
      </c>
      <c r="B43" s="46">
        <f t="shared" si="1"/>
        <v>25549.38</v>
      </c>
      <c r="C43" s="46">
        <v>1697.54</v>
      </c>
      <c r="D43" s="46">
        <v>0</v>
      </c>
      <c r="E43" s="46">
        <v>472.32</v>
      </c>
      <c r="F43" s="46">
        <v>232.65</v>
      </c>
      <c r="G43" s="46">
        <v>0</v>
      </c>
      <c r="H43" s="46">
        <v>1528.19</v>
      </c>
      <c r="I43" s="46">
        <v>0</v>
      </c>
      <c r="J43" s="46">
        <v>720</v>
      </c>
      <c r="K43" s="46">
        <v>2375.52</v>
      </c>
      <c r="L43" s="46">
        <v>6453.48</v>
      </c>
      <c r="M43" s="46">
        <v>3333.84</v>
      </c>
      <c r="N43" s="46">
        <v>8735.84</v>
      </c>
    </row>
    <row r="44" spans="1:14" ht="15" customHeight="1">
      <c r="A44" s="37" t="s">
        <v>151</v>
      </c>
      <c r="B44" s="46">
        <f t="shared" si="1"/>
        <v>3252</v>
      </c>
      <c r="C44" s="46">
        <v>0</v>
      </c>
      <c r="D44" s="46">
        <v>0</v>
      </c>
      <c r="E44" s="46">
        <v>0</v>
      </c>
      <c r="F44" s="46">
        <v>0</v>
      </c>
      <c r="G44" s="46">
        <v>3132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120</v>
      </c>
    </row>
    <row r="45" spans="1:14" ht="15" customHeight="1">
      <c r="A45" s="37" t="s">
        <v>44</v>
      </c>
      <c r="B45" s="46">
        <f t="shared" si="1"/>
        <v>28451.98</v>
      </c>
      <c r="C45" s="46">
        <v>0</v>
      </c>
      <c r="D45" s="46">
        <v>0</v>
      </c>
      <c r="E45" s="46">
        <v>19973.370000000003</v>
      </c>
      <c r="F45" s="46">
        <v>728.21</v>
      </c>
      <c r="G45" s="46">
        <v>3695.34</v>
      </c>
      <c r="H45" s="46">
        <v>0</v>
      </c>
      <c r="I45" s="46">
        <v>3235.35</v>
      </c>
      <c r="J45" s="46">
        <v>0</v>
      </c>
      <c r="K45" s="46">
        <v>0</v>
      </c>
      <c r="L45" s="46">
        <v>0</v>
      </c>
      <c r="M45" s="46">
        <v>819.71</v>
      </c>
      <c r="N45" s="46">
        <v>0</v>
      </c>
    </row>
    <row r="46" spans="1:14" ht="15" customHeight="1">
      <c r="A46" s="37" t="s">
        <v>152</v>
      </c>
      <c r="B46" s="46">
        <f t="shared" si="1"/>
        <v>5308.97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3390</v>
      </c>
      <c r="L46" s="46">
        <v>0</v>
      </c>
      <c r="M46" s="46">
        <v>0</v>
      </c>
      <c r="N46" s="46">
        <v>1918.97</v>
      </c>
    </row>
    <row r="47" spans="1:14" s="36" customFormat="1" ht="15" customHeight="1">
      <c r="A47" s="36" t="s">
        <v>14</v>
      </c>
      <c r="B47" s="45">
        <f t="shared" si="1"/>
        <v>16197.220000000001</v>
      </c>
      <c r="C47" s="45">
        <v>866.32</v>
      </c>
      <c r="D47" s="45">
        <v>698.55</v>
      </c>
      <c r="E47" s="45">
        <v>11183.62</v>
      </c>
      <c r="F47" s="45">
        <v>0</v>
      </c>
      <c r="G47" s="45">
        <v>0</v>
      </c>
      <c r="H47" s="45">
        <v>0</v>
      </c>
      <c r="I47" s="45">
        <v>1530</v>
      </c>
      <c r="J47" s="45">
        <v>0</v>
      </c>
      <c r="K47" s="45">
        <v>1536.6</v>
      </c>
      <c r="L47" s="45">
        <v>0</v>
      </c>
      <c r="M47" s="45">
        <v>0</v>
      </c>
      <c r="N47" s="45">
        <v>382.13</v>
      </c>
    </row>
    <row r="48" spans="1:14" ht="15" customHeight="1">
      <c r="A48" s="37" t="s">
        <v>65</v>
      </c>
      <c r="B48" s="46">
        <f t="shared" si="1"/>
        <v>728.6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728.6</v>
      </c>
      <c r="L48" s="46">
        <v>0</v>
      </c>
      <c r="M48" s="46">
        <v>0</v>
      </c>
      <c r="N48" s="46">
        <v>0</v>
      </c>
    </row>
    <row r="49" spans="1:14" ht="15" customHeight="1">
      <c r="A49" s="37" t="s">
        <v>15</v>
      </c>
      <c r="B49" s="46">
        <f t="shared" si="1"/>
        <v>4826.7</v>
      </c>
      <c r="C49" s="46">
        <v>866.32</v>
      </c>
      <c r="D49" s="46">
        <v>698.55</v>
      </c>
      <c r="E49" s="46">
        <v>541.70000000000005</v>
      </c>
      <c r="F49" s="46">
        <v>0</v>
      </c>
      <c r="G49" s="46">
        <v>0</v>
      </c>
      <c r="H49" s="46">
        <v>0</v>
      </c>
      <c r="I49" s="46">
        <v>1530</v>
      </c>
      <c r="J49" s="46">
        <v>0</v>
      </c>
      <c r="K49" s="46">
        <v>808</v>
      </c>
      <c r="L49" s="46">
        <v>0</v>
      </c>
      <c r="M49" s="46">
        <v>0</v>
      </c>
      <c r="N49" s="46">
        <v>382.13</v>
      </c>
    </row>
    <row r="50" spans="1:14" ht="15" customHeight="1">
      <c r="A50" s="37" t="s">
        <v>41</v>
      </c>
      <c r="B50" s="46">
        <f t="shared" si="1"/>
        <v>10641.92</v>
      </c>
      <c r="C50" s="46">
        <v>0</v>
      </c>
      <c r="D50" s="46">
        <v>0</v>
      </c>
      <c r="E50" s="46">
        <v>10641.92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</row>
    <row r="51" spans="1:14" s="36" customFormat="1" ht="15" customHeight="1">
      <c r="A51" s="36" t="s">
        <v>24</v>
      </c>
      <c r="B51" s="45">
        <f t="shared" si="1"/>
        <v>129426.71</v>
      </c>
      <c r="C51" s="45">
        <v>0</v>
      </c>
      <c r="D51" s="45">
        <v>0</v>
      </c>
      <c r="E51" s="45">
        <v>385.67</v>
      </c>
      <c r="F51" s="45">
        <v>0</v>
      </c>
      <c r="G51" s="45">
        <v>0</v>
      </c>
      <c r="H51" s="45">
        <v>4623.58</v>
      </c>
      <c r="I51" s="45">
        <v>6283.8099999999995</v>
      </c>
      <c r="J51" s="45">
        <v>992.7</v>
      </c>
      <c r="K51" s="45">
        <v>10578.33</v>
      </c>
      <c r="L51" s="45">
        <v>282.20999999999998</v>
      </c>
      <c r="M51" s="45">
        <v>0</v>
      </c>
      <c r="N51" s="45">
        <v>106280.41</v>
      </c>
    </row>
    <row r="52" spans="1:14" ht="15" customHeight="1">
      <c r="A52" s="37" t="s">
        <v>24</v>
      </c>
      <c r="B52" s="46">
        <f t="shared" si="1"/>
        <v>8470.83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4623.58</v>
      </c>
      <c r="I52" s="46">
        <v>0</v>
      </c>
      <c r="J52" s="46">
        <v>0</v>
      </c>
      <c r="K52" s="46">
        <v>3847.25</v>
      </c>
      <c r="L52" s="46">
        <v>0</v>
      </c>
      <c r="M52" s="46">
        <v>0</v>
      </c>
      <c r="N52" s="46">
        <v>0</v>
      </c>
    </row>
    <row r="53" spans="1:14" ht="15" customHeight="1">
      <c r="A53" s="37" t="s">
        <v>25</v>
      </c>
      <c r="B53" s="46">
        <f t="shared" si="1"/>
        <v>120955.88</v>
      </c>
      <c r="C53" s="46">
        <v>0</v>
      </c>
      <c r="D53" s="46">
        <v>0</v>
      </c>
      <c r="E53" s="46">
        <v>385.67</v>
      </c>
      <c r="F53" s="46">
        <v>0</v>
      </c>
      <c r="G53" s="46">
        <v>0</v>
      </c>
      <c r="H53" s="46">
        <v>0</v>
      </c>
      <c r="I53" s="46">
        <v>6283.8099999999995</v>
      </c>
      <c r="J53" s="46">
        <v>992.7</v>
      </c>
      <c r="K53" s="46">
        <v>6731.08</v>
      </c>
      <c r="L53" s="46">
        <v>282.20999999999998</v>
      </c>
      <c r="M53" s="46">
        <v>0</v>
      </c>
      <c r="N53" s="46">
        <v>106280.41</v>
      </c>
    </row>
    <row r="54" spans="1:14" s="36" customFormat="1" ht="15" customHeight="1">
      <c r="A54" s="36" t="s">
        <v>26</v>
      </c>
      <c r="B54" s="45">
        <f t="shared" si="1"/>
        <v>61867.39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6828</v>
      </c>
      <c r="I54" s="45">
        <v>183.58</v>
      </c>
      <c r="J54" s="45">
        <v>39064.35</v>
      </c>
      <c r="K54" s="45">
        <v>5443.83</v>
      </c>
      <c r="L54" s="45">
        <v>0</v>
      </c>
      <c r="M54" s="45">
        <v>699.46</v>
      </c>
      <c r="N54" s="45">
        <v>9648.17</v>
      </c>
    </row>
    <row r="55" spans="1:14" ht="15" customHeight="1">
      <c r="A55" s="37" t="s">
        <v>26</v>
      </c>
      <c r="B55" s="46">
        <f t="shared" si="1"/>
        <v>48617.97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183.58</v>
      </c>
      <c r="J55" s="46">
        <v>39064.35</v>
      </c>
      <c r="K55" s="46">
        <v>5443.83</v>
      </c>
      <c r="L55" s="46">
        <v>0</v>
      </c>
      <c r="M55" s="46">
        <v>0</v>
      </c>
      <c r="N55" s="46">
        <v>3926.21</v>
      </c>
    </row>
    <row r="56" spans="1:14" ht="15" customHeight="1">
      <c r="A56" s="37" t="s">
        <v>153</v>
      </c>
      <c r="B56" s="46">
        <f t="shared" si="1"/>
        <v>4332.45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4332.45</v>
      </c>
    </row>
    <row r="57" spans="1:14" ht="15" customHeight="1">
      <c r="A57" s="37" t="s">
        <v>154</v>
      </c>
      <c r="B57" s="46">
        <f t="shared" si="1"/>
        <v>7527.46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6828</v>
      </c>
      <c r="I57" s="46">
        <v>0</v>
      </c>
      <c r="J57" s="46">
        <v>0</v>
      </c>
      <c r="K57" s="46">
        <v>0</v>
      </c>
      <c r="L57" s="46">
        <v>0</v>
      </c>
      <c r="M57" s="46">
        <v>699.46</v>
      </c>
      <c r="N57" s="46">
        <v>0</v>
      </c>
    </row>
    <row r="58" spans="1:14" ht="15" customHeight="1">
      <c r="A58" s="37" t="s">
        <v>83</v>
      </c>
      <c r="B58" s="46">
        <f t="shared" si="1"/>
        <v>1389.51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1389.51</v>
      </c>
    </row>
    <row r="59" spans="1:14" s="36" customFormat="1" ht="15" customHeight="1">
      <c r="A59" s="36" t="s">
        <v>27</v>
      </c>
      <c r="B59" s="45">
        <f t="shared" si="1"/>
        <v>6441.84</v>
      </c>
      <c r="C59" s="45">
        <v>1818.06</v>
      </c>
      <c r="D59" s="45">
        <v>1305</v>
      </c>
      <c r="E59" s="45">
        <v>0</v>
      </c>
      <c r="F59" s="45">
        <v>0</v>
      </c>
      <c r="G59" s="45">
        <v>0</v>
      </c>
      <c r="H59" s="45">
        <v>2541.12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777.66000000000008</v>
      </c>
    </row>
    <row r="60" spans="1:14" ht="15" customHeight="1">
      <c r="A60" s="37" t="s">
        <v>27</v>
      </c>
      <c r="B60" s="46">
        <f t="shared" si="1"/>
        <v>3900.7200000000003</v>
      </c>
      <c r="C60" s="46">
        <v>1818.06</v>
      </c>
      <c r="D60" s="46">
        <v>1305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777.66000000000008</v>
      </c>
    </row>
    <row r="61" spans="1:14" ht="15" customHeight="1">
      <c r="A61" s="37" t="s">
        <v>155</v>
      </c>
      <c r="B61" s="46">
        <f t="shared" si="1"/>
        <v>2541.12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2541.12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</row>
    <row r="62" spans="1:14" s="36" customFormat="1" ht="15" customHeight="1">
      <c r="A62" s="36" t="s">
        <v>156</v>
      </c>
      <c r="B62" s="45">
        <f t="shared" si="1"/>
        <v>127834.09999999999</v>
      </c>
      <c r="C62" s="45">
        <v>0</v>
      </c>
      <c r="D62" s="45">
        <v>12954.07</v>
      </c>
      <c r="E62" s="45">
        <v>44.18</v>
      </c>
      <c r="F62" s="45">
        <v>0</v>
      </c>
      <c r="G62" s="45">
        <v>1145.32</v>
      </c>
      <c r="H62" s="45">
        <v>92517.27</v>
      </c>
      <c r="I62" s="45">
        <v>0</v>
      </c>
      <c r="J62" s="45">
        <v>4535.6200000000008</v>
      </c>
      <c r="K62" s="45">
        <v>0</v>
      </c>
      <c r="L62" s="45">
        <v>3298</v>
      </c>
      <c r="M62" s="45">
        <v>3300.8</v>
      </c>
      <c r="N62" s="45">
        <v>10038.84</v>
      </c>
    </row>
    <row r="63" spans="1:14" ht="15" customHeight="1">
      <c r="A63" s="37" t="s">
        <v>156</v>
      </c>
      <c r="B63" s="46">
        <f t="shared" si="1"/>
        <v>57532.760000000009</v>
      </c>
      <c r="C63" s="46">
        <v>0</v>
      </c>
      <c r="D63" s="46">
        <v>11429.08</v>
      </c>
      <c r="E63" s="46">
        <v>0</v>
      </c>
      <c r="F63" s="46">
        <v>0</v>
      </c>
      <c r="G63" s="46">
        <v>392.42</v>
      </c>
      <c r="H63" s="46">
        <v>31358.080000000002</v>
      </c>
      <c r="I63" s="46">
        <v>0</v>
      </c>
      <c r="J63" s="46">
        <v>1013.54</v>
      </c>
      <c r="K63" s="46">
        <v>0</v>
      </c>
      <c r="L63" s="46">
        <v>0</v>
      </c>
      <c r="M63" s="46">
        <v>3300.8</v>
      </c>
      <c r="N63" s="46">
        <v>10038.84</v>
      </c>
    </row>
    <row r="64" spans="1:14" ht="15" customHeight="1">
      <c r="A64" s="37" t="s">
        <v>30</v>
      </c>
      <c r="B64" s="46">
        <f t="shared" si="1"/>
        <v>26390.14</v>
      </c>
      <c r="C64" s="46">
        <v>0</v>
      </c>
      <c r="D64" s="46">
        <v>1524.99</v>
      </c>
      <c r="E64" s="46">
        <v>0</v>
      </c>
      <c r="F64" s="46">
        <v>0</v>
      </c>
      <c r="G64" s="46">
        <v>752.9</v>
      </c>
      <c r="H64" s="46">
        <v>20667.93</v>
      </c>
      <c r="I64" s="46">
        <v>0</v>
      </c>
      <c r="J64" s="46">
        <v>3444.32</v>
      </c>
      <c r="K64" s="46">
        <v>0</v>
      </c>
      <c r="L64" s="46">
        <v>0</v>
      </c>
      <c r="M64" s="46">
        <v>0</v>
      </c>
      <c r="N64" s="46">
        <v>0</v>
      </c>
    </row>
    <row r="65" spans="1:14" ht="15" customHeight="1">
      <c r="A65" s="37" t="s">
        <v>29</v>
      </c>
      <c r="B65" s="46">
        <f t="shared" si="1"/>
        <v>43911.200000000004</v>
      </c>
      <c r="C65" s="46">
        <v>0</v>
      </c>
      <c r="D65" s="46">
        <v>0</v>
      </c>
      <c r="E65" s="46">
        <v>44.18</v>
      </c>
      <c r="F65" s="46">
        <v>0</v>
      </c>
      <c r="G65" s="46">
        <v>0</v>
      </c>
      <c r="H65" s="46">
        <v>40491.26</v>
      </c>
      <c r="I65" s="46">
        <v>0</v>
      </c>
      <c r="J65" s="46">
        <v>77.760000000000005</v>
      </c>
      <c r="K65" s="46">
        <v>0</v>
      </c>
      <c r="L65" s="46">
        <v>3298</v>
      </c>
      <c r="M65" s="46">
        <v>0</v>
      </c>
      <c r="N65" s="46">
        <v>0</v>
      </c>
    </row>
    <row r="66" spans="1:14" s="36" customFormat="1" ht="15" customHeight="1">
      <c r="A66" s="36" t="s">
        <v>31</v>
      </c>
      <c r="B66" s="45">
        <f t="shared" si="1"/>
        <v>14892.820000000002</v>
      </c>
      <c r="C66" s="45">
        <v>0</v>
      </c>
      <c r="D66" s="45">
        <v>8346.18</v>
      </c>
      <c r="E66" s="45">
        <v>3311.8599999999997</v>
      </c>
      <c r="F66" s="45">
        <v>0</v>
      </c>
      <c r="G66" s="45">
        <v>0</v>
      </c>
      <c r="H66" s="45">
        <v>1925</v>
      </c>
      <c r="I66" s="45">
        <v>0</v>
      </c>
      <c r="J66" s="45">
        <v>0</v>
      </c>
      <c r="K66" s="45">
        <v>0</v>
      </c>
      <c r="L66" s="45">
        <v>0</v>
      </c>
      <c r="M66" s="45">
        <v>1309.78</v>
      </c>
      <c r="N66" s="45">
        <v>0</v>
      </c>
    </row>
    <row r="67" spans="1:14" ht="15" customHeight="1">
      <c r="A67" s="37" t="s">
        <v>32</v>
      </c>
      <c r="B67" s="46">
        <f t="shared" si="1"/>
        <v>14191.85</v>
      </c>
      <c r="C67" s="46">
        <v>0</v>
      </c>
      <c r="D67" s="46">
        <v>8346.18</v>
      </c>
      <c r="E67" s="46">
        <v>2610.89</v>
      </c>
      <c r="F67" s="46">
        <v>0</v>
      </c>
      <c r="G67" s="46">
        <v>0</v>
      </c>
      <c r="H67" s="46">
        <v>1925</v>
      </c>
      <c r="I67" s="46">
        <v>0</v>
      </c>
      <c r="J67" s="46">
        <v>0</v>
      </c>
      <c r="K67" s="46">
        <v>0</v>
      </c>
      <c r="L67" s="46">
        <v>0</v>
      </c>
      <c r="M67" s="46">
        <v>1309.78</v>
      </c>
      <c r="N67" s="46">
        <v>0</v>
      </c>
    </row>
    <row r="68" spans="1:14" ht="15" customHeight="1">
      <c r="A68" s="37" t="s">
        <v>157</v>
      </c>
      <c r="B68" s="46">
        <f t="shared" si="1"/>
        <v>700.97</v>
      </c>
      <c r="C68" s="46">
        <v>0</v>
      </c>
      <c r="D68" s="46">
        <v>0</v>
      </c>
      <c r="E68" s="46">
        <v>700.97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</row>
    <row r="69" spans="1:14" s="36" customFormat="1" ht="15" customHeight="1">
      <c r="A69" s="36" t="s">
        <v>33</v>
      </c>
      <c r="B69" s="45">
        <f t="shared" si="1"/>
        <v>706685.84000000008</v>
      </c>
      <c r="C69" s="45">
        <v>14366.539999999999</v>
      </c>
      <c r="D69" s="45">
        <v>64263.349999999991</v>
      </c>
      <c r="E69" s="45">
        <v>48807.9</v>
      </c>
      <c r="F69" s="45">
        <v>50459.65</v>
      </c>
      <c r="G69" s="45">
        <v>31535.009999999995</v>
      </c>
      <c r="H69" s="45">
        <v>74944.7</v>
      </c>
      <c r="I69" s="45">
        <v>193110.19</v>
      </c>
      <c r="J69" s="45">
        <v>20500.090000000004</v>
      </c>
      <c r="K69" s="45">
        <v>26019.019999999997</v>
      </c>
      <c r="L69" s="45">
        <v>24724.380000000005</v>
      </c>
      <c r="M69" s="45">
        <v>67618.47</v>
      </c>
      <c r="N69" s="45">
        <v>90336.54</v>
      </c>
    </row>
    <row r="70" spans="1:14" ht="15" customHeight="1">
      <c r="A70" s="37" t="s">
        <v>33</v>
      </c>
      <c r="B70" s="46">
        <f t="shared" si="1"/>
        <v>448842.55</v>
      </c>
      <c r="C70" s="46">
        <v>12809.11</v>
      </c>
      <c r="D70" s="46">
        <v>50363.569999999992</v>
      </c>
      <c r="E70" s="46">
        <v>26640.540000000005</v>
      </c>
      <c r="F70" s="46">
        <v>45331.15</v>
      </c>
      <c r="G70" s="46">
        <v>25884.529999999995</v>
      </c>
      <c r="H70" s="46">
        <v>45273.1</v>
      </c>
      <c r="I70" s="46">
        <v>51370.92</v>
      </c>
      <c r="J70" s="46">
        <v>20500.090000000004</v>
      </c>
      <c r="K70" s="46">
        <v>22470.69</v>
      </c>
      <c r="L70" s="46">
        <v>24475.300000000003</v>
      </c>
      <c r="M70" s="46">
        <v>59090.67</v>
      </c>
      <c r="N70" s="46">
        <v>64632.88</v>
      </c>
    </row>
    <row r="71" spans="1:14" ht="15" customHeight="1">
      <c r="A71" s="37" t="s">
        <v>50</v>
      </c>
      <c r="B71" s="46">
        <f t="shared" si="1"/>
        <v>8799.2999999999993</v>
      </c>
      <c r="C71" s="46">
        <v>0</v>
      </c>
      <c r="D71" s="46">
        <v>0</v>
      </c>
      <c r="E71" s="46">
        <v>0</v>
      </c>
      <c r="F71" s="46">
        <v>4025.53</v>
      </c>
      <c r="G71" s="46">
        <v>1681.79</v>
      </c>
      <c r="H71" s="46">
        <v>0</v>
      </c>
      <c r="I71" s="46">
        <v>0</v>
      </c>
      <c r="J71" s="46">
        <v>0</v>
      </c>
      <c r="K71" s="46">
        <v>3091.98</v>
      </c>
      <c r="L71" s="46">
        <v>0</v>
      </c>
      <c r="M71" s="46">
        <v>0</v>
      </c>
      <c r="N71" s="46">
        <v>0</v>
      </c>
    </row>
    <row r="72" spans="1:14" ht="15" customHeight="1">
      <c r="A72" s="37" t="s">
        <v>158</v>
      </c>
      <c r="B72" s="46">
        <f t="shared" si="1"/>
        <v>505.8</v>
      </c>
      <c r="C72" s="46">
        <v>505.8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</row>
    <row r="73" spans="1:14" ht="15" customHeight="1">
      <c r="A73" s="37" t="s">
        <v>159</v>
      </c>
      <c r="B73" s="46">
        <f t="shared" ref="B73:B95" si="2">SUM(C73:N73)</f>
        <v>20629.07</v>
      </c>
      <c r="C73" s="46">
        <v>438.08</v>
      </c>
      <c r="D73" s="46">
        <v>0</v>
      </c>
      <c r="E73" s="46">
        <v>5609.5</v>
      </c>
      <c r="F73" s="46">
        <v>0</v>
      </c>
      <c r="G73" s="46">
        <v>2707.78</v>
      </c>
      <c r="H73" s="46">
        <v>2116.39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9757.32</v>
      </c>
    </row>
    <row r="74" spans="1:14" ht="15" customHeight="1">
      <c r="A74" s="37" t="s">
        <v>160</v>
      </c>
      <c r="B74" s="46">
        <f t="shared" si="2"/>
        <v>613.54999999999995</v>
      </c>
      <c r="C74" s="46">
        <v>613.54999999999995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</row>
    <row r="75" spans="1:14" ht="15" customHeight="1">
      <c r="A75" s="37" t="s">
        <v>51</v>
      </c>
      <c r="B75" s="46">
        <f t="shared" si="2"/>
        <v>29877.5</v>
      </c>
      <c r="C75" s="46">
        <v>0</v>
      </c>
      <c r="D75" s="46">
        <v>194</v>
      </c>
      <c r="E75" s="46">
        <v>8299.2900000000009</v>
      </c>
      <c r="F75" s="46">
        <v>0</v>
      </c>
      <c r="G75" s="46">
        <v>0</v>
      </c>
      <c r="H75" s="46">
        <v>21384.21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</row>
    <row r="76" spans="1:14" ht="15" customHeight="1">
      <c r="A76" s="37" t="s">
        <v>54</v>
      </c>
      <c r="B76" s="46">
        <f t="shared" si="2"/>
        <v>574.89</v>
      </c>
      <c r="C76" s="46">
        <v>0</v>
      </c>
      <c r="D76" s="46">
        <v>0</v>
      </c>
      <c r="E76" s="46">
        <v>0</v>
      </c>
      <c r="F76" s="46">
        <v>574.89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</row>
    <row r="77" spans="1:14" ht="15" customHeight="1">
      <c r="A77" s="37" t="s">
        <v>87</v>
      </c>
      <c r="B77" s="46">
        <f t="shared" si="2"/>
        <v>196843.17999999996</v>
      </c>
      <c r="C77" s="46">
        <v>0</v>
      </c>
      <c r="D77" s="46">
        <v>13705.779999999999</v>
      </c>
      <c r="E77" s="46">
        <v>8258.57</v>
      </c>
      <c r="F77" s="46">
        <v>528.08000000000004</v>
      </c>
      <c r="G77" s="46">
        <v>1260.9100000000001</v>
      </c>
      <c r="H77" s="46">
        <v>6171</v>
      </c>
      <c r="I77" s="46">
        <v>141739.26999999999</v>
      </c>
      <c r="J77" s="46">
        <v>0</v>
      </c>
      <c r="K77" s="46">
        <v>456.35</v>
      </c>
      <c r="L77" s="46">
        <v>249.08</v>
      </c>
      <c r="M77" s="46">
        <v>8527.8000000000011</v>
      </c>
      <c r="N77" s="46">
        <v>15946.34</v>
      </c>
    </row>
    <row r="78" spans="1:14" s="36" customFormat="1" ht="15" customHeight="1">
      <c r="A78" s="36" t="s">
        <v>39</v>
      </c>
      <c r="B78" s="45">
        <f t="shared" si="2"/>
        <v>3478.23</v>
      </c>
      <c r="C78" s="45">
        <v>0</v>
      </c>
      <c r="D78" s="45">
        <v>0</v>
      </c>
      <c r="E78" s="45">
        <v>637.54</v>
      </c>
      <c r="F78" s="45">
        <v>51.6</v>
      </c>
      <c r="G78" s="45">
        <v>0</v>
      </c>
      <c r="H78" s="45">
        <v>0</v>
      </c>
      <c r="I78" s="45">
        <v>2509.5</v>
      </c>
      <c r="J78" s="45">
        <v>279.58999999999997</v>
      </c>
      <c r="K78" s="45">
        <v>0</v>
      </c>
      <c r="L78" s="45">
        <v>0</v>
      </c>
      <c r="M78" s="45">
        <v>0</v>
      </c>
      <c r="N78" s="45">
        <v>0</v>
      </c>
    </row>
    <row r="79" spans="1:14" ht="15" customHeight="1">
      <c r="A79" s="37" t="s">
        <v>40</v>
      </c>
      <c r="B79" s="46">
        <f t="shared" si="2"/>
        <v>3478.23</v>
      </c>
      <c r="C79" s="46">
        <v>0</v>
      </c>
      <c r="D79" s="46">
        <v>0</v>
      </c>
      <c r="E79" s="46">
        <v>637.54</v>
      </c>
      <c r="F79" s="46">
        <v>51.6</v>
      </c>
      <c r="G79" s="46">
        <v>0</v>
      </c>
      <c r="H79" s="46">
        <v>0</v>
      </c>
      <c r="I79" s="46">
        <v>2509.5</v>
      </c>
      <c r="J79" s="46">
        <v>279.58999999999997</v>
      </c>
      <c r="K79" s="46">
        <v>0</v>
      </c>
      <c r="L79" s="46">
        <v>0</v>
      </c>
      <c r="M79" s="46">
        <v>0</v>
      </c>
      <c r="N79" s="46">
        <v>0</v>
      </c>
    </row>
    <row r="80" spans="1:14" s="36" customFormat="1" ht="15" customHeight="1">
      <c r="A80" s="36" t="s">
        <v>42</v>
      </c>
      <c r="B80" s="45">
        <f t="shared" si="2"/>
        <v>17869.55</v>
      </c>
      <c r="C80" s="45">
        <v>0</v>
      </c>
      <c r="D80" s="45">
        <v>0</v>
      </c>
      <c r="E80" s="45">
        <v>3001.68</v>
      </c>
      <c r="F80" s="45">
        <v>2565.17</v>
      </c>
      <c r="G80" s="45">
        <v>853.64</v>
      </c>
      <c r="H80" s="45">
        <v>3054.23</v>
      </c>
      <c r="I80" s="45">
        <v>1251.1599999999999</v>
      </c>
      <c r="J80" s="45">
        <v>0</v>
      </c>
      <c r="K80" s="45">
        <v>0</v>
      </c>
      <c r="L80" s="45">
        <v>2327.42</v>
      </c>
      <c r="M80" s="45">
        <v>4230.79</v>
      </c>
      <c r="N80" s="45">
        <v>585.46</v>
      </c>
    </row>
    <row r="81" spans="1:14" ht="15" customHeight="1">
      <c r="A81" s="37" t="s">
        <v>43</v>
      </c>
      <c r="B81" s="46">
        <f t="shared" si="2"/>
        <v>17869.55</v>
      </c>
      <c r="C81" s="46">
        <v>0</v>
      </c>
      <c r="D81" s="46">
        <v>0</v>
      </c>
      <c r="E81" s="46">
        <v>3001.68</v>
      </c>
      <c r="F81" s="46">
        <v>2565.17</v>
      </c>
      <c r="G81" s="46">
        <v>853.64</v>
      </c>
      <c r="H81" s="46">
        <v>3054.23</v>
      </c>
      <c r="I81" s="46">
        <v>1251.1599999999999</v>
      </c>
      <c r="J81" s="46">
        <v>0</v>
      </c>
      <c r="K81" s="46">
        <v>0</v>
      </c>
      <c r="L81" s="46">
        <v>2327.42</v>
      </c>
      <c r="M81" s="46">
        <v>4230.79</v>
      </c>
      <c r="N81" s="46">
        <v>585.46</v>
      </c>
    </row>
    <row r="82" spans="1:14" ht="15" customHeight="1">
      <c r="A82" s="36" t="s">
        <v>92</v>
      </c>
      <c r="B82" s="45">
        <f t="shared" si="2"/>
        <v>176.53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176.53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</row>
    <row r="83" spans="1:14" ht="15" customHeight="1">
      <c r="A83" s="37" t="s">
        <v>92</v>
      </c>
      <c r="B83" s="46">
        <f t="shared" si="2"/>
        <v>176.53</v>
      </c>
      <c r="C83" s="46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176.53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</row>
    <row r="84" spans="1:14" ht="15" customHeight="1">
      <c r="A84" s="36" t="s">
        <v>111</v>
      </c>
      <c r="B84" s="45">
        <f t="shared" si="2"/>
        <v>1268.8700000000001</v>
      </c>
      <c r="C84" s="45">
        <v>0</v>
      </c>
      <c r="D84" s="45">
        <v>537.98</v>
      </c>
      <c r="E84" s="45">
        <v>255.35</v>
      </c>
      <c r="F84" s="45">
        <v>0</v>
      </c>
      <c r="G84" s="45">
        <v>0</v>
      </c>
      <c r="H84" s="45">
        <v>0</v>
      </c>
      <c r="I84" s="45">
        <v>0</v>
      </c>
      <c r="J84" s="45">
        <v>475.54</v>
      </c>
      <c r="K84" s="45">
        <v>0</v>
      </c>
      <c r="L84" s="45">
        <v>0</v>
      </c>
      <c r="M84" s="45">
        <v>0</v>
      </c>
      <c r="N84" s="45">
        <v>0</v>
      </c>
    </row>
    <row r="85" spans="1:14" ht="15" customHeight="1">
      <c r="A85" s="37" t="s">
        <v>111</v>
      </c>
      <c r="B85" s="46">
        <f t="shared" si="2"/>
        <v>1268.8700000000001</v>
      </c>
      <c r="C85" s="46">
        <v>0</v>
      </c>
      <c r="D85" s="46">
        <v>537.98</v>
      </c>
      <c r="E85" s="46">
        <v>255.35</v>
      </c>
      <c r="F85" s="46">
        <v>0</v>
      </c>
      <c r="G85" s="46">
        <v>0</v>
      </c>
      <c r="H85" s="46">
        <v>0</v>
      </c>
      <c r="I85" s="46">
        <v>0</v>
      </c>
      <c r="J85" s="46">
        <v>475.54</v>
      </c>
      <c r="K85" s="46">
        <v>0</v>
      </c>
      <c r="L85" s="46">
        <v>0</v>
      </c>
      <c r="M85" s="46">
        <v>0</v>
      </c>
      <c r="N85" s="46">
        <v>0</v>
      </c>
    </row>
    <row r="86" spans="1:14" ht="15" customHeight="1">
      <c r="A86" s="36" t="s">
        <v>161</v>
      </c>
      <c r="B86" s="45">
        <f t="shared" si="2"/>
        <v>338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338</v>
      </c>
      <c r="N86" s="45">
        <v>0</v>
      </c>
    </row>
    <row r="87" spans="1:14" ht="15" customHeight="1">
      <c r="A87" s="37" t="s">
        <v>161</v>
      </c>
      <c r="B87" s="46">
        <f t="shared" si="2"/>
        <v>338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338</v>
      </c>
      <c r="N87" s="46">
        <v>0</v>
      </c>
    </row>
    <row r="88" spans="1:14" ht="15" customHeight="1">
      <c r="A88" s="36" t="s">
        <v>34</v>
      </c>
      <c r="B88" s="45">
        <f t="shared" si="2"/>
        <v>2907923.54</v>
      </c>
      <c r="C88" s="45">
        <v>51506.180000000008</v>
      </c>
      <c r="D88" s="45">
        <v>76238.149999999994</v>
      </c>
      <c r="E88" s="45">
        <v>342356.52</v>
      </c>
      <c r="F88" s="45">
        <v>78523.600000000006</v>
      </c>
      <c r="G88" s="45">
        <v>21140.949999999997</v>
      </c>
      <c r="H88" s="45">
        <v>128148.52</v>
      </c>
      <c r="I88" s="45">
        <v>83626.580000000016</v>
      </c>
      <c r="J88" s="45">
        <v>105317.56999999998</v>
      </c>
      <c r="K88" s="45">
        <v>226754.29</v>
      </c>
      <c r="L88" s="45">
        <v>329897.38</v>
      </c>
      <c r="M88" s="45">
        <v>333827.95</v>
      </c>
      <c r="N88" s="45">
        <v>1130585.8500000001</v>
      </c>
    </row>
    <row r="89" spans="1:14" ht="15" customHeight="1">
      <c r="A89" s="37" t="s">
        <v>37</v>
      </c>
      <c r="B89" s="46">
        <f t="shared" si="2"/>
        <v>965843.96000000008</v>
      </c>
      <c r="C89" s="46">
        <v>10727.940000000002</v>
      </c>
      <c r="D89" s="46">
        <v>57790.240000000005</v>
      </c>
      <c r="E89" s="46">
        <v>17916.32</v>
      </c>
      <c r="F89" s="46">
        <v>58676.99</v>
      </c>
      <c r="G89" s="46">
        <v>13882.25</v>
      </c>
      <c r="H89" s="46">
        <v>33876.249999999993</v>
      </c>
      <c r="I89" s="46">
        <v>25354.03</v>
      </c>
      <c r="J89" s="46">
        <v>99446.26999999999</v>
      </c>
      <c r="K89" s="46">
        <v>34015.5</v>
      </c>
      <c r="L89" s="46">
        <v>240170.81000000006</v>
      </c>
      <c r="M89" s="46">
        <v>146274.94999999998</v>
      </c>
      <c r="N89" s="46">
        <v>227712.41</v>
      </c>
    </row>
    <row r="90" spans="1:14" ht="15" customHeight="1">
      <c r="A90" s="37" t="s">
        <v>95</v>
      </c>
      <c r="B90" s="46">
        <f t="shared" si="2"/>
        <v>231317.91</v>
      </c>
      <c r="C90" s="46">
        <v>2588.44</v>
      </c>
      <c r="D90" s="46">
        <v>13912.73</v>
      </c>
      <c r="E90" s="46">
        <v>7566.3</v>
      </c>
      <c r="F90" s="46">
        <v>5302.4</v>
      </c>
      <c r="G90" s="46">
        <v>7258.6999999999989</v>
      </c>
      <c r="H90" s="46">
        <v>1808.54</v>
      </c>
      <c r="I90" s="46">
        <v>44935.420000000006</v>
      </c>
      <c r="J90" s="46">
        <v>4655.79</v>
      </c>
      <c r="K90" s="46">
        <v>16626.080000000002</v>
      </c>
      <c r="L90" s="46">
        <v>30741.86</v>
      </c>
      <c r="M90" s="46">
        <v>91942.8</v>
      </c>
      <c r="N90" s="46">
        <v>3978.8500000000004</v>
      </c>
    </row>
    <row r="91" spans="1:14" ht="15" customHeight="1">
      <c r="A91" s="37" t="s">
        <v>38</v>
      </c>
      <c r="B91" s="46">
        <f t="shared" si="2"/>
        <v>1252039.43</v>
      </c>
      <c r="C91" s="46">
        <v>38189.800000000003</v>
      </c>
      <c r="D91" s="46">
        <v>4535.18</v>
      </c>
      <c r="E91" s="46">
        <v>270966.17</v>
      </c>
      <c r="F91" s="46">
        <v>10288.16</v>
      </c>
      <c r="G91" s="46">
        <v>0</v>
      </c>
      <c r="H91" s="46">
        <v>79219.740000000005</v>
      </c>
      <c r="I91" s="46">
        <v>13337.130000000001</v>
      </c>
      <c r="J91" s="46">
        <v>1215.51</v>
      </c>
      <c r="K91" s="46">
        <v>13368.27</v>
      </c>
      <c r="L91" s="46">
        <v>54354.29</v>
      </c>
      <c r="M91" s="46">
        <v>37244.199999999997</v>
      </c>
      <c r="N91" s="46">
        <v>729320.98</v>
      </c>
    </row>
    <row r="92" spans="1:14" ht="15" customHeight="1">
      <c r="A92" s="37" t="s">
        <v>35</v>
      </c>
      <c r="B92" s="46">
        <f t="shared" si="2"/>
        <v>41359.78</v>
      </c>
      <c r="C92" s="46">
        <v>0</v>
      </c>
      <c r="D92" s="46">
        <v>0</v>
      </c>
      <c r="E92" s="46">
        <v>32247.9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5506.91</v>
      </c>
      <c r="L92" s="46">
        <v>3010.42</v>
      </c>
      <c r="M92" s="46">
        <v>0</v>
      </c>
      <c r="N92" s="46">
        <v>594.54999999999995</v>
      </c>
    </row>
    <row r="93" spans="1:14" ht="15" customHeight="1">
      <c r="A93" s="37" t="s">
        <v>162</v>
      </c>
      <c r="B93" s="46">
        <f t="shared" si="2"/>
        <v>28023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1620</v>
      </c>
      <c r="M93" s="46">
        <v>0</v>
      </c>
      <c r="N93" s="46">
        <v>26403</v>
      </c>
    </row>
    <row r="94" spans="1:14" ht="15" customHeight="1">
      <c r="A94" s="37" t="s">
        <v>67</v>
      </c>
      <c r="B94" s="46">
        <f t="shared" si="2"/>
        <v>195804.13999999998</v>
      </c>
      <c r="C94" s="46">
        <v>0</v>
      </c>
      <c r="D94" s="46">
        <v>0</v>
      </c>
      <c r="E94" s="46">
        <v>13659.83</v>
      </c>
      <c r="F94" s="46">
        <v>4256.05</v>
      </c>
      <c r="G94" s="46">
        <v>0</v>
      </c>
      <c r="H94" s="46">
        <v>13243.99</v>
      </c>
      <c r="I94" s="46">
        <v>0</v>
      </c>
      <c r="J94" s="46">
        <v>0</v>
      </c>
      <c r="K94" s="46">
        <v>156274.26999999999</v>
      </c>
      <c r="L94" s="46">
        <v>0</v>
      </c>
      <c r="M94" s="46">
        <v>8370</v>
      </c>
      <c r="N94" s="46">
        <v>0</v>
      </c>
    </row>
    <row r="95" spans="1:14" ht="15" customHeight="1">
      <c r="A95" s="39" t="s">
        <v>47</v>
      </c>
      <c r="B95" s="47">
        <f t="shared" si="2"/>
        <v>193535.32</v>
      </c>
      <c r="C95" s="47">
        <v>0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963.26</v>
      </c>
      <c r="L95" s="47">
        <v>0</v>
      </c>
      <c r="M95" s="47">
        <v>49996</v>
      </c>
      <c r="N95" s="47">
        <v>142576.06</v>
      </c>
    </row>
    <row r="96" spans="1:14">
      <c r="A96" s="40" t="s">
        <v>98</v>
      </c>
      <c r="B96" s="40"/>
      <c r="C96" s="42"/>
      <c r="D96" s="42"/>
      <c r="E96" s="42"/>
      <c r="F96" s="42"/>
      <c r="G96" s="42"/>
      <c r="H96" s="42"/>
      <c r="I96" s="38"/>
      <c r="J96" s="38"/>
      <c r="K96" s="38"/>
      <c r="L96" s="38"/>
      <c r="M96" s="38"/>
      <c r="N96" s="38"/>
    </row>
    <row r="97" spans="1:14">
      <c r="A97" s="40" t="s">
        <v>96</v>
      </c>
      <c r="B97" s="41"/>
      <c r="C97" s="41"/>
      <c r="D97" s="41"/>
      <c r="E97" s="41"/>
      <c r="F97" s="41"/>
      <c r="G97" s="41"/>
      <c r="H97" s="41"/>
    </row>
    <row r="98" spans="1:14">
      <c r="A98" s="40" t="s">
        <v>97</v>
      </c>
      <c r="B98" s="40"/>
      <c r="C98" s="42"/>
      <c r="D98" s="42"/>
      <c r="E98" s="42"/>
      <c r="F98" s="42"/>
      <c r="G98" s="42"/>
      <c r="H98" s="42"/>
      <c r="I98" s="38"/>
      <c r="J98" s="38"/>
      <c r="K98" s="38"/>
      <c r="L98" s="38"/>
      <c r="M98" s="38"/>
      <c r="N98" s="38"/>
    </row>
    <row r="99" spans="1:14">
      <c r="A99" s="40" t="s">
        <v>99</v>
      </c>
      <c r="B99" s="40"/>
      <c r="C99" s="41"/>
      <c r="D99" s="41"/>
      <c r="E99" s="41"/>
      <c r="F99" s="41"/>
      <c r="G99" s="41"/>
      <c r="H99" s="41"/>
    </row>
    <row r="100" spans="1:14">
      <c r="A100" s="40" t="s">
        <v>100</v>
      </c>
      <c r="B100" s="40"/>
      <c r="C100" s="42"/>
      <c r="D100" s="42"/>
      <c r="E100" s="42"/>
      <c r="F100" s="42"/>
      <c r="G100" s="42"/>
      <c r="H100" s="42"/>
      <c r="I100" s="38"/>
      <c r="J100" s="38"/>
      <c r="K100" s="38"/>
      <c r="L100" s="38"/>
    </row>
  </sheetData>
  <mergeCells count="2">
    <mergeCell ref="A3:N3"/>
    <mergeCell ref="A4:N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09"/>
  <sheetViews>
    <sheetView showGridLines="0" workbookViewId="0">
      <selection activeCell="A110" sqref="A110"/>
    </sheetView>
  </sheetViews>
  <sheetFormatPr baseColWidth="10" defaultColWidth="11.42578125" defaultRowHeight="12"/>
  <cols>
    <col min="1" max="1" width="28.85546875" style="37" customWidth="1"/>
    <col min="2" max="2" width="13.42578125" style="36" customWidth="1"/>
    <col min="3" max="3" width="14" style="35" customWidth="1"/>
    <col min="4" max="11" width="12.7109375" style="35" customWidth="1"/>
    <col min="12" max="12" width="11.42578125" style="35" customWidth="1"/>
    <col min="13" max="16384" width="11.42578125" style="35"/>
  </cols>
  <sheetData>
    <row r="3" spans="1:14">
      <c r="A3" s="87" t="s">
        <v>174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4" ht="14.25">
      <c r="A4" s="87" t="s">
        <v>164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4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s="33" customFormat="1">
      <c r="A6" s="32" t="s">
        <v>0</v>
      </c>
      <c r="B6" s="15" t="s">
        <v>4</v>
      </c>
      <c r="C6" s="15" t="s">
        <v>1</v>
      </c>
      <c r="D6" s="15" t="s">
        <v>2</v>
      </c>
      <c r="E6" s="15" t="s">
        <v>3</v>
      </c>
      <c r="F6" s="15" t="s">
        <v>46</v>
      </c>
      <c r="G6" s="15" t="s">
        <v>52</v>
      </c>
      <c r="H6" s="15" t="s">
        <v>53</v>
      </c>
      <c r="I6" s="15" t="s">
        <v>55</v>
      </c>
      <c r="J6" s="15" t="s">
        <v>58</v>
      </c>
      <c r="K6" s="15" t="s">
        <v>59</v>
      </c>
      <c r="L6" s="31" t="s">
        <v>176</v>
      </c>
      <c r="M6" s="31" t="s">
        <v>61</v>
      </c>
      <c r="N6" s="31" t="s">
        <v>62</v>
      </c>
    </row>
    <row r="7" spans="1:14" ht="15" customHeight="1">
      <c r="A7" s="63" t="s">
        <v>4</v>
      </c>
      <c r="B7" s="66">
        <f>SUM(C7:N7)</f>
        <v>8143972.7699999996</v>
      </c>
      <c r="C7" s="67">
        <f t="shared" ref="C7:N7" si="0">SUM(C8,C10,C13,C17,C19,C23,C26,C30,C33,C36,C40,C44,C46,C49,C53,C57,C60,C66,C68,C73,C76,C83,C87,C90,C93,C95,C97)</f>
        <v>567688.59000000008</v>
      </c>
      <c r="D7" s="67">
        <f t="shared" si="0"/>
        <v>365899.65</v>
      </c>
      <c r="E7" s="67">
        <f t="shared" si="0"/>
        <v>380551.4</v>
      </c>
      <c r="F7" s="67">
        <f t="shared" si="0"/>
        <v>987262.73</v>
      </c>
      <c r="G7" s="67">
        <f t="shared" si="0"/>
        <v>946210.46000000008</v>
      </c>
      <c r="H7" s="67">
        <f t="shared" si="0"/>
        <v>927894.73</v>
      </c>
      <c r="I7" s="67">
        <f t="shared" si="0"/>
        <v>652385.37</v>
      </c>
      <c r="J7" s="67">
        <f t="shared" si="0"/>
        <v>522471.89</v>
      </c>
      <c r="K7" s="67">
        <f t="shared" si="0"/>
        <v>654723.17000000004</v>
      </c>
      <c r="L7" s="67">
        <f t="shared" si="0"/>
        <v>575706.60000000009</v>
      </c>
      <c r="M7" s="67">
        <f t="shared" si="0"/>
        <v>684511.46</v>
      </c>
      <c r="N7" s="67">
        <f t="shared" si="0"/>
        <v>878666.72000000009</v>
      </c>
    </row>
    <row r="8" spans="1:14" ht="15" customHeight="1">
      <c r="A8" s="62" t="s">
        <v>8</v>
      </c>
      <c r="B8" s="66">
        <f>SUM(C8:N8)</f>
        <v>1359643.28</v>
      </c>
      <c r="C8" s="68">
        <f>C9</f>
        <v>29288.120000000003</v>
      </c>
      <c r="D8" s="68">
        <f t="shared" ref="D8:N8" si="1">D9</f>
        <v>75160.330000000016</v>
      </c>
      <c r="E8" s="68">
        <f t="shared" si="1"/>
        <v>42753.520000000011</v>
      </c>
      <c r="F8" s="68">
        <f t="shared" si="1"/>
        <v>188506.07000000004</v>
      </c>
      <c r="G8" s="68">
        <f t="shared" si="1"/>
        <v>144267.96</v>
      </c>
      <c r="H8" s="68">
        <f t="shared" si="1"/>
        <v>112113.54</v>
      </c>
      <c r="I8" s="68">
        <f t="shared" si="1"/>
        <v>89421.11</v>
      </c>
      <c r="J8" s="68">
        <f t="shared" si="1"/>
        <v>72675.640000000014</v>
      </c>
      <c r="K8" s="68">
        <f t="shared" si="1"/>
        <v>66969.490000000005</v>
      </c>
      <c r="L8" s="68">
        <f t="shared" si="1"/>
        <v>130503.66</v>
      </c>
      <c r="M8" s="68">
        <f t="shared" si="1"/>
        <v>87381.880000000019</v>
      </c>
      <c r="N8" s="68">
        <f t="shared" si="1"/>
        <v>320601.96000000002</v>
      </c>
    </row>
    <row r="9" spans="1:14" ht="15" customHeight="1">
      <c r="A9" s="75" t="s">
        <v>144</v>
      </c>
      <c r="B9" s="82">
        <f t="shared" ref="B9:B72" si="2">SUM(C9:N9)</f>
        <v>1359643.28</v>
      </c>
      <c r="C9" s="69">
        <v>29288.120000000003</v>
      </c>
      <c r="D9" s="69">
        <v>75160.330000000016</v>
      </c>
      <c r="E9" s="69">
        <v>42753.520000000011</v>
      </c>
      <c r="F9" s="69">
        <v>188506.07000000004</v>
      </c>
      <c r="G9" s="69">
        <v>144267.96</v>
      </c>
      <c r="H9" s="69">
        <v>112113.54</v>
      </c>
      <c r="I9" s="69">
        <v>89421.11</v>
      </c>
      <c r="J9" s="69">
        <v>72675.640000000014</v>
      </c>
      <c r="K9" s="69">
        <v>66969.490000000005</v>
      </c>
      <c r="L9" s="69">
        <v>130503.66</v>
      </c>
      <c r="M9" s="69">
        <v>87381.880000000019</v>
      </c>
      <c r="N9" s="69">
        <v>320601.96000000002</v>
      </c>
    </row>
    <row r="10" spans="1:14" ht="15" customHeight="1">
      <c r="A10" s="62" t="s">
        <v>5</v>
      </c>
      <c r="B10" s="66">
        <f t="shared" si="2"/>
        <v>10006.58</v>
      </c>
      <c r="C10" s="68">
        <f>SUM(C11:C12)</f>
        <v>0</v>
      </c>
      <c r="D10" s="68">
        <f t="shared" ref="D10:N10" si="3">SUM(D11:D12)</f>
        <v>0</v>
      </c>
      <c r="E10" s="68">
        <f t="shared" si="3"/>
        <v>0</v>
      </c>
      <c r="F10" s="68">
        <f t="shared" si="3"/>
        <v>0</v>
      </c>
      <c r="G10" s="68">
        <f t="shared" si="3"/>
        <v>429.54</v>
      </c>
      <c r="H10" s="68">
        <f t="shared" si="3"/>
        <v>0</v>
      </c>
      <c r="I10" s="68">
        <f t="shared" si="3"/>
        <v>0</v>
      </c>
      <c r="J10" s="68">
        <f t="shared" si="3"/>
        <v>0</v>
      </c>
      <c r="K10" s="68">
        <f t="shared" si="3"/>
        <v>0</v>
      </c>
      <c r="L10" s="68">
        <f t="shared" si="3"/>
        <v>0</v>
      </c>
      <c r="M10" s="68">
        <f t="shared" si="3"/>
        <v>3145</v>
      </c>
      <c r="N10" s="68">
        <f t="shared" si="3"/>
        <v>6432.04</v>
      </c>
    </row>
    <row r="11" spans="1:14" ht="15" customHeight="1">
      <c r="A11" s="75" t="s">
        <v>5</v>
      </c>
      <c r="B11" s="82">
        <f t="shared" si="2"/>
        <v>9577.0400000000009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3145</v>
      </c>
      <c r="N11" s="69">
        <v>6432.04</v>
      </c>
    </row>
    <row r="12" spans="1:14" ht="15" customHeight="1">
      <c r="A12" s="75" t="s">
        <v>103</v>
      </c>
      <c r="B12" s="82">
        <f t="shared" si="2"/>
        <v>429.54</v>
      </c>
      <c r="C12" s="69">
        <v>0</v>
      </c>
      <c r="D12" s="69">
        <v>0</v>
      </c>
      <c r="E12" s="69">
        <v>0</v>
      </c>
      <c r="F12" s="69">
        <v>0</v>
      </c>
      <c r="G12" s="69">
        <v>429.54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4" ht="15" customHeight="1">
      <c r="A13" s="62" t="s">
        <v>6</v>
      </c>
      <c r="B13" s="66">
        <f>SUM(C13:N13)</f>
        <v>5495.5</v>
      </c>
      <c r="C13" s="68">
        <f>SUM(C14:C16)</f>
        <v>1261.6199999999999</v>
      </c>
      <c r="D13" s="68">
        <f t="shared" ref="D13:N13" si="4">SUM(D14:D16)</f>
        <v>1598</v>
      </c>
      <c r="E13" s="68">
        <f t="shared" si="4"/>
        <v>0</v>
      </c>
      <c r="F13" s="68">
        <f t="shared" si="4"/>
        <v>472.87</v>
      </c>
      <c r="G13" s="68">
        <f t="shared" si="4"/>
        <v>900</v>
      </c>
      <c r="H13" s="68">
        <f t="shared" si="4"/>
        <v>1263.01</v>
      </c>
      <c r="I13" s="68">
        <f t="shared" si="4"/>
        <v>0</v>
      </c>
      <c r="J13" s="68">
        <f t="shared" si="4"/>
        <v>0</v>
      </c>
      <c r="K13" s="68">
        <f t="shared" si="4"/>
        <v>0</v>
      </c>
      <c r="L13" s="68">
        <f t="shared" si="4"/>
        <v>0</v>
      </c>
      <c r="M13" s="68">
        <f t="shared" si="4"/>
        <v>0</v>
      </c>
      <c r="N13" s="68">
        <f t="shared" si="4"/>
        <v>0</v>
      </c>
    </row>
    <row r="14" spans="1:14" ht="15" customHeight="1">
      <c r="A14" s="75" t="s">
        <v>6</v>
      </c>
      <c r="B14" s="82">
        <f t="shared" si="2"/>
        <v>4122.63</v>
      </c>
      <c r="C14" s="70">
        <v>1261.6199999999999</v>
      </c>
      <c r="D14" s="70">
        <v>1598</v>
      </c>
      <c r="E14" s="70">
        <v>0</v>
      </c>
      <c r="F14" s="70">
        <v>0</v>
      </c>
      <c r="G14" s="70">
        <v>0</v>
      </c>
      <c r="H14" s="70">
        <v>1263.01</v>
      </c>
      <c r="I14" s="70">
        <v>0</v>
      </c>
      <c r="J14" s="70">
        <v>0</v>
      </c>
      <c r="K14" s="70">
        <v>0</v>
      </c>
      <c r="L14" s="71">
        <v>0</v>
      </c>
      <c r="M14" s="71">
        <v>0</v>
      </c>
      <c r="N14" s="71">
        <v>0</v>
      </c>
    </row>
    <row r="15" spans="1:14" s="36" customFormat="1" ht="15" customHeight="1">
      <c r="A15" s="75" t="s">
        <v>166</v>
      </c>
      <c r="B15" s="82">
        <f t="shared" si="2"/>
        <v>472.87</v>
      </c>
      <c r="C15" s="70">
        <v>0</v>
      </c>
      <c r="D15" s="70">
        <v>0</v>
      </c>
      <c r="E15" s="70">
        <v>0</v>
      </c>
      <c r="F15" s="70">
        <v>472.87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1">
        <v>0</v>
      </c>
      <c r="M15" s="71">
        <v>0</v>
      </c>
      <c r="N15" s="67">
        <v>0</v>
      </c>
    </row>
    <row r="16" spans="1:14" ht="15" customHeight="1">
      <c r="A16" s="75" t="s">
        <v>167</v>
      </c>
      <c r="B16" s="82">
        <f t="shared" si="2"/>
        <v>900</v>
      </c>
      <c r="C16" s="70">
        <v>0</v>
      </c>
      <c r="D16" s="70">
        <v>0</v>
      </c>
      <c r="E16" s="70">
        <v>0</v>
      </c>
      <c r="F16" s="70">
        <v>0</v>
      </c>
      <c r="G16" s="70">
        <v>900</v>
      </c>
      <c r="H16" s="70">
        <v>0</v>
      </c>
      <c r="I16" s="70">
        <v>0</v>
      </c>
      <c r="J16" s="70">
        <v>0</v>
      </c>
      <c r="K16" s="70">
        <v>0</v>
      </c>
      <c r="L16" s="71">
        <v>0</v>
      </c>
      <c r="M16" s="71">
        <v>0</v>
      </c>
      <c r="N16" s="71">
        <v>0</v>
      </c>
    </row>
    <row r="17" spans="1:14" s="36" customFormat="1" ht="15" customHeight="1">
      <c r="A17" s="62" t="s">
        <v>146</v>
      </c>
      <c r="B17" s="66">
        <f t="shared" si="2"/>
        <v>1850</v>
      </c>
      <c r="C17" s="68">
        <f>SUM(C18)</f>
        <v>0</v>
      </c>
      <c r="D17" s="68">
        <f t="shared" ref="D17:N17" si="5">SUM(D18)</f>
        <v>0</v>
      </c>
      <c r="E17" s="68">
        <f t="shared" si="5"/>
        <v>1850</v>
      </c>
      <c r="F17" s="68">
        <f t="shared" si="5"/>
        <v>0</v>
      </c>
      <c r="G17" s="68">
        <f t="shared" si="5"/>
        <v>0</v>
      </c>
      <c r="H17" s="68">
        <f t="shared" si="5"/>
        <v>0</v>
      </c>
      <c r="I17" s="68">
        <f t="shared" si="5"/>
        <v>0</v>
      </c>
      <c r="J17" s="68">
        <f t="shared" si="5"/>
        <v>0</v>
      </c>
      <c r="K17" s="68">
        <f t="shared" si="5"/>
        <v>0</v>
      </c>
      <c r="L17" s="68">
        <f t="shared" si="5"/>
        <v>0</v>
      </c>
      <c r="M17" s="68">
        <f t="shared" si="5"/>
        <v>0</v>
      </c>
      <c r="N17" s="68">
        <f t="shared" si="5"/>
        <v>0</v>
      </c>
    </row>
    <row r="18" spans="1:14" ht="15" customHeight="1">
      <c r="A18" s="75" t="s">
        <v>146</v>
      </c>
      <c r="B18" s="82">
        <f t="shared" si="2"/>
        <v>1850</v>
      </c>
      <c r="C18" s="69">
        <v>0</v>
      </c>
      <c r="D18" s="69">
        <v>0</v>
      </c>
      <c r="E18" s="69">
        <v>1850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</row>
    <row r="19" spans="1:14" s="36" customFormat="1" ht="15" customHeight="1">
      <c r="A19" s="62" t="s">
        <v>10</v>
      </c>
      <c r="B19" s="66">
        <f t="shared" si="2"/>
        <v>95062.389999999985</v>
      </c>
      <c r="C19" s="68">
        <f>SUM(C20:C22)</f>
        <v>5624.96</v>
      </c>
      <c r="D19" s="68">
        <f t="shared" ref="D19:N19" si="6">SUM(D20:D22)</f>
        <v>7969.25</v>
      </c>
      <c r="E19" s="68">
        <f t="shared" si="6"/>
        <v>25274.99</v>
      </c>
      <c r="F19" s="68">
        <f t="shared" si="6"/>
        <v>4144.07</v>
      </c>
      <c r="G19" s="68">
        <f t="shared" si="6"/>
        <v>3537.29</v>
      </c>
      <c r="H19" s="68">
        <f t="shared" si="6"/>
        <v>3873.25</v>
      </c>
      <c r="I19" s="68">
        <f t="shared" si="6"/>
        <v>11488.93</v>
      </c>
      <c r="J19" s="68">
        <f t="shared" si="6"/>
        <v>1830.45</v>
      </c>
      <c r="K19" s="68">
        <f t="shared" si="6"/>
        <v>1356.23</v>
      </c>
      <c r="L19" s="68">
        <f t="shared" si="6"/>
        <v>2071.9</v>
      </c>
      <c r="M19" s="68">
        <f t="shared" si="6"/>
        <v>3815.76</v>
      </c>
      <c r="N19" s="68">
        <f t="shared" si="6"/>
        <v>24075.31</v>
      </c>
    </row>
    <row r="20" spans="1:14" s="36" customFormat="1" ht="15" customHeight="1">
      <c r="A20" s="75" t="s">
        <v>147</v>
      </c>
      <c r="B20" s="82">
        <f>SUM(C20:N20)</f>
        <v>94408.589999999982</v>
      </c>
      <c r="C20" s="69">
        <v>5624.96</v>
      </c>
      <c r="D20" s="69">
        <v>7969.25</v>
      </c>
      <c r="E20" s="69">
        <v>25274.99</v>
      </c>
      <c r="F20" s="69">
        <v>4144.07</v>
      </c>
      <c r="G20" s="69">
        <v>3537.29</v>
      </c>
      <c r="H20" s="69">
        <v>3681.75</v>
      </c>
      <c r="I20" s="69">
        <v>11488.93</v>
      </c>
      <c r="J20" s="69">
        <v>1830.45</v>
      </c>
      <c r="K20" s="69">
        <v>893.93</v>
      </c>
      <c r="L20" s="69">
        <v>2071.9</v>
      </c>
      <c r="M20" s="69">
        <v>3815.76</v>
      </c>
      <c r="N20" s="69">
        <v>24075.31</v>
      </c>
    </row>
    <row r="21" spans="1:14" ht="15" customHeight="1">
      <c r="A21" s="75" t="s">
        <v>107</v>
      </c>
      <c r="B21" s="82">
        <f t="shared" si="2"/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</row>
    <row r="22" spans="1:14" ht="15" customHeight="1">
      <c r="A22" s="75" t="s">
        <v>63</v>
      </c>
      <c r="B22" s="82">
        <f t="shared" si="2"/>
        <v>653.79999999999995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191.5</v>
      </c>
      <c r="I22" s="69">
        <v>0</v>
      </c>
      <c r="J22" s="69">
        <v>0</v>
      </c>
      <c r="K22" s="69">
        <v>462.3</v>
      </c>
      <c r="L22" s="69">
        <v>0</v>
      </c>
      <c r="M22" s="69">
        <v>0</v>
      </c>
      <c r="N22" s="69">
        <v>0</v>
      </c>
    </row>
    <row r="23" spans="1:14" ht="15" customHeight="1">
      <c r="A23" s="62" t="s">
        <v>56</v>
      </c>
      <c r="B23" s="66">
        <f t="shared" si="2"/>
        <v>166824.95999999999</v>
      </c>
      <c r="C23" s="68">
        <f>SUM(C24:C25)</f>
        <v>116132.76</v>
      </c>
      <c r="D23" s="68">
        <f t="shared" ref="D23:N23" si="7">SUM(D24:D25)</f>
        <v>0</v>
      </c>
      <c r="E23" s="68">
        <f t="shared" si="7"/>
        <v>0</v>
      </c>
      <c r="F23" s="68">
        <f t="shared" si="7"/>
        <v>0</v>
      </c>
      <c r="G23" s="68">
        <f t="shared" si="7"/>
        <v>0</v>
      </c>
      <c r="H23" s="68">
        <f t="shared" si="7"/>
        <v>943.2</v>
      </c>
      <c r="I23" s="68">
        <f t="shared" si="7"/>
        <v>0</v>
      </c>
      <c r="J23" s="68">
        <f t="shared" si="7"/>
        <v>0</v>
      </c>
      <c r="K23" s="68">
        <f t="shared" si="7"/>
        <v>0</v>
      </c>
      <c r="L23" s="68">
        <f t="shared" si="7"/>
        <v>49749</v>
      </c>
      <c r="M23" s="68">
        <f t="shared" si="7"/>
        <v>0</v>
      </c>
      <c r="N23" s="68">
        <f t="shared" si="7"/>
        <v>0</v>
      </c>
    </row>
    <row r="24" spans="1:14" ht="15" customHeight="1">
      <c r="A24" s="75" t="s">
        <v>56</v>
      </c>
      <c r="B24" s="82">
        <f t="shared" si="2"/>
        <v>943.2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943.2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</row>
    <row r="25" spans="1:14" s="36" customFormat="1" ht="15" customHeight="1">
      <c r="A25" s="75" t="s">
        <v>75</v>
      </c>
      <c r="B25" s="82">
        <f t="shared" si="2"/>
        <v>165881.76</v>
      </c>
      <c r="C25" s="69">
        <v>116132.76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49749</v>
      </c>
      <c r="M25" s="69">
        <v>0</v>
      </c>
      <c r="N25" s="69">
        <v>0</v>
      </c>
    </row>
    <row r="26" spans="1:14" ht="15" customHeight="1">
      <c r="A26" s="62" t="s">
        <v>12</v>
      </c>
      <c r="B26" s="66">
        <f t="shared" si="2"/>
        <v>65705.64</v>
      </c>
      <c r="C26" s="68">
        <f>SUM(C27:C29)</f>
        <v>3597.38</v>
      </c>
      <c r="D26" s="68">
        <f t="shared" ref="D26:N26" si="8">SUM(D27:D29)</f>
        <v>3262.96</v>
      </c>
      <c r="E26" s="68">
        <f t="shared" si="8"/>
        <v>2092.2199999999998</v>
      </c>
      <c r="F26" s="68">
        <f t="shared" si="8"/>
        <v>6805.3099999999995</v>
      </c>
      <c r="G26" s="68">
        <f t="shared" si="8"/>
        <v>1200.8200000000002</v>
      </c>
      <c r="H26" s="68">
        <f t="shared" si="8"/>
        <v>3399.37</v>
      </c>
      <c r="I26" s="68">
        <f t="shared" si="8"/>
        <v>15398.78</v>
      </c>
      <c r="J26" s="68">
        <f t="shared" si="8"/>
        <v>10118.299999999999</v>
      </c>
      <c r="K26" s="68">
        <f t="shared" si="8"/>
        <v>1459.4699999999998</v>
      </c>
      <c r="L26" s="68">
        <f t="shared" si="8"/>
        <v>1966.97</v>
      </c>
      <c r="M26" s="68">
        <f t="shared" si="8"/>
        <v>10230.23</v>
      </c>
      <c r="N26" s="68">
        <f t="shared" si="8"/>
        <v>6173.83</v>
      </c>
    </row>
    <row r="27" spans="1:14" ht="15" customHeight="1">
      <c r="A27" s="75" t="s">
        <v>13</v>
      </c>
      <c r="B27" s="82">
        <f>SUM(C27:N27)</f>
        <v>63827.869999999995</v>
      </c>
      <c r="C27" s="69">
        <v>3597.38</v>
      </c>
      <c r="D27" s="69">
        <v>3262.96</v>
      </c>
      <c r="E27" s="69">
        <v>2092.2199999999998</v>
      </c>
      <c r="F27" s="69">
        <v>6022.12</v>
      </c>
      <c r="G27" s="69">
        <v>1200.8200000000002</v>
      </c>
      <c r="H27" s="69">
        <v>3399.37</v>
      </c>
      <c r="I27" s="69">
        <v>15398.78</v>
      </c>
      <c r="J27" s="69">
        <v>10118.299999999999</v>
      </c>
      <c r="K27" s="69">
        <v>364.89</v>
      </c>
      <c r="L27" s="69">
        <v>1966.97</v>
      </c>
      <c r="M27" s="69">
        <v>10230.23</v>
      </c>
      <c r="N27" s="69">
        <v>6173.83</v>
      </c>
    </row>
    <row r="28" spans="1:14" s="36" customFormat="1" ht="15" customHeight="1">
      <c r="A28" s="75" t="s">
        <v>64</v>
      </c>
      <c r="B28" s="82">
        <f t="shared" si="2"/>
        <v>783.19</v>
      </c>
      <c r="C28" s="69">
        <v>0</v>
      </c>
      <c r="D28" s="69">
        <v>0</v>
      </c>
      <c r="E28" s="69">
        <v>0</v>
      </c>
      <c r="F28" s="69">
        <v>783.19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</row>
    <row r="29" spans="1:14" s="36" customFormat="1" ht="15" customHeight="1">
      <c r="A29" s="75" t="s">
        <v>168</v>
      </c>
      <c r="B29" s="82">
        <f t="shared" si="2"/>
        <v>1094.58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1094.58</v>
      </c>
      <c r="L29" s="69">
        <v>0</v>
      </c>
      <c r="M29" s="69">
        <v>0</v>
      </c>
      <c r="N29" s="69">
        <v>0</v>
      </c>
    </row>
    <row r="30" spans="1:14" ht="15" customHeight="1">
      <c r="A30" s="62" t="s">
        <v>16</v>
      </c>
      <c r="B30" s="66">
        <f t="shared" si="2"/>
        <v>1073507</v>
      </c>
      <c r="C30" s="68">
        <f>SUM(C31:C32)</f>
        <v>41996.03</v>
      </c>
      <c r="D30" s="68">
        <f t="shared" ref="D30:N30" si="9">SUM(D31:D32)</f>
        <v>61254.5</v>
      </c>
      <c r="E30" s="68">
        <f t="shared" si="9"/>
        <v>27241.600000000002</v>
      </c>
      <c r="F30" s="68">
        <f t="shared" si="9"/>
        <v>185485.93</v>
      </c>
      <c r="G30" s="68">
        <f t="shared" si="9"/>
        <v>157186.26</v>
      </c>
      <c r="H30" s="68">
        <f t="shared" si="9"/>
        <v>111673.9</v>
      </c>
      <c r="I30" s="68">
        <f t="shared" si="9"/>
        <v>89429.220000000016</v>
      </c>
      <c r="J30" s="68">
        <f t="shared" si="9"/>
        <v>45625.25</v>
      </c>
      <c r="K30" s="68">
        <f t="shared" si="9"/>
        <v>78003.899999999994</v>
      </c>
      <c r="L30" s="68">
        <f t="shared" si="9"/>
        <v>80187.78</v>
      </c>
      <c r="M30" s="68">
        <f t="shared" si="9"/>
        <v>106447.07</v>
      </c>
      <c r="N30" s="68">
        <f t="shared" si="9"/>
        <v>88975.559999999983</v>
      </c>
    </row>
    <row r="31" spans="1:14" s="36" customFormat="1" ht="15" customHeight="1">
      <c r="A31" s="75" t="s">
        <v>76</v>
      </c>
      <c r="B31" s="82">
        <f t="shared" si="2"/>
        <v>1072830.21</v>
      </c>
      <c r="C31" s="69">
        <v>41996.03</v>
      </c>
      <c r="D31" s="69">
        <v>61254.5</v>
      </c>
      <c r="E31" s="69">
        <v>27241.600000000002</v>
      </c>
      <c r="F31" s="69">
        <v>185485.93</v>
      </c>
      <c r="G31" s="69">
        <v>157186.26</v>
      </c>
      <c r="H31" s="69">
        <v>111673.9</v>
      </c>
      <c r="I31" s="69">
        <v>89429.220000000016</v>
      </c>
      <c r="J31" s="69">
        <v>45625.25</v>
      </c>
      <c r="K31" s="69">
        <v>78003.899999999994</v>
      </c>
      <c r="L31" s="69">
        <v>80187.78</v>
      </c>
      <c r="M31" s="69">
        <v>106447.07</v>
      </c>
      <c r="N31" s="69">
        <v>88298.76999999999</v>
      </c>
    </row>
    <row r="32" spans="1:14" s="36" customFormat="1" ht="15" customHeight="1">
      <c r="A32" s="76" t="s">
        <v>148</v>
      </c>
      <c r="B32" s="82">
        <f t="shared" si="2"/>
        <v>676.79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676.79</v>
      </c>
    </row>
    <row r="33" spans="1:14" ht="15" customHeight="1">
      <c r="A33" s="62" t="s">
        <v>17</v>
      </c>
      <c r="B33" s="66">
        <f t="shared" si="2"/>
        <v>73479.47</v>
      </c>
      <c r="C33" s="68">
        <f>SUM(C34:C35)</f>
        <v>0</v>
      </c>
      <c r="D33" s="68">
        <f t="shared" ref="D33:N33" si="10">SUM(D34:D35)</f>
        <v>0</v>
      </c>
      <c r="E33" s="68">
        <f t="shared" si="10"/>
        <v>0</v>
      </c>
      <c r="F33" s="68">
        <f t="shared" si="10"/>
        <v>1667.4099999999999</v>
      </c>
      <c r="G33" s="68">
        <f t="shared" si="10"/>
        <v>1240.52</v>
      </c>
      <c r="H33" s="68">
        <f t="shared" si="10"/>
        <v>0</v>
      </c>
      <c r="I33" s="68">
        <f t="shared" si="10"/>
        <v>1059.25</v>
      </c>
      <c r="J33" s="68">
        <f t="shared" si="10"/>
        <v>536.09</v>
      </c>
      <c r="K33" s="68">
        <f t="shared" si="10"/>
        <v>4962.33</v>
      </c>
      <c r="L33" s="68">
        <f t="shared" si="10"/>
        <v>0</v>
      </c>
      <c r="M33" s="68">
        <f t="shared" si="10"/>
        <v>0</v>
      </c>
      <c r="N33" s="68">
        <f t="shared" si="10"/>
        <v>64013.869999999995</v>
      </c>
    </row>
    <row r="34" spans="1:14" s="36" customFormat="1" ht="15" customHeight="1">
      <c r="A34" s="75" t="s">
        <v>17</v>
      </c>
      <c r="B34" s="82">
        <f t="shared" si="2"/>
        <v>9465.5999999999985</v>
      </c>
      <c r="C34" s="69">
        <v>0</v>
      </c>
      <c r="D34" s="69">
        <v>0</v>
      </c>
      <c r="E34" s="69">
        <v>0</v>
      </c>
      <c r="F34" s="69">
        <v>1667.4099999999999</v>
      </c>
      <c r="G34" s="69">
        <v>1240.52</v>
      </c>
      <c r="H34" s="69">
        <v>0</v>
      </c>
      <c r="I34" s="69">
        <v>1059.25</v>
      </c>
      <c r="J34" s="69">
        <v>536.09</v>
      </c>
      <c r="K34" s="69">
        <v>4962.33</v>
      </c>
      <c r="L34" s="69">
        <v>0</v>
      </c>
      <c r="M34" s="69">
        <v>0</v>
      </c>
      <c r="N34" s="69">
        <v>0</v>
      </c>
    </row>
    <row r="35" spans="1:14" s="36" customFormat="1" ht="15" customHeight="1">
      <c r="A35" s="76" t="s">
        <v>48</v>
      </c>
      <c r="B35" s="82">
        <f t="shared" si="2"/>
        <v>64013.869999999995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64013.869999999995</v>
      </c>
    </row>
    <row r="36" spans="1:14" ht="15" customHeight="1">
      <c r="A36" s="62" t="s">
        <v>18</v>
      </c>
      <c r="B36" s="66">
        <f t="shared" si="2"/>
        <v>35811.19</v>
      </c>
      <c r="C36" s="68">
        <f>SUM(C37:C39)</f>
        <v>0</v>
      </c>
      <c r="D36" s="68">
        <f t="shared" ref="D36:N36" si="11">SUM(D37:D39)</f>
        <v>3331.35</v>
      </c>
      <c r="E36" s="68">
        <f t="shared" si="11"/>
        <v>0</v>
      </c>
      <c r="F36" s="68">
        <f t="shared" si="11"/>
        <v>288.79000000000002</v>
      </c>
      <c r="G36" s="68">
        <f t="shared" si="11"/>
        <v>3049.97</v>
      </c>
      <c r="H36" s="68">
        <f t="shared" si="11"/>
        <v>414</v>
      </c>
      <c r="I36" s="68">
        <f t="shared" si="11"/>
        <v>5430.88</v>
      </c>
      <c r="J36" s="68">
        <f t="shared" si="11"/>
        <v>10886.45</v>
      </c>
      <c r="K36" s="68">
        <f t="shared" si="11"/>
        <v>1797.66</v>
      </c>
      <c r="L36" s="68">
        <f t="shared" si="11"/>
        <v>0</v>
      </c>
      <c r="M36" s="68">
        <f t="shared" si="11"/>
        <v>3710.69</v>
      </c>
      <c r="N36" s="68">
        <f t="shared" si="11"/>
        <v>6901.4000000000005</v>
      </c>
    </row>
    <row r="37" spans="1:14" ht="15" customHeight="1">
      <c r="A37" s="75" t="s">
        <v>18</v>
      </c>
      <c r="B37" s="82">
        <f>SUM(C37:N37)</f>
        <v>32535.61</v>
      </c>
      <c r="C37" s="69">
        <v>0</v>
      </c>
      <c r="D37" s="69">
        <v>2536.73</v>
      </c>
      <c r="E37" s="69">
        <v>0</v>
      </c>
      <c r="F37" s="69">
        <v>0</v>
      </c>
      <c r="G37" s="69">
        <v>3049.97</v>
      </c>
      <c r="H37" s="69">
        <v>414</v>
      </c>
      <c r="I37" s="69">
        <v>5430.88</v>
      </c>
      <c r="J37" s="69">
        <v>10420.67</v>
      </c>
      <c r="K37" s="69">
        <v>1797.66</v>
      </c>
      <c r="L37" s="69">
        <v>0</v>
      </c>
      <c r="M37" s="69">
        <v>1984.3</v>
      </c>
      <c r="N37" s="69">
        <v>6901.4000000000005</v>
      </c>
    </row>
    <row r="38" spans="1:14" ht="15" customHeight="1">
      <c r="A38" s="75" t="s">
        <v>19</v>
      </c>
      <c r="B38" s="82">
        <f t="shared" si="2"/>
        <v>2480.96</v>
      </c>
      <c r="C38" s="69">
        <v>0</v>
      </c>
      <c r="D38" s="69">
        <v>0</v>
      </c>
      <c r="E38" s="69">
        <v>0</v>
      </c>
      <c r="F38" s="69">
        <v>288.79000000000002</v>
      </c>
      <c r="G38" s="69">
        <v>0</v>
      </c>
      <c r="H38" s="69">
        <v>0</v>
      </c>
      <c r="I38" s="69">
        <v>0</v>
      </c>
      <c r="J38" s="69">
        <v>465.78</v>
      </c>
      <c r="K38" s="69">
        <v>0</v>
      </c>
      <c r="L38" s="69">
        <v>0</v>
      </c>
      <c r="M38" s="69">
        <v>1726.39</v>
      </c>
      <c r="N38" s="69">
        <v>0</v>
      </c>
    </row>
    <row r="39" spans="1:14" s="36" customFormat="1" ht="15" customHeight="1">
      <c r="A39" s="75" t="s">
        <v>149</v>
      </c>
      <c r="B39" s="82">
        <f t="shared" si="2"/>
        <v>794.62</v>
      </c>
      <c r="C39" s="69">
        <v>0</v>
      </c>
      <c r="D39" s="69">
        <v>794.62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</row>
    <row r="40" spans="1:14" ht="15" customHeight="1">
      <c r="A40" s="62" t="s">
        <v>20</v>
      </c>
      <c r="B40" s="66">
        <f t="shared" si="2"/>
        <v>8954.9399999999987</v>
      </c>
      <c r="C40" s="68">
        <f>SUM(C41:C43)</f>
        <v>1542</v>
      </c>
      <c r="D40" s="68">
        <f t="shared" ref="D40:N40" si="12">SUM(D41:D43)</f>
        <v>470.44</v>
      </c>
      <c r="E40" s="68">
        <f t="shared" si="12"/>
        <v>0</v>
      </c>
      <c r="F40" s="68">
        <f t="shared" si="12"/>
        <v>542.75</v>
      </c>
      <c r="G40" s="68">
        <f t="shared" si="12"/>
        <v>1438.8</v>
      </c>
      <c r="H40" s="68">
        <f t="shared" si="12"/>
        <v>388</v>
      </c>
      <c r="I40" s="68">
        <f t="shared" si="12"/>
        <v>0</v>
      </c>
      <c r="J40" s="68">
        <f t="shared" si="12"/>
        <v>1410.51</v>
      </c>
      <c r="K40" s="68">
        <f t="shared" si="12"/>
        <v>0</v>
      </c>
      <c r="L40" s="68">
        <f t="shared" si="12"/>
        <v>698.15</v>
      </c>
      <c r="M40" s="68">
        <f t="shared" si="12"/>
        <v>0</v>
      </c>
      <c r="N40" s="68">
        <f t="shared" si="12"/>
        <v>2464.29</v>
      </c>
    </row>
    <row r="41" spans="1:14" ht="15" customHeight="1">
      <c r="A41" s="75" t="s">
        <v>21</v>
      </c>
      <c r="B41" s="82">
        <f>SUM(C41:N41)</f>
        <v>4066.9500000000003</v>
      </c>
      <c r="C41" s="69">
        <v>1542</v>
      </c>
      <c r="D41" s="69">
        <v>0</v>
      </c>
      <c r="E41" s="69">
        <v>0</v>
      </c>
      <c r="F41" s="69">
        <v>0</v>
      </c>
      <c r="G41" s="69">
        <v>1438.8</v>
      </c>
      <c r="H41" s="69">
        <v>388</v>
      </c>
      <c r="I41" s="69">
        <v>0</v>
      </c>
      <c r="J41" s="69">
        <v>0</v>
      </c>
      <c r="K41" s="69">
        <v>0</v>
      </c>
      <c r="L41" s="69">
        <v>698.15</v>
      </c>
      <c r="M41" s="69">
        <v>0</v>
      </c>
      <c r="N41" s="69">
        <v>0</v>
      </c>
    </row>
    <row r="42" spans="1:14" s="36" customFormat="1" ht="15" customHeight="1">
      <c r="A42" s="75" t="s">
        <v>66</v>
      </c>
      <c r="B42" s="82">
        <f t="shared" si="2"/>
        <v>1013.19</v>
      </c>
      <c r="C42" s="69">
        <v>0</v>
      </c>
      <c r="D42" s="69">
        <v>470.44</v>
      </c>
      <c r="E42" s="69">
        <v>0</v>
      </c>
      <c r="F42" s="69">
        <v>542.75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</row>
    <row r="43" spans="1:14" ht="15" customHeight="1">
      <c r="A43" s="75" t="s">
        <v>169</v>
      </c>
      <c r="B43" s="82">
        <f t="shared" si="2"/>
        <v>3874.8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1410.51</v>
      </c>
      <c r="K43" s="69">
        <v>0</v>
      </c>
      <c r="L43" s="69">
        <v>0</v>
      </c>
      <c r="M43" s="69">
        <v>0</v>
      </c>
      <c r="N43" s="69">
        <v>2464.29</v>
      </c>
    </row>
    <row r="44" spans="1:14" ht="15" customHeight="1">
      <c r="A44" s="62" t="s">
        <v>49</v>
      </c>
      <c r="B44" s="66">
        <f t="shared" si="2"/>
        <v>2505.3000000000002</v>
      </c>
      <c r="C44" s="68">
        <f>SUM(C45)</f>
        <v>0</v>
      </c>
      <c r="D44" s="68">
        <f t="shared" ref="D44:N44" si="13">SUM(D45)</f>
        <v>0</v>
      </c>
      <c r="E44" s="68">
        <f t="shared" si="13"/>
        <v>0</v>
      </c>
      <c r="F44" s="68">
        <f t="shared" si="13"/>
        <v>2505.3000000000002</v>
      </c>
      <c r="G44" s="68">
        <f t="shared" si="13"/>
        <v>0</v>
      </c>
      <c r="H44" s="68">
        <f t="shared" si="13"/>
        <v>0</v>
      </c>
      <c r="I44" s="68">
        <f t="shared" si="13"/>
        <v>0</v>
      </c>
      <c r="J44" s="68">
        <f t="shared" si="13"/>
        <v>0</v>
      </c>
      <c r="K44" s="68">
        <f t="shared" si="13"/>
        <v>0</v>
      </c>
      <c r="L44" s="68">
        <f t="shared" si="13"/>
        <v>0</v>
      </c>
      <c r="M44" s="68">
        <f t="shared" si="13"/>
        <v>0</v>
      </c>
      <c r="N44" s="68">
        <f t="shared" si="13"/>
        <v>0</v>
      </c>
    </row>
    <row r="45" spans="1:14" s="36" customFormat="1" ht="15" customHeight="1">
      <c r="A45" s="75" t="s">
        <v>170</v>
      </c>
      <c r="B45" s="82">
        <f t="shared" si="2"/>
        <v>2505.3000000000002</v>
      </c>
      <c r="C45" s="69">
        <v>0</v>
      </c>
      <c r="D45" s="69">
        <v>0</v>
      </c>
      <c r="E45" s="69">
        <v>0</v>
      </c>
      <c r="F45" s="69">
        <v>2505.3000000000002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</row>
    <row r="46" spans="1:14" ht="15" customHeight="1">
      <c r="A46" s="62" t="s">
        <v>120</v>
      </c>
      <c r="B46" s="66">
        <f t="shared" si="2"/>
        <v>58175.130000000005</v>
      </c>
      <c r="C46" s="68">
        <f>SUM(C47:C48)</f>
        <v>0</v>
      </c>
      <c r="D46" s="68">
        <f t="shared" ref="D46:N46" si="14">SUM(D47:D48)</f>
        <v>7143.28</v>
      </c>
      <c r="E46" s="68">
        <f t="shared" si="14"/>
        <v>7319.92</v>
      </c>
      <c r="F46" s="68">
        <f t="shared" si="14"/>
        <v>385</v>
      </c>
      <c r="G46" s="68">
        <f t="shared" si="14"/>
        <v>611.25</v>
      </c>
      <c r="H46" s="68">
        <f t="shared" si="14"/>
        <v>690.45</v>
      </c>
      <c r="I46" s="68">
        <f t="shared" si="14"/>
        <v>15200</v>
      </c>
      <c r="J46" s="68">
        <f t="shared" si="14"/>
        <v>361.59</v>
      </c>
      <c r="K46" s="68">
        <f t="shared" si="14"/>
        <v>612.09</v>
      </c>
      <c r="L46" s="68">
        <f t="shared" si="14"/>
        <v>0</v>
      </c>
      <c r="M46" s="68">
        <f t="shared" si="14"/>
        <v>0</v>
      </c>
      <c r="N46" s="68">
        <f t="shared" si="14"/>
        <v>25851.550000000003</v>
      </c>
    </row>
    <row r="47" spans="1:14" s="36" customFormat="1" ht="15" customHeight="1">
      <c r="A47" s="75" t="s">
        <v>22</v>
      </c>
      <c r="B47" s="82">
        <f t="shared" si="2"/>
        <v>57247.590000000004</v>
      </c>
      <c r="C47" s="69">
        <v>0</v>
      </c>
      <c r="D47" s="69">
        <v>6827.83</v>
      </c>
      <c r="E47" s="69">
        <v>7319.92</v>
      </c>
      <c r="F47" s="69">
        <v>385</v>
      </c>
      <c r="G47" s="69">
        <v>611.25</v>
      </c>
      <c r="H47" s="69">
        <v>690.45</v>
      </c>
      <c r="I47" s="69">
        <v>15200</v>
      </c>
      <c r="J47" s="69">
        <v>361.59</v>
      </c>
      <c r="K47" s="69">
        <v>0</v>
      </c>
      <c r="L47" s="69">
        <v>0</v>
      </c>
      <c r="M47" s="69">
        <v>0</v>
      </c>
      <c r="N47" s="69">
        <v>25851.550000000003</v>
      </c>
    </row>
    <row r="48" spans="1:14" ht="15" customHeight="1">
      <c r="A48" s="75" t="s">
        <v>81</v>
      </c>
      <c r="B48" s="82">
        <f t="shared" si="2"/>
        <v>927.54</v>
      </c>
      <c r="C48" s="69">
        <v>0</v>
      </c>
      <c r="D48" s="69">
        <v>315.45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612.09</v>
      </c>
      <c r="L48" s="69">
        <v>0</v>
      </c>
      <c r="M48" s="69">
        <v>0</v>
      </c>
      <c r="N48" s="69">
        <v>0</v>
      </c>
    </row>
    <row r="49" spans="1:14" s="36" customFormat="1" ht="15" customHeight="1">
      <c r="A49" s="62" t="s">
        <v>23</v>
      </c>
      <c r="B49" s="66">
        <f t="shared" si="2"/>
        <v>50257.61</v>
      </c>
      <c r="C49" s="68">
        <f>SUM(C50:C52)</f>
        <v>1562.97</v>
      </c>
      <c r="D49" s="68">
        <f t="shared" ref="D49:N49" si="15">SUM(D50:D52)</f>
        <v>24250</v>
      </c>
      <c r="E49" s="68">
        <f t="shared" si="15"/>
        <v>0</v>
      </c>
      <c r="F49" s="68">
        <f t="shared" si="15"/>
        <v>417.93</v>
      </c>
      <c r="G49" s="68">
        <f t="shared" si="15"/>
        <v>2812.6500000000005</v>
      </c>
      <c r="H49" s="68">
        <f t="shared" si="15"/>
        <v>613.54999999999995</v>
      </c>
      <c r="I49" s="68">
        <f t="shared" si="15"/>
        <v>7145.9000000000005</v>
      </c>
      <c r="J49" s="68">
        <f t="shared" si="15"/>
        <v>1373.04</v>
      </c>
      <c r="K49" s="68">
        <f t="shared" si="15"/>
        <v>6040.99</v>
      </c>
      <c r="L49" s="68">
        <f t="shared" si="15"/>
        <v>6040.58</v>
      </c>
      <c r="M49" s="68">
        <f t="shared" si="15"/>
        <v>0</v>
      </c>
      <c r="N49" s="68">
        <f t="shared" si="15"/>
        <v>0</v>
      </c>
    </row>
    <row r="50" spans="1:14" ht="15" customHeight="1">
      <c r="A50" s="75" t="s">
        <v>23</v>
      </c>
      <c r="B50" s="82">
        <f t="shared" si="2"/>
        <v>13668.91</v>
      </c>
      <c r="C50" s="69">
        <v>1562.97</v>
      </c>
      <c r="D50" s="69">
        <v>0</v>
      </c>
      <c r="E50" s="69">
        <v>0</v>
      </c>
      <c r="F50" s="69">
        <v>417.93</v>
      </c>
      <c r="G50" s="69">
        <v>1761.5800000000002</v>
      </c>
      <c r="H50" s="69">
        <v>613.54999999999995</v>
      </c>
      <c r="I50" s="69">
        <v>1733.43</v>
      </c>
      <c r="J50" s="69">
        <v>0</v>
      </c>
      <c r="K50" s="69">
        <v>1538.87</v>
      </c>
      <c r="L50" s="69">
        <v>6040.58</v>
      </c>
      <c r="M50" s="69">
        <v>0</v>
      </c>
      <c r="N50" s="69">
        <v>0</v>
      </c>
    </row>
    <row r="51" spans="1:14" s="36" customFormat="1" ht="15" customHeight="1">
      <c r="A51" s="75" t="s">
        <v>44</v>
      </c>
      <c r="B51" s="82">
        <f t="shared" si="2"/>
        <v>12338.7</v>
      </c>
      <c r="C51" s="69">
        <v>0</v>
      </c>
      <c r="D51" s="69">
        <v>0</v>
      </c>
      <c r="E51" s="69">
        <v>0</v>
      </c>
      <c r="F51" s="69">
        <v>0</v>
      </c>
      <c r="G51" s="69">
        <v>1051.0700000000002</v>
      </c>
      <c r="H51" s="69">
        <v>0</v>
      </c>
      <c r="I51" s="69">
        <v>5412.47</v>
      </c>
      <c r="J51" s="69">
        <v>1373.04</v>
      </c>
      <c r="K51" s="69">
        <v>4502.12</v>
      </c>
      <c r="L51" s="69">
        <v>0</v>
      </c>
      <c r="M51" s="69">
        <v>0</v>
      </c>
      <c r="N51" s="69">
        <v>0</v>
      </c>
    </row>
    <row r="52" spans="1:14" ht="15" customHeight="1">
      <c r="A52" s="75" t="s">
        <v>152</v>
      </c>
      <c r="B52" s="82">
        <f t="shared" si="2"/>
        <v>24250</v>
      </c>
      <c r="C52" s="69">
        <v>0</v>
      </c>
      <c r="D52" s="69">
        <v>24250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</row>
    <row r="53" spans="1:14" ht="15" customHeight="1">
      <c r="A53" s="62" t="s">
        <v>14</v>
      </c>
      <c r="B53" s="66">
        <f t="shared" si="2"/>
        <v>29402.34</v>
      </c>
      <c r="C53" s="68">
        <f>SUM(C54:C56)</f>
        <v>1212.5999999999999</v>
      </c>
      <c r="D53" s="68">
        <f t="shared" ref="D53:N53" si="16">SUM(D54:D56)</f>
        <v>1127.1500000000001</v>
      </c>
      <c r="E53" s="68">
        <f t="shared" si="16"/>
        <v>430</v>
      </c>
      <c r="F53" s="68">
        <f t="shared" si="16"/>
        <v>2115.98</v>
      </c>
      <c r="G53" s="68">
        <f t="shared" si="16"/>
        <v>7612.2400000000007</v>
      </c>
      <c r="H53" s="68">
        <f t="shared" si="16"/>
        <v>0</v>
      </c>
      <c r="I53" s="68">
        <f t="shared" si="16"/>
        <v>444</v>
      </c>
      <c r="J53" s="68">
        <f t="shared" si="16"/>
        <v>1703.3200000000002</v>
      </c>
      <c r="K53" s="68">
        <f t="shared" si="16"/>
        <v>0</v>
      </c>
      <c r="L53" s="68">
        <f t="shared" si="16"/>
        <v>0</v>
      </c>
      <c r="M53" s="68">
        <f t="shared" si="16"/>
        <v>13229.05</v>
      </c>
      <c r="N53" s="68">
        <f t="shared" si="16"/>
        <v>1528</v>
      </c>
    </row>
    <row r="54" spans="1:14" ht="15" customHeight="1">
      <c r="A54" s="75" t="s">
        <v>65</v>
      </c>
      <c r="B54" s="82">
        <f t="shared" si="2"/>
        <v>1863</v>
      </c>
      <c r="C54" s="69">
        <v>335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1528</v>
      </c>
    </row>
    <row r="55" spans="1:14" ht="15" customHeight="1">
      <c r="A55" s="75" t="s">
        <v>15</v>
      </c>
      <c r="B55" s="82">
        <f t="shared" si="2"/>
        <v>16155.16</v>
      </c>
      <c r="C55" s="69">
        <v>877.6</v>
      </c>
      <c r="D55" s="69">
        <v>1127.1500000000001</v>
      </c>
      <c r="E55" s="69">
        <v>430</v>
      </c>
      <c r="F55" s="69">
        <v>1382.9</v>
      </c>
      <c r="G55" s="69">
        <v>7066.14</v>
      </c>
      <c r="H55" s="69">
        <v>0</v>
      </c>
      <c r="I55" s="69">
        <v>444</v>
      </c>
      <c r="J55" s="69">
        <v>1703.3200000000002</v>
      </c>
      <c r="K55" s="69">
        <v>0</v>
      </c>
      <c r="L55" s="69">
        <v>0</v>
      </c>
      <c r="M55" s="69">
        <v>3124.05</v>
      </c>
      <c r="N55" s="69">
        <v>0</v>
      </c>
    </row>
    <row r="56" spans="1:14" s="36" customFormat="1" ht="15" customHeight="1">
      <c r="A56" s="75" t="s">
        <v>41</v>
      </c>
      <c r="B56" s="82">
        <f t="shared" si="2"/>
        <v>11384.18</v>
      </c>
      <c r="C56" s="69">
        <v>0</v>
      </c>
      <c r="D56" s="69">
        <v>0</v>
      </c>
      <c r="E56" s="69">
        <v>0</v>
      </c>
      <c r="F56" s="69">
        <v>733.08</v>
      </c>
      <c r="G56" s="69">
        <v>546.1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10105</v>
      </c>
      <c r="N56" s="69">
        <v>0</v>
      </c>
    </row>
    <row r="57" spans="1:14" ht="15" customHeight="1">
      <c r="A57" s="62" t="s">
        <v>24</v>
      </c>
      <c r="B57" s="66">
        <f t="shared" si="2"/>
        <v>64408.280000000006</v>
      </c>
      <c r="C57" s="68">
        <f>SUM(C58:C59)</f>
        <v>3261.8</v>
      </c>
      <c r="D57" s="68">
        <f t="shared" ref="D57:N57" si="17">SUM(D58:D59)</f>
        <v>484.23</v>
      </c>
      <c r="E57" s="68">
        <f t="shared" si="17"/>
        <v>0</v>
      </c>
      <c r="F57" s="68">
        <f t="shared" si="17"/>
        <v>0</v>
      </c>
      <c r="G57" s="68">
        <f t="shared" si="17"/>
        <v>27983.37</v>
      </c>
      <c r="H57" s="68">
        <f t="shared" si="17"/>
        <v>2743.0699999999997</v>
      </c>
      <c r="I57" s="68">
        <f t="shared" si="17"/>
        <v>2380</v>
      </c>
      <c r="J57" s="68">
        <f t="shared" si="17"/>
        <v>375.37</v>
      </c>
      <c r="K57" s="68">
        <f t="shared" si="17"/>
        <v>4482</v>
      </c>
      <c r="L57" s="68">
        <f t="shared" si="17"/>
        <v>8566.57</v>
      </c>
      <c r="M57" s="68">
        <f t="shared" si="17"/>
        <v>5577.87</v>
      </c>
      <c r="N57" s="68">
        <f t="shared" si="17"/>
        <v>8554</v>
      </c>
    </row>
    <row r="58" spans="1:14" ht="15" customHeight="1">
      <c r="A58" s="37" t="s">
        <v>24</v>
      </c>
      <c r="B58" s="82">
        <f>SUM(C58:N58)</f>
        <v>13103.9</v>
      </c>
      <c r="C58" s="69">
        <v>0</v>
      </c>
      <c r="D58" s="69">
        <v>0</v>
      </c>
      <c r="E58" s="69">
        <v>0</v>
      </c>
      <c r="F58" s="69">
        <v>0</v>
      </c>
      <c r="G58" s="69">
        <v>3561.9</v>
      </c>
      <c r="H58" s="69">
        <v>0</v>
      </c>
      <c r="I58" s="69">
        <v>0</v>
      </c>
      <c r="J58" s="69">
        <v>0</v>
      </c>
      <c r="K58" s="69">
        <v>0</v>
      </c>
      <c r="L58" s="69">
        <v>988</v>
      </c>
      <c r="M58" s="69">
        <v>0</v>
      </c>
      <c r="N58" s="69">
        <v>8554</v>
      </c>
    </row>
    <row r="59" spans="1:14" ht="15" customHeight="1">
      <c r="A59" s="75" t="s">
        <v>25</v>
      </c>
      <c r="B59" s="82">
        <f t="shared" si="2"/>
        <v>51304.38</v>
      </c>
      <c r="C59" s="69">
        <v>3261.8</v>
      </c>
      <c r="D59" s="69">
        <v>484.23</v>
      </c>
      <c r="E59" s="69">
        <v>0</v>
      </c>
      <c r="F59" s="69">
        <v>0</v>
      </c>
      <c r="G59" s="69">
        <v>24421.469999999998</v>
      </c>
      <c r="H59" s="69">
        <v>2743.0699999999997</v>
      </c>
      <c r="I59" s="69">
        <v>2380</v>
      </c>
      <c r="J59" s="69">
        <v>375.37</v>
      </c>
      <c r="K59" s="69">
        <v>4482</v>
      </c>
      <c r="L59" s="69">
        <v>7578.57</v>
      </c>
      <c r="M59" s="69">
        <v>5577.87</v>
      </c>
      <c r="N59" s="69">
        <v>0</v>
      </c>
    </row>
    <row r="60" spans="1:14" s="36" customFormat="1" ht="15" customHeight="1">
      <c r="A60" s="62" t="s">
        <v>26</v>
      </c>
      <c r="B60" s="66">
        <f t="shared" si="2"/>
        <v>100479.18</v>
      </c>
      <c r="C60" s="68">
        <f>SUM(C61:C65)</f>
        <v>1104.94</v>
      </c>
      <c r="D60" s="68">
        <f t="shared" ref="D60:N60" si="18">SUM(D61:D65)</f>
        <v>0</v>
      </c>
      <c r="E60" s="68">
        <f t="shared" si="18"/>
        <v>0</v>
      </c>
      <c r="F60" s="68">
        <f t="shared" si="18"/>
        <v>5829.48</v>
      </c>
      <c r="G60" s="68">
        <f t="shared" si="18"/>
        <v>0</v>
      </c>
      <c r="H60" s="68">
        <f t="shared" si="18"/>
        <v>1871.73</v>
      </c>
      <c r="I60" s="68">
        <f t="shared" si="18"/>
        <v>0</v>
      </c>
      <c r="J60" s="68">
        <f t="shared" si="18"/>
        <v>11658.02</v>
      </c>
      <c r="K60" s="68">
        <f t="shared" si="18"/>
        <v>70996.12</v>
      </c>
      <c r="L60" s="68">
        <f t="shared" si="18"/>
        <v>1443</v>
      </c>
      <c r="M60" s="68">
        <f t="shared" si="18"/>
        <v>0</v>
      </c>
      <c r="N60" s="68">
        <f t="shared" si="18"/>
        <v>7575.89</v>
      </c>
    </row>
    <row r="61" spans="1:14" ht="15" customHeight="1">
      <c r="A61" s="75" t="s">
        <v>26</v>
      </c>
      <c r="B61" s="82">
        <f>SUM(C61:N61)</f>
        <v>15771.16</v>
      </c>
      <c r="C61" s="69">
        <v>1104.94</v>
      </c>
      <c r="D61" s="69">
        <v>0</v>
      </c>
      <c r="E61" s="69">
        <v>0</v>
      </c>
      <c r="F61" s="69">
        <v>530.98</v>
      </c>
      <c r="G61" s="69">
        <v>0</v>
      </c>
      <c r="H61" s="69">
        <v>1871.73</v>
      </c>
      <c r="I61" s="69">
        <v>0</v>
      </c>
      <c r="J61" s="69">
        <v>10268.51</v>
      </c>
      <c r="K61" s="69">
        <v>552</v>
      </c>
      <c r="L61" s="69">
        <v>1443</v>
      </c>
      <c r="M61" s="69">
        <v>0</v>
      </c>
      <c r="N61" s="69">
        <v>0</v>
      </c>
    </row>
    <row r="62" spans="1:14" ht="15" customHeight="1">
      <c r="A62" s="76" t="s">
        <v>153</v>
      </c>
      <c r="B62" s="82">
        <f>SUM(C62:N62)</f>
        <v>6121.97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6121.97</v>
      </c>
    </row>
    <row r="63" spans="1:14" ht="15" customHeight="1">
      <c r="A63" s="75" t="s">
        <v>154</v>
      </c>
      <c r="B63" s="82">
        <f>SUM(C63:N63)</f>
        <v>14796.539999999999</v>
      </c>
      <c r="C63" s="69">
        <v>0</v>
      </c>
      <c r="D63" s="69">
        <v>0</v>
      </c>
      <c r="E63" s="69">
        <v>0</v>
      </c>
      <c r="F63" s="69">
        <v>5298.5</v>
      </c>
      <c r="G63" s="69">
        <v>0</v>
      </c>
      <c r="H63" s="69">
        <v>0</v>
      </c>
      <c r="I63" s="69">
        <v>0</v>
      </c>
      <c r="J63" s="69">
        <v>0</v>
      </c>
      <c r="K63" s="69">
        <v>8044.12</v>
      </c>
      <c r="L63" s="69">
        <v>0</v>
      </c>
      <c r="M63" s="69">
        <v>0</v>
      </c>
      <c r="N63" s="69">
        <v>1453.92</v>
      </c>
    </row>
    <row r="64" spans="1:14" ht="15" customHeight="1">
      <c r="A64" s="75" t="s">
        <v>83</v>
      </c>
      <c r="B64" s="82">
        <f>SUM(C64:N64)</f>
        <v>1389.51</v>
      </c>
      <c r="C64" s="69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1389.51</v>
      </c>
      <c r="K64" s="69">
        <v>0</v>
      </c>
      <c r="L64" s="69">
        <v>0</v>
      </c>
      <c r="M64" s="69">
        <v>0</v>
      </c>
      <c r="N64" s="69">
        <v>0</v>
      </c>
    </row>
    <row r="65" spans="1:14" s="36" customFormat="1" ht="15" customHeight="1">
      <c r="A65" s="75" t="s">
        <v>171</v>
      </c>
      <c r="B65" s="82">
        <f t="shared" si="2"/>
        <v>62400</v>
      </c>
      <c r="C65" s="69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62400</v>
      </c>
      <c r="L65" s="69">
        <v>0</v>
      </c>
      <c r="M65" s="69">
        <v>0</v>
      </c>
      <c r="N65" s="69">
        <v>0</v>
      </c>
    </row>
    <row r="66" spans="1:14" ht="15" customHeight="1">
      <c r="A66" s="62" t="s">
        <v>27</v>
      </c>
      <c r="B66" s="66">
        <f t="shared" si="2"/>
        <v>4559.0000000000009</v>
      </c>
      <c r="C66" s="68">
        <f>SUM(C67)</f>
        <v>0</v>
      </c>
      <c r="D66" s="68">
        <f t="shared" ref="D66:N66" si="19">SUM(D67)</f>
        <v>0</v>
      </c>
      <c r="E66" s="68">
        <f t="shared" si="19"/>
        <v>0</v>
      </c>
      <c r="F66" s="68">
        <f t="shared" si="19"/>
        <v>307.45</v>
      </c>
      <c r="G66" s="68">
        <f t="shared" si="19"/>
        <v>0</v>
      </c>
      <c r="H66" s="68">
        <f t="shared" si="19"/>
        <v>499.45</v>
      </c>
      <c r="I66" s="68">
        <f t="shared" si="19"/>
        <v>0</v>
      </c>
      <c r="J66" s="68">
        <f t="shared" si="19"/>
        <v>0</v>
      </c>
      <c r="K66" s="68">
        <f t="shared" si="19"/>
        <v>1696.52</v>
      </c>
      <c r="L66" s="68">
        <f t="shared" si="19"/>
        <v>0</v>
      </c>
      <c r="M66" s="68">
        <f t="shared" si="19"/>
        <v>1667.77</v>
      </c>
      <c r="N66" s="68">
        <f t="shared" si="19"/>
        <v>387.81</v>
      </c>
    </row>
    <row r="67" spans="1:14" ht="15" customHeight="1">
      <c r="A67" s="75" t="s">
        <v>27</v>
      </c>
      <c r="B67" s="82">
        <f t="shared" si="2"/>
        <v>4559.0000000000009</v>
      </c>
      <c r="C67" s="69">
        <v>0</v>
      </c>
      <c r="D67" s="69">
        <v>0</v>
      </c>
      <c r="E67" s="69">
        <v>0</v>
      </c>
      <c r="F67" s="69">
        <v>307.45</v>
      </c>
      <c r="G67" s="69">
        <v>0</v>
      </c>
      <c r="H67" s="69">
        <v>499.45</v>
      </c>
      <c r="I67" s="69">
        <v>0</v>
      </c>
      <c r="J67" s="69">
        <v>0</v>
      </c>
      <c r="K67" s="69">
        <v>1696.52</v>
      </c>
      <c r="L67" s="69">
        <v>0</v>
      </c>
      <c r="M67" s="69">
        <v>1667.77</v>
      </c>
      <c r="N67" s="69">
        <v>387.81</v>
      </c>
    </row>
    <row r="68" spans="1:14" ht="15" customHeight="1">
      <c r="A68" s="62" t="s">
        <v>156</v>
      </c>
      <c r="B68" s="66">
        <f t="shared" si="2"/>
        <v>33199.21</v>
      </c>
      <c r="C68" s="68">
        <f>SUM(C69:C72)</f>
        <v>315</v>
      </c>
      <c r="D68" s="68">
        <f t="shared" ref="D68:N68" si="20">SUM(D69:D72)</f>
        <v>315</v>
      </c>
      <c r="E68" s="68">
        <f t="shared" si="20"/>
        <v>0</v>
      </c>
      <c r="F68" s="68">
        <f t="shared" si="20"/>
        <v>2477.6499999999996</v>
      </c>
      <c r="G68" s="68">
        <f t="shared" si="20"/>
        <v>0</v>
      </c>
      <c r="H68" s="68">
        <f t="shared" si="20"/>
        <v>0</v>
      </c>
      <c r="I68" s="68">
        <f t="shared" si="20"/>
        <v>0</v>
      </c>
      <c r="J68" s="68">
        <f t="shared" si="20"/>
        <v>3536.0299999999997</v>
      </c>
      <c r="K68" s="68">
        <f t="shared" si="20"/>
        <v>1401.1</v>
      </c>
      <c r="L68" s="68">
        <f t="shared" si="20"/>
        <v>2420</v>
      </c>
      <c r="M68" s="68">
        <f t="shared" si="20"/>
        <v>9029.48</v>
      </c>
      <c r="N68" s="68">
        <f t="shared" si="20"/>
        <v>13704.95</v>
      </c>
    </row>
    <row r="69" spans="1:14" s="36" customFormat="1" ht="15" customHeight="1">
      <c r="A69" s="75" t="s">
        <v>156</v>
      </c>
      <c r="B69" s="82">
        <f>SUM(C69:N69)</f>
        <v>23998.27</v>
      </c>
      <c r="C69" s="69">
        <v>0</v>
      </c>
      <c r="D69" s="69">
        <v>0</v>
      </c>
      <c r="E69" s="69">
        <v>0</v>
      </c>
      <c r="F69" s="69">
        <v>383.39</v>
      </c>
      <c r="G69" s="69">
        <v>0</v>
      </c>
      <c r="H69" s="69">
        <v>0</v>
      </c>
      <c r="I69" s="69">
        <v>0</v>
      </c>
      <c r="J69" s="69">
        <v>534</v>
      </c>
      <c r="K69" s="69">
        <v>1401.1</v>
      </c>
      <c r="L69" s="69">
        <v>0</v>
      </c>
      <c r="M69" s="69">
        <v>8764.83</v>
      </c>
      <c r="N69" s="69">
        <v>12914.95</v>
      </c>
    </row>
    <row r="70" spans="1:14" ht="15" customHeight="1">
      <c r="A70" s="75" t="s">
        <v>30</v>
      </c>
      <c r="B70" s="82">
        <f>SUM(C70:N70)</f>
        <v>5575.8499999999995</v>
      </c>
      <c r="C70" s="69">
        <v>315</v>
      </c>
      <c r="D70" s="69">
        <v>315</v>
      </c>
      <c r="E70" s="69">
        <v>0</v>
      </c>
      <c r="F70" s="69">
        <v>1574.6</v>
      </c>
      <c r="G70" s="69">
        <v>0</v>
      </c>
      <c r="H70" s="69">
        <v>0</v>
      </c>
      <c r="I70" s="69">
        <v>0</v>
      </c>
      <c r="J70" s="69">
        <v>2316.6</v>
      </c>
      <c r="K70" s="69">
        <v>0</v>
      </c>
      <c r="L70" s="69">
        <v>0</v>
      </c>
      <c r="M70" s="69">
        <v>264.64999999999998</v>
      </c>
      <c r="N70" s="69">
        <v>790</v>
      </c>
    </row>
    <row r="71" spans="1:14" s="36" customFormat="1" ht="15" customHeight="1">
      <c r="A71" s="75" t="s">
        <v>130</v>
      </c>
      <c r="B71" s="82">
        <f t="shared" si="2"/>
        <v>519.66</v>
      </c>
      <c r="C71" s="69">
        <v>0</v>
      </c>
      <c r="D71" s="69">
        <v>0</v>
      </c>
      <c r="E71" s="69">
        <v>0</v>
      </c>
      <c r="F71" s="69">
        <v>519.66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</row>
    <row r="72" spans="1:14" ht="15" customHeight="1">
      <c r="A72" s="75" t="s">
        <v>29</v>
      </c>
      <c r="B72" s="82">
        <f t="shared" si="2"/>
        <v>3105.43</v>
      </c>
      <c r="C72" s="69">
        <v>0</v>
      </c>
      <c r="D72" s="69">
        <v>0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685.43</v>
      </c>
      <c r="K72" s="69">
        <v>0</v>
      </c>
      <c r="L72" s="69">
        <v>2420</v>
      </c>
      <c r="M72" s="69">
        <v>0</v>
      </c>
      <c r="N72" s="69">
        <v>0</v>
      </c>
    </row>
    <row r="73" spans="1:14" ht="15" customHeight="1">
      <c r="A73" s="62" t="s">
        <v>31</v>
      </c>
      <c r="B73" s="66">
        <f t="shared" ref="B73:B104" si="21">SUM(C73:N73)</f>
        <v>13004.98</v>
      </c>
      <c r="C73" s="68">
        <f>SUM(C74:C75)</f>
        <v>1925</v>
      </c>
      <c r="D73" s="68">
        <f t="shared" ref="D73:N73" si="22">SUM(D74:D75)</f>
        <v>1896.71</v>
      </c>
      <c r="E73" s="68">
        <f t="shared" si="22"/>
        <v>525.35</v>
      </c>
      <c r="F73" s="68">
        <f t="shared" si="22"/>
        <v>184.25</v>
      </c>
      <c r="G73" s="68">
        <f t="shared" si="22"/>
        <v>1922.27</v>
      </c>
      <c r="H73" s="68">
        <f t="shared" si="22"/>
        <v>1855</v>
      </c>
      <c r="I73" s="68">
        <f t="shared" si="22"/>
        <v>0</v>
      </c>
      <c r="J73" s="68">
        <f t="shared" si="22"/>
        <v>3820.4</v>
      </c>
      <c r="K73" s="68">
        <f t="shared" si="22"/>
        <v>0</v>
      </c>
      <c r="L73" s="68">
        <f t="shared" si="22"/>
        <v>0</v>
      </c>
      <c r="M73" s="68">
        <f t="shared" si="22"/>
        <v>556</v>
      </c>
      <c r="N73" s="68">
        <f t="shared" si="22"/>
        <v>320</v>
      </c>
    </row>
    <row r="74" spans="1:14" ht="15" customHeight="1">
      <c r="A74" s="75" t="s">
        <v>32</v>
      </c>
      <c r="B74" s="82">
        <f t="shared" si="21"/>
        <v>10910.310000000001</v>
      </c>
      <c r="C74" s="69">
        <v>1925</v>
      </c>
      <c r="D74" s="69">
        <v>1896.71</v>
      </c>
      <c r="E74" s="69">
        <v>525.35</v>
      </c>
      <c r="F74" s="69">
        <v>184.25</v>
      </c>
      <c r="G74" s="69">
        <v>0</v>
      </c>
      <c r="H74" s="69">
        <v>1855</v>
      </c>
      <c r="I74" s="69">
        <v>0</v>
      </c>
      <c r="J74" s="69">
        <v>3648</v>
      </c>
      <c r="K74" s="69">
        <v>0</v>
      </c>
      <c r="L74" s="69">
        <v>0</v>
      </c>
      <c r="M74" s="69">
        <v>556</v>
      </c>
      <c r="N74" s="69">
        <v>320</v>
      </c>
    </row>
    <row r="75" spans="1:14" s="36" customFormat="1" ht="15" customHeight="1">
      <c r="A75" s="75" t="s">
        <v>157</v>
      </c>
      <c r="B75" s="82">
        <f t="shared" si="21"/>
        <v>2094.67</v>
      </c>
      <c r="C75" s="69">
        <v>0</v>
      </c>
      <c r="D75" s="69">
        <v>0</v>
      </c>
      <c r="E75" s="69">
        <v>0</v>
      </c>
      <c r="F75" s="69">
        <v>0</v>
      </c>
      <c r="G75" s="69">
        <v>1922.27</v>
      </c>
      <c r="H75" s="69">
        <v>0</v>
      </c>
      <c r="I75" s="69">
        <v>0</v>
      </c>
      <c r="J75" s="69">
        <v>172.4</v>
      </c>
      <c r="K75" s="69">
        <v>0</v>
      </c>
      <c r="L75" s="69">
        <v>0</v>
      </c>
      <c r="M75" s="69">
        <v>0</v>
      </c>
      <c r="N75" s="69">
        <v>0</v>
      </c>
    </row>
    <row r="76" spans="1:14" ht="15" customHeight="1">
      <c r="A76" s="62" t="s">
        <v>33</v>
      </c>
      <c r="B76" s="66">
        <f t="shared" si="21"/>
        <v>1272841.1499999999</v>
      </c>
      <c r="C76" s="68">
        <f>SUM(C77:C82)</f>
        <v>42641.17</v>
      </c>
      <c r="D76" s="68">
        <f t="shared" ref="D76:N76" si="23">SUM(D77:D82)</f>
        <v>84812.739999999962</v>
      </c>
      <c r="E76" s="68">
        <f t="shared" si="23"/>
        <v>59240.55999999999</v>
      </c>
      <c r="F76" s="68">
        <f t="shared" si="23"/>
        <v>35646.549999999988</v>
      </c>
      <c r="G76" s="68">
        <f t="shared" si="23"/>
        <v>205485.76000000004</v>
      </c>
      <c r="H76" s="68">
        <f t="shared" si="23"/>
        <v>256994.04</v>
      </c>
      <c r="I76" s="68">
        <f t="shared" si="23"/>
        <v>135851.1</v>
      </c>
      <c r="J76" s="68">
        <f t="shared" si="23"/>
        <v>125654.18</v>
      </c>
      <c r="K76" s="68">
        <f t="shared" si="23"/>
        <v>65473.389999999992</v>
      </c>
      <c r="L76" s="68">
        <f t="shared" si="23"/>
        <v>55131.420000000006</v>
      </c>
      <c r="M76" s="68">
        <f t="shared" si="23"/>
        <v>95533.18</v>
      </c>
      <c r="N76" s="68">
        <f t="shared" si="23"/>
        <v>110377.06</v>
      </c>
    </row>
    <row r="77" spans="1:14" ht="15" customHeight="1">
      <c r="A77" s="75" t="s">
        <v>33</v>
      </c>
      <c r="B77" s="82">
        <f>SUM(C77:N77)</f>
        <v>956230.64000000013</v>
      </c>
      <c r="C77" s="69">
        <v>42641.17</v>
      </c>
      <c r="D77" s="69">
        <v>79451.049999999974</v>
      </c>
      <c r="E77" s="69">
        <v>54763.119999999995</v>
      </c>
      <c r="F77" s="69">
        <v>28177.789999999994</v>
      </c>
      <c r="G77" s="69">
        <v>180919.85000000003</v>
      </c>
      <c r="H77" s="69">
        <v>103970.32</v>
      </c>
      <c r="I77" s="69">
        <v>111870.42</v>
      </c>
      <c r="J77" s="69">
        <v>112552.56</v>
      </c>
      <c r="K77" s="69">
        <v>62400.799999999996</v>
      </c>
      <c r="L77" s="69">
        <v>44482.8</v>
      </c>
      <c r="M77" s="69">
        <v>33858.11</v>
      </c>
      <c r="N77" s="69">
        <v>101142.65</v>
      </c>
    </row>
    <row r="78" spans="1:14" ht="15" customHeight="1">
      <c r="A78" s="75" t="s">
        <v>50</v>
      </c>
      <c r="B78" s="82">
        <f t="shared" si="21"/>
        <v>1417.84</v>
      </c>
      <c r="C78" s="69">
        <v>0</v>
      </c>
      <c r="D78" s="69">
        <v>0</v>
      </c>
      <c r="E78" s="69">
        <v>1417.84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</row>
    <row r="79" spans="1:14" s="36" customFormat="1" ht="15" customHeight="1">
      <c r="A79" s="75" t="s">
        <v>159</v>
      </c>
      <c r="B79" s="82">
        <f t="shared" si="21"/>
        <v>83965.87</v>
      </c>
      <c r="C79" s="69">
        <v>0</v>
      </c>
      <c r="D79" s="69">
        <v>4924.26</v>
      </c>
      <c r="E79" s="69">
        <v>552.6</v>
      </c>
      <c r="F79" s="69">
        <v>0</v>
      </c>
      <c r="G79" s="69">
        <v>9174.51</v>
      </c>
      <c r="H79" s="69">
        <v>438.72</v>
      </c>
      <c r="I79" s="69">
        <v>0</v>
      </c>
      <c r="J79" s="69">
        <v>0</v>
      </c>
      <c r="K79" s="69">
        <v>2326.56</v>
      </c>
      <c r="L79" s="69">
        <v>452.12</v>
      </c>
      <c r="M79" s="69">
        <v>57820.07</v>
      </c>
      <c r="N79" s="69">
        <v>8277.0300000000007</v>
      </c>
    </row>
    <row r="80" spans="1:14" ht="15" customHeight="1">
      <c r="A80" s="75" t="s">
        <v>51</v>
      </c>
      <c r="B80" s="82">
        <f>SUM(C80:N80)</f>
        <v>16320.97</v>
      </c>
      <c r="C80" s="69">
        <v>0</v>
      </c>
      <c r="D80" s="69">
        <v>275.98</v>
      </c>
      <c r="E80" s="69">
        <v>1647.41</v>
      </c>
      <c r="F80" s="69">
        <v>995.28</v>
      </c>
      <c r="G80" s="69">
        <v>0</v>
      </c>
      <c r="H80" s="69">
        <v>0</v>
      </c>
      <c r="I80" s="69">
        <v>13402.3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</row>
    <row r="81" spans="1:14" ht="15" customHeight="1">
      <c r="A81" s="75" t="s">
        <v>54</v>
      </c>
      <c r="B81" s="82">
        <f>SUM(C81:N81)</f>
        <v>15865</v>
      </c>
      <c r="C81" s="69">
        <v>0</v>
      </c>
      <c r="D81" s="69">
        <v>0</v>
      </c>
      <c r="E81" s="69">
        <v>0</v>
      </c>
      <c r="F81" s="69">
        <v>0</v>
      </c>
      <c r="G81" s="69">
        <v>0</v>
      </c>
      <c r="H81" s="69">
        <v>15865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</row>
    <row r="82" spans="1:14" ht="15" customHeight="1">
      <c r="A82" s="75" t="s">
        <v>87</v>
      </c>
      <c r="B82" s="82">
        <f t="shared" si="21"/>
        <v>199040.83</v>
      </c>
      <c r="C82" s="69">
        <v>0</v>
      </c>
      <c r="D82" s="69">
        <v>161.44999999999999</v>
      </c>
      <c r="E82" s="69">
        <v>859.59</v>
      </c>
      <c r="F82" s="69">
        <v>6473.48</v>
      </c>
      <c r="G82" s="69">
        <v>15391.4</v>
      </c>
      <c r="H82" s="69">
        <v>136720</v>
      </c>
      <c r="I82" s="69">
        <v>10578.380000000001</v>
      </c>
      <c r="J82" s="69">
        <v>13101.62</v>
      </c>
      <c r="K82" s="69">
        <v>746.03</v>
      </c>
      <c r="L82" s="69">
        <v>10196.5</v>
      </c>
      <c r="M82" s="69">
        <v>3855</v>
      </c>
      <c r="N82" s="69">
        <v>957.37999999999988</v>
      </c>
    </row>
    <row r="83" spans="1:14" s="36" customFormat="1" ht="15" customHeight="1">
      <c r="A83" s="62" t="s">
        <v>88</v>
      </c>
      <c r="B83" s="66">
        <f t="shared" si="21"/>
        <v>6752.51</v>
      </c>
      <c r="C83" s="68">
        <f>SUM(C84:C86)</f>
        <v>0</v>
      </c>
      <c r="D83" s="68">
        <f t="shared" ref="D83:N83" si="24">SUM(D84:D86)</f>
        <v>0</v>
      </c>
      <c r="E83" s="68">
        <f t="shared" si="24"/>
        <v>0</v>
      </c>
      <c r="F83" s="68">
        <f t="shared" si="24"/>
        <v>0</v>
      </c>
      <c r="G83" s="68">
        <f t="shared" si="24"/>
        <v>281.85000000000002</v>
      </c>
      <c r="H83" s="68">
        <f t="shared" si="24"/>
        <v>0</v>
      </c>
      <c r="I83" s="68">
        <f t="shared" si="24"/>
        <v>0</v>
      </c>
      <c r="J83" s="68">
        <f t="shared" si="24"/>
        <v>0</v>
      </c>
      <c r="K83" s="68">
        <f t="shared" si="24"/>
        <v>0</v>
      </c>
      <c r="L83" s="68">
        <f t="shared" si="24"/>
        <v>0</v>
      </c>
      <c r="M83" s="68">
        <f t="shared" si="24"/>
        <v>0</v>
      </c>
      <c r="N83" s="68">
        <f t="shared" si="24"/>
        <v>6470.66</v>
      </c>
    </row>
    <row r="84" spans="1:14" ht="15" customHeight="1">
      <c r="A84" s="76" t="s">
        <v>177</v>
      </c>
      <c r="B84" s="82">
        <f>SUM(C84:N84)</f>
        <v>5430</v>
      </c>
      <c r="C84" s="69">
        <v>0</v>
      </c>
      <c r="D84" s="69">
        <v>0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5430</v>
      </c>
    </row>
    <row r="85" spans="1:14" ht="15" customHeight="1">
      <c r="A85" s="75" t="s">
        <v>172</v>
      </c>
      <c r="B85" s="82">
        <f t="shared" si="21"/>
        <v>281.85000000000002</v>
      </c>
      <c r="C85" s="69">
        <v>0</v>
      </c>
      <c r="D85" s="69">
        <v>0</v>
      </c>
      <c r="E85" s="69">
        <v>0</v>
      </c>
      <c r="F85" s="69">
        <v>0</v>
      </c>
      <c r="G85" s="69">
        <v>281.85000000000002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</row>
    <row r="86" spans="1:14" ht="15" customHeight="1">
      <c r="A86" s="76" t="s">
        <v>178</v>
      </c>
      <c r="B86" s="82">
        <f t="shared" si="21"/>
        <v>1040.6600000000001</v>
      </c>
      <c r="C86" s="69">
        <v>0</v>
      </c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1040.6600000000001</v>
      </c>
    </row>
    <row r="87" spans="1:14" ht="15" customHeight="1">
      <c r="A87" s="62" t="s">
        <v>39</v>
      </c>
      <c r="B87" s="66">
        <f t="shared" si="21"/>
        <v>18105</v>
      </c>
      <c r="C87" s="68">
        <f>SUM(C88:C89)</f>
        <v>0</v>
      </c>
      <c r="D87" s="68">
        <f t="shared" ref="D87:N87" si="25">SUM(D88:D89)</f>
        <v>0</v>
      </c>
      <c r="E87" s="68">
        <f t="shared" si="25"/>
        <v>0</v>
      </c>
      <c r="F87" s="68">
        <f t="shared" si="25"/>
        <v>0</v>
      </c>
      <c r="G87" s="68">
        <f t="shared" si="25"/>
        <v>5151.3899999999994</v>
      </c>
      <c r="H87" s="68">
        <f t="shared" si="25"/>
        <v>0</v>
      </c>
      <c r="I87" s="68">
        <f t="shared" si="25"/>
        <v>0</v>
      </c>
      <c r="J87" s="68">
        <f t="shared" si="25"/>
        <v>11187.98</v>
      </c>
      <c r="K87" s="68">
        <f t="shared" si="25"/>
        <v>0</v>
      </c>
      <c r="L87" s="68">
        <f t="shared" si="25"/>
        <v>0</v>
      </c>
      <c r="M87" s="68">
        <f t="shared" si="25"/>
        <v>0</v>
      </c>
      <c r="N87" s="68">
        <f t="shared" si="25"/>
        <v>1765.63</v>
      </c>
    </row>
    <row r="88" spans="1:14" s="36" customFormat="1" ht="15" customHeight="1">
      <c r="A88" s="75" t="s">
        <v>40</v>
      </c>
      <c r="B88" s="82">
        <f>SUM(C88:N88)</f>
        <v>14100.46</v>
      </c>
      <c r="C88" s="69">
        <v>0</v>
      </c>
      <c r="D88" s="69">
        <v>0</v>
      </c>
      <c r="E88" s="69">
        <v>0</v>
      </c>
      <c r="F88" s="69">
        <v>0</v>
      </c>
      <c r="G88" s="69">
        <v>1146.8499999999999</v>
      </c>
      <c r="H88" s="69">
        <v>0</v>
      </c>
      <c r="I88" s="69">
        <v>0</v>
      </c>
      <c r="J88" s="69">
        <v>11187.98</v>
      </c>
      <c r="K88" s="69">
        <v>0</v>
      </c>
      <c r="L88" s="69">
        <v>0</v>
      </c>
      <c r="M88" s="69">
        <v>0</v>
      </c>
      <c r="N88" s="69">
        <v>1765.63</v>
      </c>
    </row>
    <row r="89" spans="1:14" ht="15" customHeight="1">
      <c r="A89" s="75" t="s">
        <v>90</v>
      </c>
      <c r="B89" s="82">
        <f t="shared" si="21"/>
        <v>4004.54</v>
      </c>
      <c r="C89" s="69">
        <v>0</v>
      </c>
      <c r="D89" s="69">
        <v>0</v>
      </c>
      <c r="E89" s="69">
        <v>0</v>
      </c>
      <c r="F89" s="69">
        <v>0</v>
      </c>
      <c r="G89" s="69">
        <v>4004.54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</row>
    <row r="90" spans="1:14" ht="15" customHeight="1">
      <c r="A90" s="62" t="s">
        <v>42</v>
      </c>
      <c r="B90" s="66">
        <f t="shared" si="21"/>
        <v>10425.41</v>
      </c>
      <c r="C90" s="68">
        <f>SUM(C91:C92)</f>
        <v>0</v>
      </c>
      <c r="D90" s="68">
        <f t="shared" ref="D90:N90" si="26">SUM(D91:D92)</f>
        <v>3170.1099999999997</v>
      </c>
      <c r="E90" s="68">
        <f t="shared" si="26"/>
        <v>0</v>
      </c>
      <c r="F90" s="68">
        <f t="shared" si="26"/>
        <v>1540.56</v>
      </c>
      <c r="G90" s="68">
        <f t="shared" si="26"/>
        <v>0</v>
      </c>
      <c r="H90" s="68">
        <f t="shared" si="26"/>
        <v>1817.73</v>
      </c>
      <c r="I90" s="68">
        <f t="shared" si="26"/>
        <v>1518</v>
      </c>
      <c r="J90" s="68">
        <f t="shared" si="26"/>
        <v>0</v>
      </c>
      <c r="K90" s="68">
        <f t="shared" si="26"/>
        <v>1907.58</v>
      </c>
      <c r="L90" s="68">
        <f t="shared" si="26"/>
        <v>0</v>
      </c>
      <c r="M90" s="68">
        <f t="shared" si="26"/>
        <v>0</v>
      </c>
      <c r="N90" s="68">
        <f t="shared" si="26"/>
        <v>471.43</v>
      </c>
    </row>
    <row r="91" spans="1:14" s="36" customFormat="1" ht="15" customHeight="1">
      <c r="A91" s="75" t="s">
        <v>43</v>
      </c>
      <c r="B91" s="82">
        <f t="shared" si="21"/>
        <v>9953.98</v>
      </c>
      <c r="C91" s="69">
        <v>0</v>
      </c>
      <c r="D91" s="69">
        <v>3170.1099999999997</v>
      </c>
      <c r="E91" s="69">
        <v>0</v>
      </c>
      <c r="F91" s="69">
        <v>1540.56</v>
      </c>
      <c r="G91" s="69">
        <v>0</v>
      </c>
      <c r="H91" s="69">
        <v>1817.73</v>
      </c>
      <c r="I91" s="69">
        <v>1518</v>
      </c>
      <c r="J91" s="69">
        <v>0</v>
      </c>
      <c r="K91" s="69">
        <v>1907.58</v>
      </c>
      <c r="L91" s="69">
        <v>0</v>
      </c>
      <c r="M91" s="69">
        <v>0</v>
      </c>
      <c r="N91" s="69">
        <v>0</v>
      </c>
    </row>
    <row r="92" spans="1:14" s="36" customFormat="1" ht="15" customHeight="1">
      <c r="A92" s="76" t="s">
        <v>119</v>
      </c>
      <c r="B92" s="82">
        <f t="shared" si="21"/>
        <v>471.43</v>
      </c>
      <c r="C92" s="69">
        <v>0</v>
      </c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471.43</v>
      </c>
    </row>
    <row r="93" spans="1:14" ht="15" customHeight="1">
      <c r="A93" s="62" t="s">
        <v>92</v>
      </c>
      <c r="B93" s="66">
        <f t="shared" si="21"/>
        <v>321.2</v>
      </c>
      <c r="C93" s="68">
        <f>SUM(C94)</f>
        <v>0</v>
      </c>
      <c r="D93" s="68">
        <f t="shared" ref="D93:N93" si="27">SUM(D94)</f>
        <v>0</v>
      </c>
      <c r="E93" s="68">
        <f t="shared" si="27"/>
        <v>0</v>
      </c>
      <c r="F93" s="68">
        <f t="shared" si="27"/>
        <v>0</v>
      </c>
      <c r="G93" s="68">
        <f t="shared" si="27"/>
        <v>0</v>
      </c>
      <c r="H93" s="68">
        <f t="shared" si="27"/>
        <v>0</v>
      </c>
      <c r="I93" s="68">
        <f t="shared" si="27"/>
        <v>0</v>
      </c>
      <c r="J93" s="68">
        <f t="shared" si="27"/>
        <v>0</v>
      </c>
      <c r="K93" s="68">
        <f t="shared" si="27"/>
        <v>0</v>
      </c>
      <c r="L93" s="68">
        <f t="shared" si="27"/>
        <v>321.2</v>
      </c>
      <c r="M93" s="68">
        <f t="shared" si="27"/>
        <v>0</v>
      </c>
      <c r="N93" s="68">
        <f t="shared" si="27"/>
        <v>0</v>
      </c>
    </row>
    <row r="94" spans="1:14" s="36" customFormat="1" ht="15" customHeight="1">
      <c r="A94" s="75" t="s">
        <v>92</v>
      </c>
      <c r="B94" s="82">
        <f t="shared" si="21"/>
        <v>321.2</v>
      </c>
      <c r="C94" s="69">
        <v>0</v>
      </c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321.2</v>
      </c>
      <c r="M94" s="69">
        <v>0</v>
      </c>
      <c r="N94" s="69">
        <v>0</v>
      </c>
    </row>
    <row r="95" spans="1:14" ht="15" customHeight="1">
      <c r="A95" s="62" t="s">
        <v>161</v>
      </c>
      <c r="B95" s="66">
        <f t="shared" si="21"/>
        <v>2476.12</v>
      </c>
      <c r="C95" s="68">
        <f>SUM(C96)</f>
        <v>0</v>
      </c>
      <c r="D95" s="68">
        <f t="shared" ref="D95:N95" si="28">SUM(D96)</f>
        <v>0</v>
      </c>
      <c r="E95" s="68">
        <f t="shared" si="28"/>
        <v>0</v>
      </c>
      <c r="F95" s="68">
        <f t="shared" si="28"/>
        <v>0</v>
      </c>
      <c r="G95" s="68">
        <f t="shared" si="28"/>
        <v>2476.12</v>
      </c>
      <c r="H95" s="68">
        <f t="shared" si="28"/>
        <v>0</v>
      </c>
      <c r="I95" s="68">
        <f t="shared" si="28"/>
        <v>0</v>
      </c>
      <c r="J95" s="68">
        <f t="shared" si="28"/>
        <v>0</v>
      </c>
      <c r="K95" s="68">
        <f t="shared" si="28"/>
        <v>0</v>
      </c>
      <c r="L95" s="68">
        <f t="shared" si="28"/>
        <v>0</v>
      </c>
      <c r="M95" s="68">
        <f t="shared" si="28"/>
        <v>0</v>
      </c>
      <c r="N95" s="68">
        <f t="shared" si="28"/>
        <v>0</v>
      </c>
    </row>
    <row r="96" spans="1:14" s="36" customFormat="1" ht="15" customHeight="1">
      <c r="A96" s="75" t="s">
        <v>161</v>
      </c>
      <c r="B96" s="82">
        <f t="shared" si="21"/>
        <v>2476.12</v>
      </c>
      <c r="C96" s="69">
        <v>0</v>
      </c>
      <c r="D96" s="69">
        <v>0</v>
      </c>
      <c r="E96" s="69">
        <v>0</v>
      </c>
      <c r="F96" s="69">
        <v>0</v>
      </c>
      <c r="G96" s="69">
        <v>2476.12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</row>
    <row r="97" spans="1:14" ht="15" customHeight="1">
      <c r="A97" s="62" t="s">
        <v>34</v>
      </c>
      <c r="B97" s="66">
        <f t="shared" si="21"/>
        <v>3580719.4000000004</v>
      </c>
      <c r="C97" s="68">
        <f>SUM(C98:C104)</f>
        <v>316222.24000000005</v>
      </c>
      <c r="D97" s="68">
        <f t="shared" ref="D97:N97" si="29">SUM(D98:D104)</f>
        <v>89653.6</v>
      </c>
      <c r="E97" s="68">
        <f t="shared" si="29"/>
        <v>213823.24</v>
      </c>
      <c r="F97" s="68">
        <f t="shared" si="29"/>
        <v>547939.38</v>
      </c>
      <c r="G97" s="68">
        <f t="shared" si="29"/>
        <v>378622.4</v>
      </c>
      <c r="H97" s="68">
        <f t="shared" si="29"/>
        <v>426741.44</v>
      </c>
      <c r="I97" s="68">
        <f t="shared" si="29"/>
        <v>277618.19999999995</v>
      </c>
      <c r="J97" s="68">
        <f t="shared" si="29"/>
        <v>219719.27000000002</v>
      </c>
      <c r="K97" s="68">
        <f t="shared" si="29"/>
        <v>347564.30000000005</v>
      </c>
      <c r="L97" s="68">
        <f t="shared" si="29"/>
        <v>236606.37</v>
      </c>
      <c r="M97" s="68">
        <f t="shared" si="29"/>
        <v>344187.48000000004</v>
      </c>
      <c r="N97" s="68">
        <f t="shared" si="29"/>
        <v>182021.48</v>
      </c>
    </row>
    <row r="98" spans="1:14" ht="15" customHeight="1">
      <c r="A98" s="75" t="s">
        <v>37</v>
      </c>
      <c r="B98" s="82">
        <f>SUM(C98:N98)</f>
        <v>1819169.2499999998</v>
      </c>
      <c r="C98" s="69">
        <v>44559.460000000006</v>
      </c>
      <c r="D98" s="69">
        <v>52312.17</v>
      </c>
      <c r="E98" s="69">
        <v>87417.280000000013</v>
      </c>
      <c r="F98" s="69">
        <v>324924.64999999997</v>
      </c>
      <c r="G98" s="69">
        <v>75147.649999999994</v>
      </c>
      <c r="H98" s="69">
        <v>268500.70999999996</v>
      </c>
      <c r="I98" s="69">
        <v>212779.03999999998</v>
      </c>
      <c r="J98" s="69">
        <v>26925.260000000002</v>
      </c>
      <c r="K98" s="69">
        <v>248739.09999999998</v>
      </c>
      <c r="L98" s="69">
        <v>42498.44</v>
      </c>
      <c r="M98" s="69">
        <v>320539.96000000002</v>
      </c>
      <c r="N98" s="69">
        <v>114825.53</v>
      </c>
    </row>
    <row r="99" spans="1:14" ht="15" customHeight="1">
      <c r="A99" s="75" t="s">
        <v>95</v>
      </c>
      <c r="B99" s="83">
        <f>SUM(C99:N99)</f>
        <v>311333.84999999998</v>
      </c>
      <c r="C99" s="69">
        <v>1216.43</v>
      </c>
      <c r="D99" s="69">
        <v>24470.720000000001</v>
      </c>
      <c r="E99" s="69">
        <v>32106.07</v>
      </c>
      <c r="F99" s="69">
        <v>95887.18</v>
      </c>
      <c r="G99" s="69">
        <v>70825.430000000008</v>
      </c>
      <c r="H99" s="69">
        <v>1402</v>
      </c>
      <c r="I99" s="69">
        <v>14208.89</v>
      </c>
      <c r="J99" s="69">
        <v>45439.649999999994</v>
      </c>
      <c r="K99" s="69">
        <v>1607.69</v>
      </c>
      <c r="L99" s="69">
        <v>9373.9699999999993</v>
      </c>
      <c r="M99" s="69">
        <v>11990.08</v>
      </c>
      <c r="N99" s="69">
        <v>2805.7400000000002</v>
      </c>
    </row>
    <row r="100" spans="1:14" ht="15" customHeight="1">
      <c r="A100" s="75" t="s">
        <v>38</v>
      </c>
      <c r="B100" s="82">
        <f>SUM(C100:N100)</f>
        <v>726828.05999999994</v>
      </c>
      <c r="C100" s="69">
        <v>269483.09000000003</v>
      </c>
      <c r="D100" s="69">
        <v>2079.7399999999998</v>
      </c>
      <c r="E100" s="69">
        <v>2051.89</v>
      </c>
      <c r="F100" s="69">
        <v>54265.65</v>
      </c>
      <c r="G100" s="69">
        <v>41870.379999999997</v>
      </c>
      <c r="H100" s="69">
        <v>91305.9</v>
      </c>
      <c r="I100" s="69">
        <v>22585.81</v>
      </c>
      <c r="J100" s="69">
        <v>110560.81</v>
      </c>
      <c r="K100" s="69">
        <v>52466.400000000001</v>
      </c>
      <c r="L100" s="69">
        <v>54569.74</v>
      </c>
      <c r="M100" s="69">
        <v>11657.439999999999</v>
      </c>
      <c r="N100" s="69">
        <v>13931.210000000001</v>
      </c>
    </row>
    <row r="101" spans="1:14" s="36" customFormat="1" ht="15" customHeight="1">
      <c r="A101" s="75" t="s">
        <v>35</v>
      </c>
      <c r="B101" s="82">
        <f>SUM(C101:N101)</f>
        <v>133419.81</v>
      </c>
      <c r="C101" s="69">
        <v>0</v>
      </c>
      <c r="D101" s="69">
        <v>0</v>
      </c>
      <c r="E101" s="69">
        <v>0</v>
      </c>
      <c r="F101" s="69">
        <v>0</v>
      </c>
      <c r="G101" s="69">
        <v>2180</v>
      </c>
      <c r="H101" s="69">
        <v>63961.01</v>
      </c>
      <c r="I101" s="69">
        <v>27796.480000000003</v>
      </c>
      <c r="J101" s="69">
        <v>0</v>
      </c>
      <c r="K101" s="69">
        <v>0</v>
      </c>
      <c r="L101" s="69">
        <v>39482.319999999992</v>
      </c>
      <c r="M101" s="69">
        <v>0</v>
      </c>
      <c r="N101" s="69">
        <v>0</v>
      </c>
    </row>
    <row r="102" spans="1:14" ht="15" customHeight="1">
      <c r="A102" s="75" t="s">
        <v>162</v>
      </c>
      <c r="B102" s="82">
        <f>SUM(C102:N102)</f>
        <v>81440.05</v>
      </c>
      <c r="C102" s="69">
        <v>0</v>
      </c>
      <c r="D102" s="69">
        <v>0</v>
      </c>
      <c r="E102" s="69">
        <v>0</v>
      </c>
      <c r="F102" s="69">
        <v>225</v>
      </c>
      <c r="G102" s="69">
        <v>44121.72</v>
      </c>
      <c r="H102" s="69">
        <v>0</v>
      </c>
      <c r="I102" s="69">
        <v>0</v>
      </c>
      <c r="J102" s="69">
        <v>0</v>
      </c>
      <c r="K102" s="69">
        <v>37093.33</v>
      </c>
      <c r="L102" s="69">
        <v>0</v>
      </c>
      <c r="M102" s="69">
        <v>0</v>
      </c>
      <c r="N102" s="69">
        <v>0</v>
      </c>
    </row>
    <row r="103" spans="1:14" ht="15" customHeight="1">
      <c r="A103" s="75" t="s">
        <v>67</v>
      </c>
      <c r="B103" s="82">
        <f t="shared" si="21"/>
        <v>135260.4</v>
      </c>
      <c r="C103" s="69">
        <v>0</v>
      </c>
      <c r="D103" s="69">
        <v>10790.97</v>
      </c>
      <c r="E103" s="69">
        <v>87380</v>
      </c>
      <c r="F103" s="69">
        <v>20254</v>
      </c>
      <c r="G103" s="69">
        <v>1901.16</v>
      </c>
      <c r="H103" s="69">
        <v>1571.82</v>
      </c>
      <c r="I103" s="69">
        <v>247.98</v>
      </c>
      <c r="J103" s="69">
        <v>1670.26</v>
      </c>
      <c r="K103" s="69">
        <v>1301.52</v>
      </c>
      <c r="L103" s="69">
        <v>9679.69</v>
      </c>
      <c r="M103" s="69">
        <v>0</v>
      </c>
      <c r="N103" s="69">
        <v>463</v>
      </c>
    </row>
    <row r="104" spans="1:14" s="36" customFormat="1" ht="15" customHeight="1">
      <c r="A104" s="77" t="s">
        <v>47</v>
      </c>
      <c r="B104" s="84">
        <f t="shared" si="21"/>
        <v>373267.98000000004</v>
      </c>
      <c r="C104" s="72">
        <v>963.26</v>
      </c>
      <c r="D104" s="72">
        <v>0</v>
      </c>
      <c r="E104" s="72">
        <v>4868</v>
      </c>
      <c r="F104" s="72">
        <v>52382.9</v>
      </c>
      <c r="G104" s="72">
        <v>142576.06</v>
      </c>
      <c r="H104" s="72">
        <v>0</v>
      </c>
      <c r="I104" s="72">
        <v>0</v>
      </c>
      <c r="J104" s="72">
        <v>35123.29</v>
      </c>
      <c r="K104" s="72">
        <v>6356.26</v>
      </c>
      <c r="L104" s="72">
        <v>81002.210000000006</v>
      </c>
      <c r="M104" s="72">
        <v>0</v>
      </c>
      <c r="N104" s="72">
        <v>49996</v>
      </c>
    </row>
    <row r="105" spans="1:14">
      <c r="A105" s="40" t="s">
        <v>98</v>
      </c>
      <c r="B105" s="65"/>
      <c r="C105" s="38"/>
      <c r="D105" s="38"/>
      <c r="E105" s="38"/>
      <c r="F105" s="38"/>
      <c r="G105" s="38"/>
      <c r="H105" s="38"/>
      <c r="I105" s="38"/>
      <c r="J105" s="38"/>
      <c r="K105" s="38"/>
    </row>
    <row r="106" spans="1:14">
      <c r="A106" s="40" t="s">
        <v>173</v>
      </c>
    </row>
    <row r="107" spans="1:14">
      <c r="A107" s="40" t="s">
        <v>97</v>
      </c>
      <c r="B107" s="65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1:14">
      <c r="A108" s="40" t="s">
        <v>175</v>
      </c>
      <c r="B108" s="65"/>
    </row>
    <row r="109" spans="1:14">
      <c r="A109" s="40" t="s">
        <v>100</v>
      </c>
      <c r="B109" s="65"/>
      <c r="C109" s="38"/>
      <c r="D109" s="38"/>
      <c r="E109" s="38"/>
      <c r="F109" s="38"/>
      <c r="G109" s="38"/>
      <c r="H109" s="38"/>
      <c r="I109" s="38"/>
      <c r="J109" s="38"/>
      <c r="K109" s="38"/>
    </row>
  </sheetData>
  <mergeCells count="2">
    <mergeCell ref="A3:K3"/>
    <mergeCell ref="A4:K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O107"/>
  <sheetViews>
    <sheetView tabSelected="1" workbookViewId="0">
      <selection activeCell="A108" sqref="A108"/>
    </sheetView>
  </sheetViews>
  <sheetFormatPr baseColWidth="10" defaultColWidth="11.42578125" defaultRowHeight="12"/>
  <cols>
    <col min="1" max="1" width="25.85546875" style="37" customWidth="1"/>
    <col min="2" max="2" width="13.42578125" style="36" customWidth="1"/>
    <col min="3" max="3" width="12" style="35" customWidth="1"/>
    <col min="4" max="5" width="12.7109375" style="35" customWidth="1"/>
    <col min="6" max="10" width="11.5703125" style="35" bestFit="1" customWidth="1"/>
    <col min="11" max="11" width="13.28515625" style="35" bestFit="1" customWidth="1"/>
    <col min="12" max="16384" width="11.42578125" style="35"/>
  </cols>
  <sheetData>
    <row r="3" spans="1:15" ht="15.75" customHeight="1">
      <c r="A3" s="88" t="s">
        <v>179</v>
      </c>
      <c r="B3" s="88"/>
      <c r="C3" s="88"/>
      <c r="D3" s="88"/>
      <c r="E3" s="88"/>
      <c r="F3" s="88"/>
      <c r="G3" s="88"/>
    </row>
    <row r="4" spans="1:15" ht="14.25">
      <c r="A4" s="87" t="s">
        <v>164</v>
      </c>
      <c r="B4" s="87"/>
      <c r="C4" s="87"/>
      <c r="D4" s="87"/>
      <c r="E4" s="87"/>
    </row>
    <row r="5" spans="1:15">
      <c r="B5" s="64"/>
      <c r="C5" s="64"/>
      <c r="D5" s="64"/>
      <c r="E5" s="64"/>
    </row>
    <row r="6" spans="1:15" s="33" customFormat="1">
      <c r="A6" s="32" t="s">
        <v>0</v>
      </c>
      <c r="B6" s="15" t="s">
        <v>4</v>
      </c>
      <c r="C6" s="15" t="s">
        <v>1</v>
      </c>
      <c r="D6" s="15" t="s">
        <v>2</v>
      </c>
      <c r="E6" s="15" t="s">
        <v>3</v>
      </c>
      <c r="F6" s="15" t="s">
        <v>46</v>
      </c>
      <c r="G6" s="15" t="s">
        <v>52</v>
      </c>
      <c r="H6" s="15" t="s">
        <v>53</v>
      </c>
      <c r="I6" s="15" t="s">
        <v>186</v>
      </c>
      <c r="J6" s="15" t="s">
        <v>187</v>
      </c>
      <c r="K6" s="15" t="s">
        <v>59</v>
      </c>
      <c r="L6" s="15" t="s">
        <v>60</v>
      </c>
      <c r="M6" s="15" t="s">
        <v>61</v>
      </c>
      <c r="N6" s="15" t="s">
        <v>62</v>
      </c>
    </row>
    <row r="7" spans="1:15" ht="15" customHeight="1">
      <c r="A7" s="63" t="s">
        <v>4</v>
      </c>
      <c r="B7" s="67">
        <f>SUM(B8,B10,B14,B16,B19,B21,B25,B27,B31,B35,B38,B42,B45,B47,B50,B54,B57,B60,B66,B69,B73,B76,B84,B86,B88,B91,B94)</f>
        <v>7667474.595999999</v>
      </c>
      <c r="C7" s="67">
        <v>499972.05000000005</v>
      </c>
      <c r="D7" s="67">
        <v>362684.29599999997</v>
      </c>
      <c r="E7" s="67">
        <v>572829.43999999994</v>
      </c>
      <c r="F7" s="67">
        <v>590724.01</v>
      </c>
      <c r="G7" s="67">
        <v>498384.31000000006</v>
      </c>
      <c r="H7" s="67">
        <v>417779.43000000005</v>
      </c>
      <c r="I7" s="67">
        <v>600829.86999999988</v>
      </c>
      <c r="J7" s="67">
        <v>566460.85</v>
      </c>
      <c r="K7" s="67">
        <v>1317644.92</v>
      </c>
      <c r="L7" s="67">
        <v>471623.07000000007</v>
      </c>
      <c r="M7" s="67">
        <v>897026.07000000007</v>
      </c>
      <c r="N7" s="67">
        <v>871516.28</v>
      </c>
    </row>
    <row r="8" spans="1:15" s="36" customFormat="1" ht="15" customHeight="1">
      <c r="A8" s="74" t="s">
        <v>8</v>
      </c>
      <c r="B8" s="45">
        <f>SUM(C8:N8)</f>
        <v>1087982.6299999999</v>
      </c>
      <c r="C8" s="80">
        <v>54095.91</v>
      </c>
      <c r="D8" s="80">
        <v>61780.49</v>
      </c>
      <c r="E8" s="80">
        <v>101390.97999999998</v>
      </c>
      <c r="F8" s="80">
        <v>42446.79</v>
      </c>
      <c r="G8" s="80">
        <v>61641.99</v>
      </c>
      <c r="H8" s="80">
        <v>69178.880000000005</v>
      </c>
      <c r="I8" s="80">
        <v>183970.65999999997</v>
      </c>
      <c r="J8" s="80">
        <v>106506.46000000002</v>
      </c>
      <c r="K8" s="80">
        <v>163250.28999999998</v>
      </c>
      <c r="L8" s="80">
        <v>38120.11</v>
      </c>
      <c r="M8" s="80">
        <v>121250.04999999997</v>
      </c>
      <c r="N8" s="80">
        <v>84350.020000000019</v>
      </c>
    </row>
    <row r="9" spans="1:15" ht="15" customHeight="1">
      <c r="A9" s="75" t="s">
        <v>144</v>
      </c>
      <c r="B9" s="46">
        <f>SUM(C9:N9)</f>
        <v>1087982.6299999999</v>
      </c>
      <c r="C9" s="79">
        <v>54095.91</v>
      </c>
      <c r="D9" s="79">
        <v>61780.49</v>
      </c>
      <c r="E9" s="79">
        <v>101390.97999999998</v>
      </c>
      <c r="F9" s="79">
        <v>42446.79</v>
      </c>
      <c r="G9" s="79">
        <v>61641.99</v>
      </c>
      <c r="H9" s="79">
        <v>69178.880000000005</v>
      </c>
      <c r="I9" s="79">
        <v>183970.65999999997</v>
      </c>
      <c r="J9" s="79">
        <v>106506.46000000002</v>
      </c>
      <c r="K9" s="79">
        <v>163250.28999999998</v>
      </c>
      <c r="L9" s="79">
        <v>38120.11</v>
      </c>
      <c r="M9" s="79">
        <v>121250.04999999997</v>
      </c>
      <c r="N9" s="79">
        <v>84350.020000000019</v>
      </c>
    </row>
    <row r="10" spans="1:15" s="36" customFormat="1" ht="15" customHeight="1">
      <c r="A10" s="36" t="s">
        <v>5</v>
      </c>
      <c r="B10" s="45">
        <f>SUM(C10:N10)</f>
        <v>1843.2</v>
      </c>
      <c r="C10" s="80">
        <v>0</v>
      </c>
      <c r="D10" s="80">
        <v>0</v>
      </c>
      <c r="E10" s="80">
        <v>0</v>
      </c>
      <c r="F10" s="80">
        <v>447.32</v>
      </c>
      <c r="G10" s="80">
        <v>0</v>
      </c>
      <c r="H10" s="80">
        <v>0</v>
      </c>
      <c r="I10" s="80">
        <v>946.36</v>
      </c>
      <c r="J10" s="80">
        <v>0</v>
      </c>
      <c r="K10" s="80">
        <v>0</v>
      </c>
      <c r="L10" s="80">
        <v>0</v>
      </c>
      <c r="M10" s="80">
        <v>449.52</v>
      </c>
      <c r="N10" s="80">
        <v>0</v>
      </c>
    </row>
    <row r="11" spans="1:15" ht="15" customHeight="1">
      <c r="A11" s="37" t="s">
        <v>5</v>
      </c>
      <c r="B11" s="46">
        <f t="shared" ref="B11:B13" si="0">SUM(C11:N11)</f>
        <v>449.52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449.52</v>
      </c>
      <c r="N11" s="79">
        <v>0</v>
      </c>
    </row>
    <row r="12" spans="1:15" ht="15" customHeight="1">
      <c r="A12" s="37" t="s">
        <v>180</v>
      </c>
      <c r="B12" s="46">
        <f t="shared" si="0"/>
        <v>946.36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946.36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</row>
    <row r="13" spans="1:15" ht="15" customHeight="1">
      <c r="A13" s="37" t="s">
        <v>103</v>
      </c>
      <c r="B13" s="46">
        <f t="shared" si="0"/>
        <v>447.32</v>
      </c>
      <c r="C13" s="79">
        <v>0</v>
      </c>
      <c r="D13" s="79">
        <v>0</v>
      </c>
      <c r="E13" s="79">
        <v>0</v>
      </c>
      <c r="F13" s="79">
        <v>447.32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</row>
    <row r="14" spans="1:15" s="36" customFormat="1" ht="15" customHeight="1">
      <c r="A14" s="78" t="s">
        <v>70</v>
      </c>
      <c r="B14" s="45">
        <f t="shared" ref="B14:B21" si="1">SUM(C14:N14)</f>
        <v>9420.26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231.26</v>
      </c>
      <c r="K14" s="80">
        <v>0</v>
      </c>
      <c r="L14" s="80">
        <v>0</v>
      </c>
      <c r="M14" s="80">
        <v>0</v>
      </c>
      <c r="N14" s="80">
        <v>9189</v>
      </c>
      <c r="O14" s="80"/>
    </row>
    <row r="15" spans="1:15" ht="15" customHeight="1">
      <c r="A15" s="37" t="s">
        <v>71</v>
      </c>
      <c r="B15" s="46">
        <f t="shared" si="1"/>
        <v>9420.26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231.26</v>
      </c>
      <c r="K15" s="79">
        <v>0</v>
      </c>
      <c r="L15" s="79">
        <v>0</v>
      </c>
      <c r="M15" s="79">
        <v>0</v>
      </c>
      <c r="N15" s="79">
        <v>9189</v>
      </c>
    </row>
    <row r="16" spans="1:15" s="36" customFormat="1" ht="15" customHeight="1">
      <c r="A16" s="36" t="s">
        <v>6</v>
      </c>
      <c r="B16" s="45">
        <f t="shared" si="1"/>
        <v>4154.6000000000004</v>
      </c>
      <c r="C16" s="80">
        <v>0</v>
      </c>
      <c r="D16" s="80">
        <v>0</v>
      </c>
      <c r="E16" s="80">
        <v>0</v>
      </c>
      <c r="F16" s="80">
        <v>315.86</v>
      </c>
      <c r="G16" s="80">
        <v>0</v>
      </c>
      <c r="H16" s="80">
        <v>0</v>
      </c>
      <c r="I16" s="80">
        <v>1404</v>
      </c>
      <c r="J16" s="80">
        <v>1575</v>
      </c>
      <c r="K16" s="80">
        <v>0</v>
      </c>
      <c r="L16" s="80">
        <v>859.74</v>
      </c>
      <c r="M16" s="80">
        <v>0</v>
      </c>
      <c r="N16" s="80">
        <v>0</v>
      </c>
    </row>
    <row r="17" spans="1:15" ht="15" customHeight="1">
      <c r="A17" s="37" t="s">
        <v>6</v>
      </c>
      <c r="B17" s="46">
        <f t="shared" si="1"/>
        <v>3838.74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1404</v>
      </c>
      <c r="J17" s="79">
        <v>1575</v>
      </c>
      <c r="K17" s="79">
        <v>0</v>
      </c>
      <c r="L17" s="79">
        <v>859.74</v>
      </c>
      <c r="M17" s="79">
        <v>0</v>
      </c>
      <c r="N17" s="79">
        <v>0</v>
      </c>
    </row>
    <row r="18" spans="1:15" ht="15" customHeight="1">
      <c r="A18" s="37" t="s">
        <v>7</v>
      </c>
      <c r="B18" s="46">
        <f t="shared" si="1"/>
        <v>315.86</v>
      </c>
      <c r="C18" s="79">
        <v>0</v>
      </c>
      <c r="D18" s="79">
        <v>0</v>
      </c>
      <c r="E18" s="79">
        <v>0</v>
      </c>
      <c r="F18" s="79">
        <v>315.86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1:15" s="36" customFormat="1" ht="15" customHeight="1">
      <c r="A19" s="36" t="s">
        <v>191</v>
      </c>
      <c r="B19" s="45">
        <f t="shared" si="1"/>
        <v>206.12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206.12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</row>
    <row r="20" spans="1:15" ht="15" customHeight="1">
      <c r="A20" s="37" t="s">
        <v>191</v>
      </c>
      <c r="B20" s="46">
        <f t="shared" si="1"/>
        <v>206.12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206.12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1:15" s="36" customFormat="1" ht="15" customHeight="1">
      <c r="A21" s="36" t="s">
        <v>10</v>
      </c>
      <c r="B21" s="45">
        <f t="shared" si="1"/>
        <v>37685.11</v>
      </c>
      <c r="C21" s="80">
        <v>11885.4</v>
      </c>
      <c r="D21" s="80">
        <v>4866.96</v>
      </c>
      <c r="E21" s="80">
        <v>4558.5300000000007</v>
      </c>
      <c r="F21" s="80">
        <v>2602.7600000000002</v>
      </c>
      <c r="G21" s="80">
        <v>3430.4</v>
      </c>
      <c r="H21" s="80">
        <v>998</v>
      </c>
      <c r="I21" s="80">
        <v>0</v>
      </c>
      <c r="J21" s="80">
        <v>990.52</v>
      </c>
      <c r="K21" s="80">
        <v>1013.63</v>
      </c>
      <c r="L21" s="80">
        <v>2189.21</v>
      </c>
      <c r="M21" s="80">
        <v>2645</v>
      </c>
      <c r="N21" s="80">
        <v>2504.7000000000003</v>
      </c>
      <c r="O21" s="80"/>
    </row>
    <row r="22" spans="1:15" ht="15" customHeight="1">
      <c r="A22" s="37" t="s">
        <v>147</v>
      </c>
      <c r="B22" s="46">
        <f t="shared" ref="B22:B24" si="2">SUM(C22:N22)</f>
        <v>36712.21</v>
      </c>
      <c r="C22" s="79">
        <v>11885.4</v>
      </c>
      <c r="D22" s="79">
        <v>4866.96</v>
      </c>
      <c r="E22" s="79">
        <v>4558.5300000000007</v>
      </c>
      <c r="F22" s="79">
        <v>1987.38</v>
      </c>
      <c r="G22" s="79">
        <v>3430.4</v>
      </c>
      <c r="H22" s="79">
        <v>998</v>
      </c>
      <c r="I22" s="79">
        <v>0</v>
      </c>
      <c r="J22" s="79">
        <v>633</v>
      </c>
      <c r="K22" s="79">
        <v>1013.63</v>
      </c>
      <c r="L22" s="79">
        <v>2189.21</v>
      </c>
      <c r="M22" s="79">
        <v>2645</v>
      </c>
      <c r="N22" s="79">
        <v>2504.7000000000003</v>
      </c>
    </row>
    <row r="23" spans="1:15" ht="15" customHeight="1">
      <c r="A23" s="37" t="s">
        <v>63</v>
      </c>
      <c r="B23" s="46">
        <f t="shared" si="2"/>
        <v>615.38</v>
      </c>
      <c r="C23" s="79">
        <v>0</v>
      </c>
      <c r="D23" s="79">
        <v>0</v>
      </c>
      <c r="E23" s="79">
        <v>0</v>
      </c>
      <c r="F23" s="79">
        <v>615.38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1:15" ht="15" customHeight="1">
      <c r="A24" s="37" t="s">
        <v>74</v>
      </c>
      <c r="B24" s="46">
        <f t="shared" si="2"/>
        <v>357.52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357.52</v>
      </c>
      <c r="K24" s="79">
        <v>0</v>
      </c>
      <c r="L24" s="79">
        <v>0</v>
      </c>
      <c r="M24" s="79">
        <v>0</v>
      </c>
      <c r="N24" s="79">
        <v>0</v>
      </c>
    </row>
    <row r="25" spans="1:15" s="36" customFormat="1" ht="15" customHeight="1">
      <c r="A25" s="36" t="s">
        <v>56</v>
      </c>
      <c r="B25" s="45">
        <f t="shared" ref="B25:B32" si="3">SUM(C25:N25)</f>
        <v>116132.76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116132.76</v>
      </c>
      <c r="M25" s="80">
        <v>0</v>
      </c>
      <c r="N25" s="80">
        <v>0</v>
      </c>
      <c r="O25" s="80"/>
    </row>
    <row r="26" spans="1:15" s="36" customFormat="1" ht="15" customHeight="1">
      <c r="A26" s="37" t="s">
        <v>75</v>
      </c>
      <c r="B26" s="46">
        <f t="shared" si="3"/>
        <v>116132.76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116132.76</v>
      </c>
      <c r="M26" s="79">
        <v>0</v>
      </c>
      <c r="N26" s="79">
        <v>0</v>
      </c>
    </row>
    <row r="27" spans="1:15" s="36" customFormat="1" ht="15" customHeight="1">
      <c r="A27" s="36" t="s">
        <v>12</v>
      </c>
      <c r="B27" s="45">
        <f t="shared" si="3"/>
        <v>35238.949999999997</v>
      </c>
      <c r="C27" s="80">
        <v>0</v>
      </c>
      <c r="D27" s="80">
        <v>5780.23</v>
      </c>
      <c r="E27" s="80">
        <v>1176</v>
      </c>
      <c r="F27" s="80">
        <v>10232.67</v>
      </c>
      <c r="G27" s="80">
        <v>1661.54</v>
      </c>
      <c r="H27" s="80">
        <v>6758.3300000000008</v>
      </c>
      <c r="I27" s="80">
        <v>961.69</v>
      </c>
      <c r="J27" s="80">
        <v>690.98</v>
      </c>
      <c r="K27" s="80">
        <v>876.8</v>
      </c>
      <c r="L27" s="80">
        <v>1169.19</v>
      </c>
      <c r="M27" s="80">
        <v>1573.3000000000002</v>
      </c>
      <c r="N27" s="80">
        <v>4358.2199999999993</v>
      </c>
      <c r="O27" s="80"/>
    </row>
    <row r="28" spans="1:15" ht="15" customHeight="1">
      <c r="A28" s="37" t="s">
        <v>13</v>
      </c>
      <c r="B28" s="46">
        <f t="shared" si="3"/>
        <v>33337.46</v>
      </c>
      <c r="C28" s="79">
        <v>0</v>
      </c>
      <c r="D28" s="79">
        <v>5111.62</v>
      </c>
      <c r="E28" s="79">
        <v>1176</v>
      </c>
      <c r="F28" s="79">
        <v>10232.67</v>
      </c>
      <c r="G28" s="79">
        <v>1661.54</v>
      </c>
      <c r="H28" s="79">
        <v>5525.4500000000007</v>
      </c>
      <c r="I28" s="79">
        <v>961.69</v>
      </c>
      <c r="J28" s="79">
        <v>690.98</v>
      </c>
      <c r="K28" s="79">
        <v>876.8</v>
      </c>
      <c r="L28" s="79">
        <v>1169.19</v>
      </c>
      <c r="M28" s="79">
        <v>1573.3000000000002</v>
      </c>
      <c r="N28" s="79">
        <v>4358.2199999999993</v>
      </c>
    </row>
    <row r="29" spans="1:15" s="36" customFormat="1" ht="15" customHeight="1">
      <c r="A29" s="37" t="s">
        <v>109</v>
      </c>
      <c r="B29" s="46">
        <f t="shared" si="3"/>
        <v>1232.8800000000001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  <c r="H29" s="79">
        <v>1232.8800000000001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</row>
    <row r="30" spans="1:15" ht="15" customHeight="1">
      <c r="A30" s="37" t="s">
        <v>168</v>
      </c>
      <c r="B30" s="46">
        <f t="shared" si="3"/>
        <v>668.61</v>
      </c>
      <c r="C30" s="79">
        <v>0</v>
      </c>
      <c r="D30" s="79">
        <v>668.61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</row>
    <row r="31" spans="1:15" s="36" customFormat="1" ht="15" customHeight="1">
      <c r="A31" s="36" t="s">
        <v>16</v>
      </c>
      <c r="B31" s="45">
        <f t="shared" si="3"/>
        <v>1056695.8400000001</v>
      </c>
      <c r="C31" s="80">
        <v>59717.869999999995</v>
      </c>
      <c r="D31" s="80">
        <v>43748.39</v>
      </c>
      <c r="E31" s="80">
        <v>27407</v>
      </c>
      <c r="F31" s="80">
        <v>196701.26</v>
      </c>
      <c r="G31" s="80">
        <v>38459.410000000003</v>
      </c>
      <c r="H31" s="80">
        <v>122348.09000000001</v>
      </c>
      <c r="I31" s="80">
        <v>81561.02</v>
      </c>
      <c r="J31" s="80">
        <v>148334.15</v>
      </c>
      <c r="K31" s="80">
        <v>104627.37</v>
      </c>
      <c r="L31" s="80">
        <v>36075.72</v>
      </c>
      <c r="M31" s="80">
        <v>45174.630000000005</v>
      </c>
      <c r="N31" s="80">
        <v>152540.93000000002</v>
      </c>
    </row>
    <row r="32" spans="1:15" ht="15" customHeight="1">
      <c r="A32" s="37" t="s">
        <v>76</v>
      </c>
      <c r="B32" s="46">
        <f t="shared" si="3"/>
        <v>1050397.68</v>
      </c>
      <c r="C32" s="79">
        <v>59717.869999999995</v>
      </c>
      <c r="D32" s="79">
        <v>43748.39</v>
      </c>
      <c r="E32" s="79">
        <v>27407</v>
      </c>
      <c r="F32" s="79">
        <v>196701.26</v>
      </c>
      <c r="G32" s="79">
        <v>38459.410000000003</v>
      </c>
      <c r="H32" s="79">
        <v>122348.09000000001</v>
      </c>
      <c r="I32" s="79">
        <v>81561.02</v>
      </c>
      <c r="J32" s="79">
        <v>148334.15</v>
      </c>
      <c r="K32" s="79">
        <v>98329.209999999992</v>
      </c>
      <c r="L32" s="79">
        <v>36075.72</v>
      </c>
      <c r="M32" s="79">
        <v>45174.630000000005</v>
      </c>
      <c r="N32" s="79">
        <v>152540.93000000002</v>
      </c>
    </row>
    <row r="33" spans="1:14" ht="15" customHeight="1">
      <c r="A33" s="37" t="s">
        <v>188</v>
      </c>
      <c r="B33" s="46">
        <f t="shared" ref="B33:B34" si="4">SUM(C33:N33)</f>
        <v>6298.16</v>
      </c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6298.16</v>
      </c>
      <c r="L33" s="79">
        <v>0</v>
      </c>
      <c r="M33" s="79">
        <v>0</v>
      </c>
      <c r="N33" s="79">
        <v>0</v>
      </c>
    </row>
    <row r="34" spans="1:14" ht="15" customHeight="1">
      <c r="A34" s="37" t="s">
        <v>25</v>
      </c>
      <c r="B34" s="46">
        <f t="shared" si="4"/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</row>
    <row r="35" spans="1:14" s="36" customFormat="1" ht="15" customHeight="1">
      <c r="A35" s="36" t="s">
        <v>17</v>
      </c>
      <c r="B35" s="45">
        <f>SUM(C35:N35)</f>
        <v>60744.389999999992</v>
      </c>
      <c r="C35" s="80">
        <v>10376.280000000001</v>
      </c>
      <c r="D35" s="80">
        <v>0</v>
      </c>
      <c r="E35" s="80">
        <v>0</v>
      </c>
      <c r="F35" s="80">
        <v>7540</v>
      </c>
      <c r="G35" s="80">
        <v>12307</v>
      </c>
      <c r="H35" s="80">
        <v>737.88</v>
      </c>
      <c r="I35" s="80">
        <v>0</v>
      </c>
      <c r="J35" s="80">
        <v>0</v>
      </c>
      <c r="K35" s="80">
        <v>24448.1</v>
      </c>
      <c r="L35" s="80">
        <v>4548.3899999999994</v>
      </c>
      <c r="M35" s="80">
        <v>786.74</v>
      </c>
      <c r="N35" s="80">
        <v>0</v>
      </c>
    </row>
    <row r="36" spans="1:14" s="36" customFormat="1" ht="15" customHeight="1">
      <c r="A36" s="37" t="s">
        <v>17</v>
      </c>
      <c r="B36" s="46">
        <f>SUM(C36:N36)</f>
        <v>50068.14</v>
      </c>
      <c r="C36" s="79">
        <v>2032.58</v>
      </c>
      <c r="D36" s="79">
        <v>0</v>
      </c>
      <c r="E36" s="79">
        <v>0</v>
      </c>
      <c r="F36" s="79">
        <v>7148</v>
      </c>
      <c r="G36" s="79">
        <v>12307</v>
      </c>
      <c r="H36" s="79">
        <v>305</v>
      </c>
      <c r="I36" s="79">
        <v>0</v>
      </c>
      <c r="J36" s="79">
        <v>0</v>
      </c>
      <c r="K36" s="79">
        <v>24448.1</v>
      </c>
      <c r="L36" s="79">
        <v>3040.72</v>
      </c>
      <c r="M36" s="79">
        <v>786.74</v>
      </c>
      <c r="N36" s="79">
        <v>0</v>
      </c>
    </row>
    <row r="37" spans="1:14" ht="15" customHeight="1">
      <c r="A37" s="37" t="s">
        <v>48</v>
      </c>
      <c r="B37" s="46">
        <f>SUM(C37:N37)</f>
        <v>10676.25</v>
      </c>
      <c r="C37" s="79">
        <v>8343.7000000000007</v>
      </c>
      <c r="D37" s="79">
        <v>0</v>
      </c>
      <c r="E37" s="79">
        <v>0</v>
      </c>
      <c r="F37" s="79">
        <v>392</v>
      </c>
      <c r="G37" s="79">
        <v>0</v>
      </c>
      <c r="H37" s="79">
        <v>432.88</v>
      </c>
      <c r="I37" s="79">
        <v>0</v>
      </c>
      <c r="J37" s="79">
        <v>0</v>
      </c>
      <c r="K37" s="79">
        <v>0</v>
      </c>
      <c r="L37" s="79">
        <v>1507.67</v>
      </c>
      <c r="M37" s="79">
        <v>0</v>
      </c>
      <c r="N37" s="79">
        <v>0</v>
      </c>
    </row>
    <row r="38" spans="1:14" s="36" customFormat="1" ht="15" customHeight="1">
      <c r="A38" s="36" t="s">
        <v>18</v>
      </c>
      <c r="B38" s="45">
        <f>SUM(C38:N38)</f>
        <v>157476.00999999998</v>
      </c>
      <c r="C38" s="80">
        <v>4210.76</v>
      </c>
      <c r="D38" s="80">
        <v>3409.62</v>
      </c>
      <c r="E38" s="80">
        <v>59758.080000000002</v>
      </c>
      <c r="F38" s="80">
        <v>5207</v>
      </c>
      <c r="G38" s="80">
        <v>5568.37</v>
      </c>
      <c r="H38" s="80">
        <v>36965.409999999996</v>
      </c>
      <c r="I38" s="80">
        <v>20005.62</v>
      </c>
      <c r="J38" s="80">
        <v>1932.68</v>
      </c>
      <c r="K38" s="80">
        <v>3150.2200000000003</v>
      </c>
      <c r="L38" s="80">
        <v>9207.8799999999992</v>
      </c>
      <c r="M38" s="80">
        <v>2379.94</v>
      </c>
      <c r="N38" s="80">
        <v>5680.4299999999994</v>
      </c>
    </row>
    <row r="39" spans="1:14" s="36" customFormat="1" ht="15" customHeight="1">
      <c r="A39" s="37" t="s">
        <v>18</v>
      </c>
      <c r="B39" s="46">
        <f t="shared" ref="B39:B41" si="5">SUM(C39:N39)</f>
        <v>154890.28999999998</v>
      </c>
      <c r="C39" s="79">
        <v>4210.76</v>
      </c>
      <c r="D39" s="79">
        <v>3409.62</v>
      </c>
      <c r="E39" s="79">
        <v>59758.080000000002</v>
      </c>
      <c r="F39" s="79">
        <v>5207</v>
      </c>
      <c r="G39" s="79">
        <v>5568.37</v>
      </c>
      <c r="H39" s="79">
        <v>36965.409999999996</v>
      </c>
      <c r="I39" s="79">
        <v>20005.62</v>
      </c>
      <c r="J39" s="79">
        <v>1932.68</v>
      </c>
      <c r="K39" s="79">
        <v>927.91000000000008</v>
      </c>
      <c r="L39" s="79">
        <v>9207.8799999999992</v>
      </c>
      <c r="M39" s="79">
        <v>2016.5300000000002</v>
      </c>
      <c r="N39" s="79">
        <v>5680.4299999999994</v>
      </c>
    </row>
    <row r="40" spans="1:14" s="36" customFormat="1" ht="15" customHeight="1">
      <c r="A40" s="37" t="s">
        <v>194</v>
      </c>
      <c r="B40" s="46">
        <f t="shared" si="5"/>
        <v>363.41</v>
      </c>
      <c r="C40" s="79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363.41</v>
      </c>
      <c r="N40" s="79">
        <v>0</v>
      </c>
    </row>
    <row r="41" spans="1:14" s="36" customFormat="1" ht="15" customHeight="1">
      <c r="A41" s="37" t="s">
        <v>149</v>
      </c>
      <c r="B41" s="46">
        <f t="shared" si="5"/>
        <v>2222.31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2222.31</v>
      </c>
      <c r="L41" s="79">
        <v>0</v>
      </c>
      <c r="M41" s="79">
        <v>0</v>
      </c>
      <c r="N41" s="79">
        <v>0</v>
      </c>
    </row>
    <row r="42" spans="1:14" s="36" customFormat="1" ht="15" customHeight="1">
      <c r="A42" s="36" t="s">
        <v>20</v>
      </c>
      <c r="B42" s="45">
        <f t="shared" ref="B42:B47" si="6">SUM(C42:N42)</f>
        <v>2325.16</v>
      </c>
      <c r="C42" s="80">
        <v>159</v>
      </c>
      <c r="D42" s="80">
        <v>0</v>
      </c>
      <c r="E42" s="80">
        <v>706.37</v>
      </c>
      <c r="F42" s="80">
        <v>0</v>
      </c>
      <c r="G42" s="80">
        <v>0</v>
      </c>
      <c r="H42" s="80">
        <v>370</v>
      </c>
      <c r="I42" s="80">
        <v>0</v>
      </c>
      <c r="J42" s="80">
        <v>0</v>
      </c>
      <c r="K42" s="80">
        <v>0</v>
      </c>
      <c r="L42" s="80">
        <v>1089.79</v>
      </c>
      <c r="M42" s="80">
        <v>0</v>
      </c>
      <c r="N42" s="80">
        <v>0</v>
      </c>
    </row>
    <row r="43" spans="1:14" s="36" customFormat="1" ht="15" customHeight="1">
      <c r="A43" s="37" t="s">
        <v>66</v>
      </c>
      <c r="B43" s="46">
        <f t="shared" si="6"/>
        <v>370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370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</row>
    <row r="44" spans="1:14" ht="15" customHeight="1">
      <c r="A44" s="37" t="s">
        <v>169</v>
      </c>
      <c r="B44" s="46">
        <f t="shared" si="6"/>
        <v>1955.1599999999999</v>
      </c>
      <c r="C44" s="79">
        <v>159</v>
      </c>
      <c r="D44" s="79">
        <v>0</v>
      </c>
      <c r="E44" s="79">
        <v>706.37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1089.79</v>
      </c>
      <c r="M44" s="79">
        <v>0</v>
      </c>
      <c r="N44" s="79">
        <v>0</v>
      </c>
    </row>
    <row r="45" spans="1:14" s="36" customFormat="1" ht="15" customHeight="1">
      <c r="A45" s="36" t="s">
        <v>184</v>
      </c>
      <c r="B45" s="45">
        <f t="shared" si="6"/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</row>
    <row r="46" spans="1:14" ht="15" customHeight="1">
      <c r="A46" s="37" t="s">
        <v>185</v>
      </c>
      <c r="B46" s="46">
        <f t="shared" si="6"/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</row>
    <row r="47" spans="1:14" s="36" customFormat="1" ht="15" customHeight="1">
      <c r="A47" s="36" t="s">
        <v>120</v>
      </c>
      <c r="B47" s="45">
        <f t="shared" si="6"/>
        <v>26297.079999999998</v>
      </c>
      <c r="C47" s="80">
        <v>0</v>
      </c>
      <c r="D47" s="80">
        <v>1547.02</v>
      </c>
      <c r="E47" s="80">
        <v>361.59</v>
      </c>
      <c r="F47" s="80">
        <v>4170.5200000000004</v>
      </c>
      <c r="G47" s="80">
        <v>915</v>
      </c>
      <c r="H47" s="80">
        <v>0</v>
      </c>
      <c r="I47" s="80">
        <v>18527.599999999999</v>
      </c>
      <c r="J47" s="80">
        <v>775.35</v>
      </c>
      <c r="K47" s="80">
        <v>0</v>
      </c>
      <c r="L47" s="80">
        <v>0</v>
      </c>
      <c r="M47" s="80">
        <v>0</v>
      </c>
      <c r="N47" s="80">
        <v>0</v>
      </c>
    </row>
    <row r="48" spans="1:14" s="36" customFormat="1" ht="15" customHeight="1">
      <c r="A48" s="37" t="s">
        <v>22</v>
      </c>
      <c r="B48" s="46">
        <f t="shared" ref="B48:B49" si="7">SUM(C48:N48)</f>
        <v>23693.629999999997</v>
      </c>
      <c r="C48" s="79">
        <v>0</v>
      </c>
      <c r="D48" s="79">
        <v>1547.02</v>
      </c>
      <c r="E48" s="79">
        <v>361.59</v>
      </c>
      <c r="F48" s="79">
        <v>4170.5200000000004</v>
      </c>
      <c r="G48" s="79">
        <v>915</v>
      </c>
      <c r="H48" s="79">
        <v>0</v>
      </c>
      <c r="I48" s="79">
        <v>15924.15</v>
      </c>
      <c r="J48" s="79">
        <v>775.35</v>
      </c>
      <c r="K48" s="79">
        <v>0</v>
      </c>
      <c r="L48" s="79">
        <v>0</v>
      </c>
      <c r="M48" s="79">
        <v>0</v>
      </c>
      <c r="N48" s="79">
        <v>0</v>
      </c>
    </row>
    <row r="49" spans="1:14" ht="15" customHeight="1">
      <c r="A49" s="37" t="s">
        <v>82</v>
      </c>
      <c r="B49" s="46">
        <f t="shared" si="7"/>
        <v>2603.4499999999998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2603.4499999999998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</row>
    <row r="50" spans="1:14" s="36" customFormat="1" ht="15" customHeight="1">
      <c r="A50" s="62" t="s">
        <v>23</v>
      </c>
      <c r="B50" s="45">
        <f t="shared" ref="B50:B76" si="8">SUM(C50:N50)</f>
        <v>195548.16</v>
      </c>
      <c r="C50" s="80">
        <v>26466.27</v>
      </c>
      <c r="D50" s="80">
        <v>22392.620000000003</v>
      </c>
      <c r="E50" s="80">
        <v>37223.43</v>
      </c>
      <c r="F50" s="80">
        <v>10893.49</v>
      </c>
      <c r="G50" s="80">
        <v>38442.15</v>
      </c>
      <c r="H50" s="80">
        <v>5360</v>
      </c>
      <c r="I50" s="80">
        <v>0</v>
      </c>
      <c r="J50" s="80">
        <v>49005.67</v>
      </c>
      <c r="K50" s="80">
        <v>3088.46</v>
      </c>
      <c r="L50" s="80">
        <v>0</v>
      </c>
      <c r="M50" s="80">
        <v>501.88</v>
      </c>
      <c r="N50" s="80">
        <v>2174.19</v>
      </c>
    </row>
    <row r="51" spans="1:14" s="36" customFormat="1" ht="15" customHeight="1">
      <c r="A51" s="37" t="s">
        <v>23</v>
      </c>
      <c r="B51" s="46">
        <f t="shared" si="8"/>
        <v>126883.09999999999</v>
      </c>
      <c r="C51" s="79">
        <v>2216.27</v>
      </c>
      <c r="D51" s="79">
        <v>19965.77</v>
      </c>
      <c r="E51" s="79">
        <v>30683.86</v>
      </c>
      <c r="F51" s="79">
        <v>9105.15</v>
      </c>
      <c r="G51" s="79">
        <v>13464.65</v>
      </c>
      <c r="H51" s="79">
        <v>0</v>
      </c>
      <c r="I51" s="79">
        <v>0</v>
      </c>
      <c r="J51" s="79">
        <v>48680</v>
      </c>
      <c r="K51" s="79">
        <v>1975.01</v>
      </c>
      <c r="L51" s="79">
        <v>0</v>
      </c>
      <c r="M51" s="79">
        <v>0</v>
      </c>
      <c r="N51" s="79">
        <v>792.39</v>
      </c>
    </row>
    <row r="52" spans="1:14" ht="15" customHeight="1">
      <c r="A52" s="37" t="s">
        <v>44</v>
      </c>
      <c r="B52" s="46">
        <f t="shared" si="8"/>
        <v>34162.270000000004</v>
      </c>
      <c r="C52" s="79">
        <v>0</v>
      </c>
      <c r="D52" s="79">
        <v>2426.8500000000004</v>
      </c>
      <c r="E52" s="79">
        <v>2652</v>
      </c>
      <c r="F52" s="79">
        <v>783.12</v>
      </c>
      <c r="G52" s="79">
        <v>24977.5</v>
      </c>
      <c r="H52" s="79">
        <v>0</v>
      </c>
      <c r="I52" s="79">
        <v>0</v>
      </c>
      <c r="J52" s="79">
        <v>325.67</v>
      </c>
      <c r="K52" s="79">
        <v>1113.45</v>
      </c>
      <c r="L52" s="79">
        <v>0</v>
      </c>
      <c r="M52" s="79">
        <v>501.88</v>
      </c>
      <c r="N52" s="79">
        <v>1381.8</v>
      </c>
    </row>
    <row r="53" spans="1:14" ht="15" customHeight="1">
      <c r="A53" s="37" t="s">
        <v>152</v>
      </c>
      <c r="B53" s="46">
        <f t="shared" si="8"/>
        <v>34502.79</v>
      </c>
      <c r="C53" s="79">
        <v>24250</v>
      </c>
      <c r="D53" s="79">
        <v>0</v>
      </c>
      <c r="E53" s="79">
        <v>3887.57</v>
      </c>
      <c r="F53" s="79">
        <v>1005.22</v>
      </c>
      <c r="G53" s="79">
        <v>0</v>
      </c>
      <c r="H53" s="79">
        <v>5360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</row>
    <row r="54" spans="1:14" s="36" customFormat="1" ht="15" customHeight="1">
      <c r="A54" s="36" t="s">
        <v>14</v>
      </c>
      <c r="B54" s="45">
        <f t="shared" si="8"/>
        <v>12173.11</v>
      </c>
      <c r="C54" s="80">
        <v>0</v>
      </c>
      <c r="D54" s="80">
        <v>0</v>
      </c>
      <c r="E54" s="80">
        <v>9669.6</v>
      </c>
      <c r="F54" s="80">
        <v>0</v>
      </c>
      <c r="G54" s="80">
        <v>0</v>
      </c>
      <c r="H54" s="80">
        <v>0</v>
      </c>
      <c r="I54" s="80">
        <v>0</v>
      </c>
      <c r="J54" s="80">
        <v>1954.51</v>
      </c>
      <c r="K54" s="80">
        <v>0</v>
      </c>
      <c r="L54" s="80">
        <v>0</v>
      </c>
      <c r="M54" s="80">
        <v>549</v>
      </c>
      <c r="N54" s="80">
        <v>0</v>
      </c>
    </row>
    <row r="55" spans="1:14" s="36" customFormat="1" ht="15" customHeight="1">
      <c r="A55" s="37" t="s">
        <v>65</v>
      </c>
      <c r="B55" s="46">
        <f t="shared" si="8"/>
        <v>10218.6</v>
      </c>
      <c r="C55" s="79">
        <v>0</v>
      </c>
      <c r="D55" s="79">
        <v>0</v>
      </c>
      <c r="E55" s="79">
        <v>9669.6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549</v>
      </c>
      <c r="N55" s="79">
        <v>0</v>
      </c>
    </row>
    <row r="56" spans="1:14" s="36" customFormat="1" ht="15" customHeight="1">
      <c r="A56" s="37" t="s">
        <v>15</v>
      </c>
      <c r="B56" s="46">
        <f t="shared" si="8"/>
        <v>1954.51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1954.51</v>
      </c>
      <c r="K56" s="79">
        <v>0</v>
      </c>
      <c r="L56" s="79">
        <v>0</v>
      </c>
      <c r="M56" s="79">
        <v>0</v>
      </c>
      <c r="N56" s="79">
        <v>0</v>
      </c>
    </row>
    <row r="57" spans="1:14" s="36" customFormat="1" ht="15" customHeight="1">
      <c r="A57" s="36" t="s">
        <v>24</v>
      </c>
      <c r="B57" s="45">
        <f t="shared" si="8"/>
        <v>69791.240000000005</v>
      </c>
      <c r="C57" s="80">
        <v>2175.71</v>
      </c>
      <c r="D57" s="80">
        <v>30954.680000000004</v>
      </c>
      <c r="E57" s="80">
        <v>4647.8100000000004</v>
      </c>
      <c r="F57" s="80">
        <v>3056.7799999999997</v>
      </c>
      <c r="G57" s="80">
        <v>3979</v>
      </c>
      <c r="H57" s="80">
        <v>3178.7200000000003</v>
      </c>
      <c r="I57" s="80">
        <v>3801.92</v>
      </c>
      <c r="J57" s="80">
        <v>1460.62</v>
      </c>
      <c r="K57" s="80">
        <v>4475.8999999999996</v>
      </c>
      <c r="L57" s="80">
        <v>5680</v>
      </c>
      <c r="M57" s="80">
        <v>6380.0999999999995</v>
      </c>
      <c r="N57" s="80">
        <v>0</v>
      </c>
    </row>
    <row r="58" spans="1:14" s="36" customFormat="1" ht="15" customHeight="1">
      <c r="A58" s="37" t="s">
        <v>24</v>
      </c>
      <c r="B58" s="46">
        <f t="shared" si="8"/>
        <v>33943.700000000004</v>
      </c>
      <c r="C58" s="79">
        <v>0</v>
      </c>
      <c r="D58" s="79">
        <v>27671.800000000003</v>
      </c>
      <c r="E58" s="79">
        <v>0</v>
      </c>
      <c r="F58" s="79">
        <v>0</v>
      </c>
      <c r="G58" s="79">
        <v>2680</v>
      </c>
      <c r="H58" s="79">
        <v>0</v>
      </c>
      <c r="I58" s="79">
        <v>0</v>
      </c>
      <c r="J58" s="79">
        <v>0</v>
      </c>
      <c r="K58" s="79">
        <v>3591.9</v>
      </c>
      <c r="L58" s="79">
        <v>0</v>
      </c>
      <c r="M58" s="79">
        <v>0</v>
      </c>
      <c r="N58" s="79">
        <v>0</v>
      </c>
    </row>
    <row r="59" spans="1:14" s="36" customFormat="1" ht="15" customHeight="1">
      <c r="A59" s="37" t="s">
        <v>25</v>
      </c>
      <c r="B59" s="46">
        <f t="shared" si="8"/>
        <v>35847.54</v>
      </c>
      <c r="C59" s="79">
        <v>2175.71</v>
      </c>
      <c r="D59" s="79">
        <v>3282.88</v>
      </c>
      <c r="E59" s="79">
        <v>4647.8100000000004</v>
      </c>
      <c r="F59" s="79">
        <v>3056.7799999999997</v>
      </c>
      <c r="G59" s="79">
        <v>1299</v>
      </c>
      <c r="H59" s="79">
        <v>3178.7200000000003</v>
      </c>
      <c r="I59" s="79">
        <v>3801.92</v>
      </c>
      <c r="J59" s="79">
        <v>1460.62</v>
      </c>
      <c r="K59" s="79">
        <v>884</v>
      </c>
      <c r="L59" s="79">
        <v>5680</v>
      </c>
      <c r="M59" s="79">
        <v>6380.0999999999995</v>
      </c>
      <c r="N59" s="79">
        <v>0</v>
      </c>
    </row>
    <row r="60" spans="1:14" s="36" customFormat="1" ht="15" customHeight="1">
      <c r="A60" s="36" t="s">
        <v>26</v>
      </c>
      <c r="B60" s="45">
        <f t="shared" si="8"/>
        <v>109834.51999999999</v>
      </c>
      <c r="C60" s="80">
        <v>0</v>
      </c>
      <c r="D60" s="80">
        <v>11093.02</v>
      </c>
      <c r="E60" s="80">
        <v>0</v>
      </c>
      <c r="F60" s="80">
        <v>0</v>
      </c>
      <c r="G60" s="80">
        <v>0</v>
      </c>
      <c r="H60" s="80">
        <v>0</v>
      </c>
      <c r="I60" s="80">
        <v>6971.97</v>
      </c>
      <c r="J60" s="80">
        <v>2225</v>
      </c>
      <c r="K60" s="80">
        <v>23855.040000000001</v>
      </c>
      <c r="L60" s="80">
        <v>2094.0300000000002</v>
      </c>
      <c r="M60" s="80">
        <v>63595.46</v>
      </c>
      <c r="N60" s="80">
        <v>0</v>
      </c>
    </row>
    <row r="61" spans="1:14" s="36" customFormat="1" ht="15" customHeight="1">
      <c r="A61" s="37" t="s">
        <v>26</v>
      </c>
      <c r="B61" s="46">
        <f t="shared" si="8"/>
        <v>17254.7</v>
      </c>
      <c r="C61" s="79">
        <v>0</v>
      </c>
      <c r="D61" s="79">
        <v>10268.51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2225</v>
      </c>
      <c r="K61" s="79">
        <v>1471.7</v>
      </c>
      <c r="L61" s="79">
        <v>2094.0300000000002</v>
      </c>
      <c r="M61" s="79">
        <v>1195.46</v>
      </c>
      <c r="N61" s="79">
        <v>0</v>
      </c>
    </row>
    <row r="62" spans="1:14" s="36" customFormat="1" ht="15" customHeight="1">
      <c r="A62" s="37" t="s">
        <v>126</v>
      </c>
      <c r="B62" s="46">
        <f t="shared" si="8"/>
        <v>6121.97</v>
      </c>
      <c r="C62" s="79">
        <v>0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6121.97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</row>
    <row r="63" spans="1:14" s="36" customFormat="1" ht="15" customHeight="1">
      <c r="A63" s="37" t="s">
        <v>83</v>
      </c>
      <c r="B63" s="46">
        <f t="shared" si="8"/>
        <v>0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</row>
    <row r="64" spans="1:14" s="36" customFormat="1" ht="15" customHeight="1">
      <c r="A64" s="37" t="s">
        <v>127</v>
      </c>
      <c r="B64" s="46">
        <f t="shared" si="8"/>
        <v>23207.85</v>
      </c>
      <c r="C64" s="79">
        <v>0</v>
      </c>
      <c r="D64" s="79">
        <v>824.51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22383.34</v>
      </c>
      <c r="L64" s="79">
        <v>0</v>
      </c>
      <c r="M64" s="79">
        <v>0</v>
      </c>
      <c r="N64" s="79">
        <v>0</v>
      </c>
    </row>
    <row r="65" spans="1:14" s="36" customFormat="1" ht="15" customHeight="1">
      <c r="A65" s="37" t="s">
        <v>192</v>
      </c>
      <c r="B65" s="46">
        <f t="shared" si="8"/>
        <v>63250</v>
      </c>
      <c r="C65" s="79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850</v>
      </c>
      <c r="J65" s="79">
        <v>0</v>
      </c>
      <c r="K65" s="79">
        <v>0</v>
      </c>
      <c r="L65" s="79">
        <v>0</v>
      </c>
      <c r="M65" s="79">
        <v>62400</v>
      </c>
      <c r="N65" s="79">
        <v>0</v>
      </c>
    </row>
    <row r="66" spans="1:14" s="36" customFormat="1" ht="15" customHeight="1">
      <c r="A66" s="36" t="s">
        <v>27</v>
      </c>
      <c r="B66" s="45">
        <f t="shared" si="8"/>
        <v>6086.82</v>
      </c>
      <c r="C66" s="80">
        <v>3855.14</v>
      </c>
      <c r="D66" s="80">
        <v>0</v>
      </c>
      <c r="E66" s="80">
        <v>911.98</v>
      </c>
      <c r="F66" s="80">
        <v>0</v>
      </c>
      <c r="G66" s="80">
        <v>0</v>
      </c>
      <c r="H66" s="80">
        <v>0</v>
      </c>
      <c r="I66" s="80">
        <v>0</v>
      </c>
      <c r="J66" s="80">
        <v>522</v>
      </c>
      <c r="K66" s="80">
        <v>0</v>
      </c>
      <c r="L66" s="80">
        <v>193.36</v>
      </c>
      <c r="M66" s="80">
        <v>604.34</v>
      </c>
      <c r="N66" s="80">
        <v>0</v>
      </c>
    </row>
    <row r="67" spans="1:14" s="36" customFormat="1" ht="15" customHeight="1">
      <c r="A67" s="37" t="s">
        <v>27</v>
      </c>
      <c r="B67" s="46">
        <f t="shared" si="8"/>
        <v>2804.65</v>
      </c>
      <c r="C67" s="79">
        <v>766.33</v>
      </c>
      <c r="D67" s="79">
        <v>0</v>
      </c>
      <c r="E67" s="79">
        <v>911.98</v>
      </c>
      <c r="F67" s="79">
        <v>0</v>
      </c>
      <c r="G67" s="79">
        <v>0</v>
      </c>
      <c r="H67" s="79">
        <v>0</v>
      </c>
      <c r="I67" s="79">
        <v>0</v>
      </c>
      <c r="J67" s="79">
        <v>522</v>
      </c>
      <c r="K67" s="79">
        <v>0</v>
      </c>
      <c r="L67" s="79">
        <v>0</v>
      </c>
      <c r="M67" s="79">
        <v>604.34</v>
      </c>
      <c r="N67" s="79">
        <v>0</v>
      </c>
    </row>
    <row r="68" spans="1:14" s="36" customFormat="1" ht="15" customHeight="1">
      <c r="A68" s="37" t="s">
        <v>181</v>
      </c>
      <c r="B68" s="46">
        <f t="shared" si="8"/>
        <v>3282.17</v>
      </c>
      <c r="C68" s="79">
        <v>3088.81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193.36</v>
      </c>
      <c r="M68" s="79">
        <v>0</v>
      </c>
      <c r="N68" s="79">
        <v>0</v>
      </c>
    </row>
    <row r="69" spans="1:14" s="36" customFormat="1" ht="15" customHeight="1">
      <c r="A69" s="62" t="s">
        <v>156</v>
      </c>
      <c r="B69" s="45">
        <f t="shared" si="8"/>
        <v>84474.959999999992</v>
      </c>
      <c r="C69" s="80">
        <v>968.55</v>
      </c>
      <c r="D69" s="80">
        <v>0</v>
      </c>
      <c r="E69" s="80">
        <v>10251.68</v>
      </c>
      <c r="F69" s="80">
        <v>2475.4899999999998</v>
      </c>
      <c r="G69" s="80">
        <v>857.08999999999992</v>
      </c>
      <c r="H69" s="80">
        <v>2631.22</v>
      </c>
      <c r="I69" s="80">
        <v>960</v>
      </c>
      <c r="J69" s="80">
        <v>47030</v>
      </c>
      <c r="K69" s="80">
        <v>613.92999999999995</v>
      </c>
      <c r="L69" s="80">
        <v>5132.7299999999996</v>
      </c>
      <c r="M69" s="80">
        <v>100.8</v>
      </c>
      <c r="N69" s="80">
        <v>13453.47</v>
      </c>
    </row>
    <row r="70" spans="1:14" s="36" customFormat="1" ht="15" customHeight="1">
      <c r="A70" s="37" t="s">
        <v>156</v>
      </c>
      <c r="B70" s="46">
        <f t="shared" si="8"/>
        <v>57484.19</v>
      </c>
      <c r="C70" s="79">
        <v>368.55</v>
      </c>
      <c r="D70" s="79">
        <v>0</v>
      </c>
      <c r="E70" s="79">
        <v>5230</v>
      </c>
      <c r="F70" s="79">
        <v>0</v>
      </c>
      <c r="G70" s="79">
        <v>857.08999999999992</v>
      </c>
      <c r="H70" s="79">
        <v>0</v>
      </c>
      <c r="I70" s="79">
        <v>960</v>
      </c>
      <c r="J70" s="79">
        <v>47030</v>
      </c>
      <c r="K70" s="79">
        <v>613.92999999999995</v>
      </c>
      <c r="L70" s="79">
        <v>2424.62</v>
      </c>
      <c r="M70" s="79">
        <v>0</v>
      </c>
      <c r="N70" s="79">
        <v>0</v>
      </c>
    </row>
    <row r="71" spans="1:14" s="36" customFormat="1" ht="15" customHeight="1">
      <c r="A71" s="37" t="s">
        <v>30</v>
      </c>
      <c r="B71" s="46">
        <f t="shared" si="8"/>
        <v>7227.62</v>
      </c>
      <c r="C71" s="79">
        <v>600</v>
      </c>
      <c r="D71" s="79">
        <v>0</v>
      </c>
      <c r="E71" s="79">
        <v>1343.22</v>
      </c>
      <c r="F71" s="79">
        <v>2475.4899999999998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79">
        <v>2708.11</v>
      </c>
      <c r="M71" s="79">
        <v>100.8</v>
      </c>
      <c r="N71" s="79">
        <v>0</v>
      </c>
    </row>
    <row r="72" spans="1:14" s="36" customFormat="1" ht="15" customHeight="1">
      <c r="A72" s="37" t="s">
        <v>29</v>
      </c>
      <c r="B72" s="46">
        <f t="shared" si="8"/>
        <v>19763.150000000001</v>
      </c>
      <c r="C72" s="79">
        <v>0</v>
      </c>
      <c r="D72" s="79">
        <v>0</v>
      </c>
      <c r="E72" s="79">
        <v>3678.46</v>
      </c>
      <c r="F72" s="79">
        <v>0</v>
      </c>
      <c r="G72" s="79">
        <v>0</v>
      </c>
      <c r="H72" s="79">
        <v>2631.22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13453.47</v>
      </c>
    </row>
    <row r="73" spans="1:14" s="36" customFormat="1" ht="15" customHeight="1">
      <c r="A73" s="36" t="s">
        <v>31</v>
      </c>
      <c r="B73" s="45">
        <f t="shared" si="8"/>
        <v>12618.779999999999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>
        <v>3081.64</v>
      </c>
      <c r="K73" s="80">
        <v>0</v>
      </c>
      <c r="L73" s="80">
        <v>6819.35</v>
      </c>
      <c r="M73" s="80">
        <v>2717.79</v>
      </c>
      <c r="N73" s="80">
        <v>0</v>
      </c>
    </row>
    <row r="74" spans="1:14" ht="15" customHeight="1">
      <c r="A74" s="37" t="s">
        <v>32</v>
      </c>
      <c r="B74" s="46">
        <f t="shared" si="8"/>
        <v>9900.99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3081.64</v>
      </c>
      <c r="K74" s="79">
        <v>0</v>
      </c>
      <c r="L74" s="79">
        <v>6819.35</v>
      </c>
      <c r="M74" s="79">
        <v>0</v>
      </c>
      <c r="N74" s="79">
        <v>0</v>
      </c>
    </row>
    <row r="75" spans="1:14" ht="15" customHeight="1">
      <c r="A75" s="37" t="s">
        <v>189</v>
      </c>
      <c r="B75" s="46">
        <f t="shared" si="8"/>
        <v>2717.79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2717.79</v>
      </c>
      <c r="N75" s="79">
        <v>0</v>
      </c>
    </row>
    <row r="76" spans="1:14" s="36" customFormat="1" ht="15" customHeight="1">
      <c r="A76" s="36" t="s">
        <v>33</v>
      </c>
      <c r="B76" s="45">
        <f t="shared" si="8"/>
        <v>754972.66599999985</v>
      </c>
      <c r="C76" s="80">
        <v>55037.81</v>
      </c>
      <c r="D76" s="80">
        <v>55675.856</v>
      </c>
      <c r="E76" s="80">
        <v>99006.68</v>
      </c>
      <c r="F76" s="80">
        <v>89710.99</v>
      </c>
      <c r="G76" s="80">
        <v>68662.22</v>
      </c>
      <c r="H76" s="80">
        <v>35531.760000000002</v>
      </c>
      <c r="I76" s="80">
        <v>19179.91</v>
      </c>
      <c r="J76" s="80">
        <v>44031.130000000012</v>
      </c>
      <c r="K76" s="80">
        <v>65378.639999999992</v>
      </c>
      <c r="L76" s="80">
        <v>53289.94999999999</v>
      </c>
      <c r="M76" s="80">
        <v>55562.49</v>
      </c>
      <c r="N76" s="80">
        <v>113905.23000000001</v>
      </c>
    </row>
    <row r="77" spans="1:14" s="36" customFormat="1" ht="15" customHeight="1">
      <c r="A77" s="37" t="s">
        <v>33</v>
      </c>
      <c r="B77" s="46">
        <f t="shared" ref="B77:B83" si="9">SUM(C77:N77)</f>
        <v>430138.21</v>
      </c>
      <c r="C77" s="79">
        <v>40060.329999999994</v>
      </c>
      <c r="D77" s="79">
        <v>26123.949999999997</v>
      </c>
      <c r="E77" s="79">
        <v>25986.679999999993</v>
      </c>
      <c r="F77" s="79">
        <v>57721.110000000008</v>
      </c>
      <c r="G77" s="79">
        <v>66432.59</v>
      </c>
      <c r="H77" s="79">
        <v>16457.440000000002</v>
      </c>
      <c r="I77" s="79">
        <v>14212.7</v>
      </c>
      <c r="J77" s="79">
        <v>38835.500000000007</v>
      </c>
      <c r="K77" s="79">
        <v>50618.789999999994</v>
      </c>
      <c r="L77" s="79">
        <v>43012.529999999992</v>
      </c>
      <c r="M77" s="79">
        <v>38403.579999999994</v>
      </c>
      <c r="N77" s="79">
        <v>12273.010000000002</v>
      </c>
    </row>
    <row r="78" spans="1:14" s="36" customFormat="1" ht="15" customHeight="1">
      <c r="A78" s="37" t="s">
        <v>50</v>
      </c>
      <c r="B78" s="46">
        <f t="shared" si="9"/>
        <v>2362.37</v>
      </c>
      <c r="C78" s="79">
        <v>0</v>
      </c>
      <c r="D78" s="79">
        <v>0</v>
      </c>
      <c r="E78" s="79">
        <v>2362.37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</row>
    <row r="79" spans="1:14" s="36" customFormat="1" ht="15" customHeight="1">
      <c r="A79" s="37" t="s">
        <v>57</v>
      </c>
      <c r="B79" s="46">
        <f t="shared" si="9"/>
        <v>79033.850000000006</v>
      </c>
      <c r="C79" s="79">
        <v>0</v>
      </c>
      <c r="D79" s="79">
        <v>0</v>
      </c>
      <c r="E79" s="79">
        <v>58370.07</v>
      </c>
      <c r="F79" s="79">
        <v>2283.1999999999998</v>
      </c>
      <c r="G79" s="79">
        <v>0</v>
      </c>
      <c r="H79" s="79">
        <v>1305.0999999999999</v>
      </c>
      <c r="I79" s="79">
        <v>0</v>
      </c>
      <c r="J79" s="79">
        <v>0</v>
      </c>
      <c r="K79" s="79">
        <v>0</v>
      </c>
      <c r="L79" s="79">
        <v>0</v>
      </c>
      <c r="M79" s="79">
        <v>3025.48</v>
      </c>
      <c r="N79" s="79">
        <v>14050</v>
      </c>
    </row>
    <row r="80" spans="1:14" s="36" customFormat="1" ht="15" customHeight="1">
      <c r="A80" s="37" t="s">
        <v>182</v>
      </c>
      <c r="B80" s="46">
        <f t="shared" si="9"/>
        <v>14719.16</v>
      </c>
      <c r="C80" s="79">
        <v>0</v>
      </c>
      <c r="D80" s="79">
        <v>9825.52</v>
      </c>
      <c r="E80" s="79">
        <v>4458.96</v>
      </c>
      <c r="F80" s="79">
        <v>434.68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</row>
    <row r="81" spans="1:14" s="36" customFormat="1" ht="15" customHeight="1">
      <c r="A81" s="37" t="s">
        <v>51</v>
      </c>
      <c r="B81" s="46">
        <f t="shared" si="9"/>
        <v>85598.77</v>
      </c>
      <c r="C81" s="79">
        <v>6565.68</v>
      </c>
      <c r="D81" s="79">
        <v>0</v>
      </c>
      <c r="E81" s="79">
        <v>4974.2300000000005</v>
      </c>
      <c r="F81" s="79">
        <v>0</v>
      </c>
      <c r="G81" s="79">
        <v>1243.3499999999999</v>
      </c>
      <c r="H81" s="79">
        <v>0</v>
      </c>
      <c r="I81" s="79">
        <v>0</v>
      </c>
      <c r="J81" s="79">
        <v>692.16</v>
      </c>
      <c r="K81" s="79">
        <v>0</v>
      </c>
      <c r="L81" s="79">
        <v>0</v>
      </c>
      <c r="M81" s="79">
        <v>5276.2199999999993</v>
      </c>
      <c r="N81" s="79">
        <v>66847.13</v>
      </c>
    </row>
    <row r="82" spans="1:14" s="36" customFormat="1" ht="15" customHeight="1">
      <c r="A82" s="37" t="s">
        <v>54</v>
      </c>
      <c r="B82" s="46">
        <f t="shared" si="9"/>
        <v>515.09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515.09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</row>
    <row r="83" spans="1:14" s="36" customFormat="1" ht="15" customHeight="1">
      <c r="A83" s="37" t="s">
        <v>87</v>
      </c>
      <c r="B83" s="46">
        <f t="shared" si="9"/>
        <v>142605.21599999999</v>
      </c>
      <c r="C83" s="79">
        <v>8411.7999999999993</v>
      </c>
      <c r="D83" s="79">
        <v>19726.385999999999</v>
      </c>
      <c r="E83" s="79">
        <v>2854.37</v>
      </c>
      <c r="F83" s="79">
        <v>29272</v>
      </c>
      <c r="G83" s="79">
        <v>986.28</v>
      </c>
      <c r="H83" s="79">
        <v>17769.22</v>
      </c>
      <c r="I83" s="79">
        <v>4452.12</v>
      </c>
      <c r="J83" s="79">
        <v>4503.47</v>
      </c>
      <c r="K83" s="79">
        <v>14759.849999999999</v>
      </c>
      <c r="L83" s="79">
        <v>10277.42</v>
      </c>
      <c r="M83" s="79">
        <v>8857.2099999999991</v>
      </c>
      <c r="N83" s="79">
        <v>20735.089999999997</v>
      </c>
    </row>
    <row r="84" spans="1:14" s="36" customFormat="1" ht="15" customHeight="1">
      <c r="A84" s="36" t="s">
        <v>88</v>
      </c>
      <c r="B84" s="45">
        <f>SUM(C84:N84)</f>
        <v>10642.279999999999</v>
      </c>
      <c r="C84" s="80">
        <v>0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10642.279999999999</v>
      </c>
      <c r="L84" s="80">
        <v>0</v>
      </c>
      <c r="M84" s="80">
        <v>0</v>
      </c>
      <c r="N84" s="80">
        <v>0</v>
      </c>
    </row>
    <row r="85" spans="1:14" s="36" customFormat="1" ht="15" customHeight="1">
      <c r="A85" s="37" t="s">
        <v>190</v>
      </c>
      <c r="B85" s="46">
        <f>SUM(C85:N85)</f>
        <v>10642.279999999999</v>
      </c>
      <c r="C85" s="79">
        <v>0</v>
      </c>
      <c r="D85" s="79">
        <v>0</v>
      </c>
      <c r="E85" s="79">
        <v>0</v>
      </c>
      <c r="F85" s="79">
        <v>0</v>
      </c>
      <c r="G85" s="79">
        <v>0</v>
      </c>
      <c r="H85" s="79">
        <v>0</v>
      </c>
      <c r="I85" s="79">
        <v>0</v>
      </c>
      <c r="J85" s="79">
        <v>0</v>
      </c>
      <c r="K85" s="79">
        <v>10642.279999999999</v>
      </c>
      <c r="L85" s="79">
        <v>0</v>
      </c>
      <c r="M85" s="79">
        <v>0</v>
      </c>
      <c r="N85" s="79">
        <v>0</v>
      </c>
    </row>
    <row r="86" spans="1:14" s="36" customFormat="1" ht="15" customHeight="1">
      <c r="A86" s="62" t="s">
        <v>39</v>
      </c>
      <c r="B86" s="45">
        <f>SUM(C86:N86)</f>
        <v>1133.93</v>
      </c>
      <c r="C86" s="80">
        <v>0</v>
      </c>
      <c r="D86" s="80">
        <v>0</v>
      </c>
      <c r="E86" s="80">
        <v>296.23</v>
      </c>
      <c r="F86" s="80">
        <v>0</v>
      </c>
      <c r="G86" s="80">
        <v>0</v>
      </c>
      <c r="H86" s="80">
        <v>0</v>
      </c>
      <c r="I86" s="80">
        <v>0</v>
      </c>
      <c r="J86" s="80">
        <v>0</v>
      </c>
      <c r="K86" s="80">
        <v>837.7</v>
      </c>
      <c r="L86" s="80">
        <v>0</v>
      </c>
      <c r="M86" s="80">
        <v>0</v>
      </c>
      <c r="N86" s="80">
        <v>0</v>
      </c>
    </row>
    <row r="87" spans="1:14" s="36" customFormat="1" ht="15" customHeight="1">
      <c r="A87" s="37" t="s">
        <v>40</v>
      </c>
      <c r="B87" s="46">
        <f>SUM(C87:N87)</f>
        <v>1133.93</v>
      </c>
      <c r="C87" s="79">
        <v>0</v>
      </c>
      <c r="D87" s="79">
        <v>0</v>
      </c>
      <c r="E87" s="79">
        <v>296.23</v>
      </c>
      <c r="F87" s="79">
        <v>0</v>
      </c>
      <c r="G87" s="79">
        <v>0</v>
      </c>
      <c r="H87" s="79">
        <v>0</v>
      </c>
      <c r="I87" s="79">
        <v>0</v>
      </c>
      <c r="J87" s="79">
        <v>0</v>
      </c>
      <c r="K87" s="79">
        <v>837.7</v>
      </c>
      <c r="L87" s="79">
        <v>0</v>
      </c>
      <c r="M87" s="79">
        <v>0</v>
      </c>
      <c r="N87" s="79">
        <v>0</v>
      </c>
    </row>
    <row r="88" spans="1:14" s="36" customFormat="1" ht="15" customHeight="1">
      <c r="A88" s="62" t="s">
        <v>42</v>
      </c>
      <c r="B88" s="45">
        <f>SUM(C88:N88)</f>
        <v>59202.3</v>
      </c>
      <c r="C88" s="80">
        <v>646.82000000000005</v>
      </c>
      <c r="D88" s="80">
        <v>0</v>
      </c>
      <c r="E88" s="80">
        <v>0</v>
      </c>
      <c r="F88" s="80">
        <v>0</v>
      </c>
      <c r="G88" s="80">
        <v>0</v>
      </c>
      <c r="H88" s="80">
        <v>471.43</v>
      </c>
      <c r="I88" s="80">
        <v>3308.92</v>
      </c>
      <c r="J88" s="80">
        <v>1116.49</v>
      </c>
      <c r="K88" s="80">
        <v>3437.4800000000005</v>
      </c>
      <c r="L88" s="80">
        <v>0</v>
      </c>
      <c r="M88" s="80">
        <v>50221.16</v>
      </c>
      <c r="N88" s="80">
        <v>0</v>
      </c>
    </row>
    <row r="89" spans="1:14" s="36" customFormat="1" ht="15" customHeight="1">
      <c r="A89" s="37" t="s">
        <v>43</v>
      </c>
      <c r="B89" s="46">
        <f t="shared" ref="B89:B90" si="10">SUM(C89:N89)</f>
        <v>58730.87</v>
      </c>
      <c r="C89" s="79">
        <v>646.82000000000005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  <c r="I89" s="79">
        <v>3308.92</v>
      </c>
      <c r="J89" s="79">
        <v>1116.49</v>
      </c>
      <c r="K89" s="79">
        <v>3437.4800000000005</v>
      </c>
      <c r="L89" s="79">
        <v>0</v>
      </c>
      <c r="M89" s="79">
        <v>50221.16</v>
      </c>
      <c r="N89" s="79">
        <v>0</v>
      </c>
    </row>
    <row r="90" spans="1:14" s="36" customFormat="1" ht="15" customHeight="1">
      <c r="A90" s="37" t="s">
        <v>119</v>
      </c>
      <c r="B90" s="46">
        <f t="shared" si="10"/>
        <v>471.43</v>
      </c>
      <c r="C90" s="79">
        <v>0</v>
      </c>
      <c r="D90" s="79">
        <v>0</v>
      </c>
      <c r="E90" s="79">
        <v>0</v>
      </c>
      <c r="F90" s="79">
        <v>0</v>
      </c>
      <c r="G90" s="79">
        <v>0</v>
      </c>
      <c r="H90" s="79">
        <v>471.43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</row>
    <row r="91" spans="1:14" s="36" customFormat="1" ht="15" customHeight="1">
      <c r="A91" s="36" t="s">
        <v>92</v>
      </c>
      <c r="B91" s="45">
        <f>SUM(C91:N91)</f>
        <v>5369.06</v>
      </c>
      <c r="C91" s="80">
        <v>0</v>
      </c>
      <c r="D91" s="80">
        <v>0</v>
      </c>
      <c r="E91" s="80">
        <v>489.06</v>
      </c>
      <c r="F91" s="80">
        <v>0</v>
      </c>
      <c r="G91" s="80">
        <v>4390</v>
      </c>
      <c r="H91" s="80">
        <v>490</v>
      </c>
      <c r="I91" s="80">
        <v>0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</row>
    <row r="92" spans="1:14" s="36" customFormat="1" ht="15" customHeight="1">
      <c r="A92" s="37" t="s">
        <v>92</v>
      </c>
      <c r="B92" s="46">
        <f t="shared" ref="B92:B93" si="11">SUM(C92:N92)</f>
        <v>979.06</v>
      </c>
      <c r="C92" s="79">
        <v>0</v>
      </c>
      <c r="D92" s="79">
        <v>0</v>
      </c>
      <c r="E92" s="79">
        <v>489.06</v>
      </c>
      <c r="F92" s="79">
        <v>0</v>
      </c>
      <c r="G92" s="79">
        <v>0</v>
      </c>
      <c r="H92" s="79">
        <v>490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</row>
    <row r="93" spans="1:14" s="36" customFormat="1" ht="15" customHeight="1">
      <c r="A93" s="37" t="s">
        <v>183</v>
      </c>
      <c r="B93" s="46">
        <f t="shared" si="11"/>
        <v>4390</v>
      </c>
      <c r="C93" s="79">
        <v>0</v>
      </c>
      <c r="D93" s="79">
        <v>0</v>
      </c>
      <c r="E93" s="79">
        <v>0</v>
      </c>
      <c r="F93" s="79">
        <v>0</v>
      </c>
      <c r="G93" s="79">
        <v>4390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</row>
    <row r="94" spans="1:14" s="36" customFormat="1" ht="15" customHeight="1">
      <c r="A94" s="36" t="s">
        <v>34</v>
      </c>
      <c r="B94" s="45">
        <f>SUM(C94:N94)</f>
        <v>3749424.6599999997</v>
      </c>
      <c r="C94" s="80">
        <v>270376.53000000003</v>
      </c>
      <c r="D94" s="80">
        <v>121435.41</v>
      </c>
      <c r="E94" s="80">
        <v>214974.42000000004</v>
      </c>
      <c r="F94" s="80">
        <v>214923.08</v>
      </c>
      <c r="G94" s="80">
        <v>258070.14000000004</v>
      </c>
      <c r="H94" s="80">
        <v>132759.71000000002</v>
      </c>
      <c r="I94" s="80">
        <v>259024.08000000002</v>
      </c>
      <c r="J94" s="80">
        <v>154997.38999999998</v>
      </c>
      <c r="K94" s="80">
        <v>907949.08000000007</v>
      </c>
      <c r="L94" s="80">
        <v>189020.86000000004</v>
      </c>
      <c r="M94" s="80">
        <v>542533.87000000011</v>
      </c>
      <c r="N94" s="80">
        <v>483360.09</v>
      </c>
    </row>
    <row r="95" spans="1:14" s="36" customFormat="1" ht="15" customHeight="1">
      <c r="A95" s="37" t="s">
        <v>37</v>
      </c>
      <c r="B95" s="46">
        <f t="shared" ref="B95:B101" si="12">SUM(C95:N95)</f>
        <v>2462865.6100000003</v>
      </c>
      <c r="C95" s="79">
        <v>253383.03000000003</v>
      </c>
      <c r="D95" s="79">
        <v>82128.239999999991</v>
      </c>
      <c r="E95" s="79">
        <v>149707.29</v>
      </c>
      <c r="F95" s="79">
        <v>32007.32</v>
      </c>
      <c r="G95" s="79">
        <v>187179.79000000004</v>
      </c>
      <c r="H95" s="79">
        <v>11068.06</v>
      </c>
      <c r="I95" s="79">
        <v>102531.23</v>
      </c>
      <c r="J95" s="79">
        <v>14977.630000000001</v>
      </c>
      <c r="K95" s="79">
        <v>793110.3600000001</v>
      </c>
      <c r="L95" s="79">
        <v>73038.42</v>
      </c>
      <c r="M95" s="79">
        <v>442171.39</v>
      </c>
      <c r="N95" s="79">
        <v>321562.84999999998</v>
      </c>
    </row>
    <row r="96" spans="1:14" s="36" customFormat="1" ht="15" customHeight="1">
      <c r="A96" s="37" t="s">
        <v>95</v>
      </c>
      <c r="B96" s="46">
        <f t="shared" si="12"/>
        <v>231442.73</v>
      </c>
      <c r="C96" s="79">
        <v>2423.34</v>
      </c>
      <c r="D96" s="79">
        <v>7747.5499999999993</v>
      </c>
      <c r="E96" s="79">
        <v>6581.95</v>
      </c>
      <c r="F96" s="79">
        <v>3353.98</v>
      </c>
      <c r="G96" s="79">
        <v>7917.1399999999994</v>
      </c>
      <c r="H96" s="79">
        <v>39828.800000000003</v>
      </c>
      <c r="I96" s="79">
        <v>2331.38</v>
      </c>
      <c r="J96" s="79">
        <v>18736.059999999998</v>
      </c>
      <c r="K96" s="79">
        <v>47702.11</v>
      </c>
      <c r="L96" s="79">
        <v>923.74</v>
      </c>
      <c r="M96" s="79">
        <v>20662.14</v>
      </c>
      <c r="N96" s="79">
        <v>73234.540000000008</v>
      </c>
    </row>
    <row r="97" spans="1:14" s="36" customFormat="1" ht="15" customHeight="1">
      <c r="A97" s="37" t="s">
        <v>38</v>
      </c>
      <c r="B97" s="46">
        <f t="shared" si="12"/>
        <v>391566.66999999993</v>
      </c>
      <c r="C97" s="79">
        <v>4604.68</v>
      </c>
      <c r="D97" s="79">
        <v>1904.32</v>
      </c>
      <c r="E97" s="79">
        <v>6546.23</v>
      </c>
      <c r="F97" s="79">
        <v>3560.5400000000004</v>
      </c>
      <c r="G97" s="79">
        <v>62973.21</v>
      </c>
      <c r="H97" s="79">
        <v>0</v>
      </c>
      <c r="I97" s="79">
        <v>11344.83</v>
      </c>
      <c r="J97" s="79">
        <v>75278.099999999991</v>
      </c>
      <c r="K97" s="79">
        <v>1705.6100000000001</v>
      </c>
      <c r="L97" s="79">
        <v>65778.36</v>
      </c>
      <c r="M97" s="79">
        <v>73312.3</v>
      </c>
      <c r="N97" s="79">
        <v>84558.49</v>
      </c>
    </row>
    <row r="98" spans="1:14" s="36" customFormat="1" ht="15" customHeight="1">
      <c r="A98" s="37" t="s">
        <v>35</v>
      </c>
      <c r="B98" s="46">
        <f t="shared" si="12"/>
        <v>229398.81999999998</v>
      </c>
      <c r="C98" s="79">
        <v>0</v>
      </c>
      <c r="D98" s="79">
        <v>0</v>
      </c>
      <c r="E98" s="79">
        <v>30313.699999999997</v>
      </c>
      <c r="F98" s="79">
        <v>172683.72</v>
      </c>
      <c r="G98" s="79">
        <v>0</v>
      </c>
      <c r="H98" s="79">
        <v>0</v>
      </c>
      <c r="I98" s="79">
        <v>0</v>
      </c>
      <c r="J98" s="79">
        <v>12687</v>
      </c>
      <c r="K98" s="79">
        <v>0</v>
      </c>
      <c r="L98" s="79">
        <v>13407.04</v>
      </c>
      <c r="M98" s="79">
        <v>307.36</v>
      </c>
      <c r="N98" s="79">
        <v>0</v>
      </c>
    </row>
    <row r="99" spans="1:14" s="36" customFormat="1" ht="15" customHeight="1">
      <c r="A99" s="37" t="s">
        <v>162</v>
      </c>
      <c r="B99" s="46">
        <f t="shared" si="12"/>
        <v>4232.1499999999996</v>
      </c>
      <c r="C99" s="79">
        <v>0</v>
      </c>
      <c r="D99" s="79">
        <v>4232.1499999999996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</row>
    <row r="100" spans="1:14" s="36" customFormat="1" ht="15" customHeight="1">
      <c r="A100" s="37" t="s">
        <v>67</v>
      </c>
      <c r="B100" s="46">
        <f t="shared" si="12"/>
        <v>74997.319999999992</v>
      </c>
      <c r="C100" s="79">
        <v>9965.48</v>
      </c>
      <c r="D100" s="79">
        <v>0</v>
      </c>
      <c r="E100" s="79">
        <v>21825.25</v>
      </c>
      <c r="F100" s="79">
        <v>617.52</v>
      </c>
      <c r="G100" s="79">
        <v>0</v>
      </c>
      <c r="H100" s="79">
        <v>542</v>
      </c>
      <c r="I100" s="79">
        <v>240.58</v>
      </c>
      <c r="J100" s="79">
        <v>18238.599999999999</v>
      </c>
      <c r="K100" s="79">
        <v>15435</v>
      </c>
      <c r="L100" s="79">
        <v>2500</v>
      </c>
      <c r="M100" s="79">
        <v>1628.68</v>
      </c>
      <c r="N100" s="79">
        <v>4004.21</v>
      </c>
    </row>
    <row r="101" spans="1:14" s="36" customFormat="1" ht="15" customHeight="1">
      <c r="A101" s="39" t="s">
        <v>47</v>
      </c>
      <c r="B101" s="47">
        <f t="shared" si="12"/>
        <v>354921.36</v>
      </c>
      <c r="C101" s="81">
        <v>0</v>
      </c>
      <c r="D101" s="81">
        <v>25423.15</v>
      </c>
      <c r="E101" s="81">
        <v>0</v>
      </c>
      <c r="F101" s="81">
        <v>2700</v>
      </c>
      <c r="G101" s="81">
        <v>0</v>
      </c>
      <c r="H101" s="81">
        <v>81320.850000000006</v>
      </c>
      <c r="I101" s="81">
        <v>142576.06</v>
      </c>
      <c r="J101" s="81">
        <v>15080</v>
      </c>
      <c r="K101" s="81">
        <v>49996</v>
      </c>
      <c r="L101" s="81">
        <v>33373.300000000003</v>
      </c>
      <c r="M101" s="81">
        <v>4452</v>
      </c>
      <c r="N101" s="81">
        <v>0</v>
      </c>
    </row>
    <row r="102" spans="1:14" ht="15">
      <c r="A102" s="40" t="s">
        <v>98</v>
      </c>
      <c r="B102" s="73"/>
      <c r="C102" s="38"/>
      <c r="D102" s="38"/>
      <c r="E102" s="38"/>
    </row>
    <row r="103" spans="1:14" ht="12" customHeight="1">
      <c r="A103" s="89" t="s">
        <v>173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1:14" ht="15" customHeight="1">
      <c r="A104" s="89" t="s">
        <v>193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14" ht="15">
      <c r="A105" s="40" t="s">
        <v>97</v>
      </c>
      <c r="B105" s="73"/>
      <c r="C105" s="38"/>
      <c r="D105" s="38"/>
      <c r="E105" s="38"/>
    </row>
    <row r="106" spans="1:14" ht="15">
      <c r="A106" s="40" t="s">
        <v>175</v>
      </c>
      <c r="B106" s="73"/>
    </row>
    <row r="107" spans="1:14" ht="15">
      <c r="A107" s="40" t="s">
        <v>100</v>
      </c>
      <c r="B107" s="73"/>
      <c r="C107" s="38"/>
      <c r="D107" s="38"/>
      <c r="E107" s="38"/>
    </row>
  </sheetData>
  <mergeCells count="4">
    <mergeCell ref="A4:E4"/>
    <mergeCell ref="A3:G3"/>
    <mergeCell ref="A103:K103"/>
    <mergeCell ref="A104:K104"/>
  </mergeCells>
  <phoneticPr fontId="9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Patricia.Liberato</dc:creator>
  <cp:lastModifiedBy>Yumirca Altagracia Matos Melo</cp:lastModifiedBy>
  <dcterms:created xsi:type="dcterms:W3CDTF">2019-04-15T15:00:51Z</dcterms:created>
  <dcterms:modified xsi:type="dcterms:W3CDTF">2024-03-01T13:37:05Z</dcterms:modified>
</cp:coreProperties>
</file>