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6.xml" ContentType="application/vnd.openxmlformats-officedocument.drawing+xml"/>
  <Override PartName="/xl/charts/chart3.xml" ContentType="application/vnd.openxmlformats-officedocument.drawingml.chart+xml"/>
  <Override PartName="/xl/drawings/drawing7.xml" ContentType="application/vnd.openxmlformats-officedocument.drawingml.chartshapes+xml"/>
  <Override PartName="/xl/charts/chart4.xml" ContentType="application/vnd.openxmlformats-officedocument.drawingml.chart+xml"/>
  <Override PartName="/xl/drawings/drawing8.xml" ContentType="application/vnd.openxmlformats-officedocument.drawingml.chartshapes+xml"/>
  <Override PartName="/xl/charts/chart5.xml" ContentType="application/vnd.openxmlformats-officedocument.drawingml.chart+xml"/>
  <Override PartName="/xl/drawings/drawing9.xml" ContentType="application/vnd.openxmlformats-officedocument.drawingml.chartshapes+xml"/>
  <Override PartName="/xl/charts/chart6.xml" ContentType="application/vnd.openxmlformats-officedocument.drawingml.chart+xml"/>
  <Override PartName="/xl/drawings/drawing10.xml" ContentType="application/vnd.openxmlformats-officedocument.drawingml.chartshapes+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24226"/>
  <mc:AlternateContent xmlns:mc="http://schemas.openxmlformats.org/markup-compatibility/2006">
    <mc:Choice Requires="x15">
      <x15ac:absPath xmlns:x15ac="http://schemas.microsoft.com/office/spreadsheetml/2010/11/ac" url="C:\Users\anneurys.marmolejos\Downloads\par subir\"/>
    </mc:Choice>
  </mc:AlternateContent>
  <xr:revisionPtr revIDLastSave="0" documentId="13_ncr:1_{CD4C39DF-A6EA-4BC6-B663-34E1CD80108B}" xr6:coauthVersionLast="47" xr6:coauthVersionMax="47" xr10:uidLastSave="{00000000-0000-0000-0000-000000000000}"/>
  <bookViews>
    <workbookView xWindow="-108" yWindow="-108" windowWidth="23256" windowHeight="12576" xr2:uid="{00000000-000D-0000-FFFF-FFFF00000000}"/>
  </bookViews>
  <sheets>
    <sheet name="INSTRUCCIONES" sheetId="17" r:id="rId1"/>
    <sheet name="GEI" sheetId="13" r:id="rId2"/>
    <sheet name="GPE" sheetId="14" r:id="rId3"/>
    <sheet name="GRE" sheetId="15" r:id="rId4"/>
    <sheet name="RESULTADOS" sheetId="16" r:id="rId5"/>
    <sheet name="SEGUIMIENTO" sheetId="9" state="hidden" r:id="rId6"/>
    <sheet name="Plan de accion" sheetId="11" r:id="rId7"/>
    <sheet name="Formulas" sheetId="18" state="hidden" r:id="rId8"/>
  </sheets>
  <definedNames>
    <definedName name="_xlnm._FilterDatabase" localSheetId="1" hidden="1">GEI!$A$14:$M$85</definedName>
    <definedName name="_xlnm.Print_Area" localSheetId="1">GEI!$B$1:$M$87</definedName>
    <definedName name="_xlnm.Print_Area" localSheetId="2">GPE!$B$1:$M$101</definedName>
    <definedName name="_xlnm.Print_Area" localSheetId="3">GRE!$B$1:$L$117</definedName>
    <definedName name="_xlnm.Print_Area" localSheetId="0">#N/A</definedName>
    <definedName name="_xlnm.Print_Area" localSheetId="6">'Plan de accion'!$A$1:$L$44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5" i="16" l="1"/>
  <c r="H8" i="16"/>
  <c r="X28" i="18"/>
  <c r="X27" i="18"/>
  <c r="X26" i="18"/>
  <c r="X25" i="18"/>
  <c r="T28" i="18"/>
  <c r="T27" i="18"/>
  <c r="T26" i="18"/>
  <c r="T25" i="18"/>
  <c r="X24" i="18"/>
  <c r="T24" i="18"/>
  <c r="P28" i="18"/>
  <c r="P27" i="18"/>
  <c r="P26" i="18"/>
  <c r="P25" i="18"/>
  <c r="P24" i="18"/>
  <c r="L28" i="18"/>
  <c r="L27" i="18"/>
  <c r="L26" i="18"/>
  <c r="L25" i="18"/>
  <c r="L24" i="18"/>
  <c r="H28" i="18"/>
  <c r="H27" i="18"/>
  <c r="H26" i="18"/>
  <c r="H25" i="18"/>
  <c r="H24" i="18"/>
  <c r="D28" i="18"/>
  <c r="D27" i="18"/>
  <c r="D26" i="18"/>
  <c r="D25" i="18"/>
  <c r="D24" i="18"/>
  <c r="P18" i="18"/>
  <c r="P17" i="18"/>
  <c r="P16" i="18"/>
  <c r="P15" i="18"/>
  <c r="P14" i="18"/>
  <c r="L18" i="18"/>
  <c r="L17" i="18"/>
  <c r="L16" i="18"/>
  <c r="L15" i="18"/>
  <c r="L14" i="18"/>
  <c r="H18" i="18"/>
  <c r="H17" i="18"/>
  <c r="H16" i="18"/>
  <c r="H15" i="18"/>
  <c r="H14" i="18"/>
  <c r="D18" i="18"/>
  <c r="D17" i="18"/>
  <c r="D16" i="18"/>
  <c r="D15" i="18"/>
  <c r="D14" i="18"/>
  <c r="I7" i="16"/>
  <c r="H7" i="16"/>
  <c r="G7" i="16"/>
  <c r="F7" i="16"/>
  <c r="I9" i="16"/>
  <c r="H9" i="16"/>
  <c r="F9" i="16"/>
  <c r="G9" i="16"/>
  <c r="T8" i="18"/>
  <c r="T7" i="18"/>
  <c r="T6" i="18"/>
  <c r="T5" i="18"/>
  <c r="T4" i="18"/>
  <c r="P8" i="18"/>
  <c r="P7" i="18"/>
  <c r="P6" i="18"/>
  <c r="P5" i="18"/>
  <c r="P4" i="18"/>
  <c r="L8" i="18"/>
  <c r="L7" i="18"/>
  <c r="L6" i="18"/>
  <c r="L5" i="18"/>
  <c r="L4" i="18"/>
  <c r="H8" i="18"/>
  <c r="H7" i="18"/>
  <c r="H6" i="18"/>
  <c r="H5" i="18"/>
  <c r="H4" i="18"/>
  <c r="D8" i="18"/>
  <c r="D7" i="18"/>
  <c r="D6" i="18"/>
  <c r="D5" i="18"/>
  <c r="D4" i="18"/>
  <c r="T9" i="18" l="1"/>
  <c r="L9" i="16" s="1"/>
  <c r="T29" i="18"/>
  <c r="X29" i="18"/>
  <c r="P29" i="18"/>
  <c r="L29" i="18"/>
  <c r="H29" i="18"/>
  <c r="D29" i="18"/>
  <c r="Z29" i="18" s="1"/>
  <c r="P19" i="18"/>
  <c r="L19" i="18"/>
  <c r="H19" i="18"/>
  <c r="D19" i="18"/>
  <c r="R19" i="18" s="1"/>
  <c r="P9" i="18"/>
  <c r="L9" i="18"/>
  <c r="L7" i="16" s="1"/>
  <c r="H9" i="18"/>
  <c r="D9" i="18"/>
  <c r="V9" i="18" s="1"/>
  <c r="O7" i="16" l="1"/>
  <c r="N7" i="16"/>
  <c r="M7" i="16"/>
  <c r="N9" i="16"/>
  <c r="O9" i="16"/>
  <c r="M9" i="16"/>
  <c r="H18" i="16" l="1"/>
  <c r="N18" i="16" s="1"/>
  <c r="G18" i="16"/>
  <c r="M18" i="16" s="1"/>
  <c r="F17" i="16"/>
  <c r="L17" i="16" s="1"/>
  <c r="H16" i="16"/>
  <c r="N16" i="16" s="1"/>
  <c r="G16" i="16"/>
  <c r="M16" i="16" s="1"/>
  <c r="F16" i="16"/>
  <c r="L16" i="16" s="1"/>
  <c r="F15" i="16"/>
  <c r="L15" i="16" s="1"/>
  <c r="F14" i="16"/>
  <c r="L14" i="16" s="1"/>
  <c r="L25" i="16" s="1"/>
  <c r="F8" i="16" l="1"/>
  <c r="F6" i="16"/>
  <c r="L6" i="16" s="1"/>
  <c r="F5" i="16"/>
  <c r="G5" i="16"/>
  <c r="M5" i="16" s="1"/>
  <c r="N5" i="16"/>
  <c r="I5" i="16"/>
  <c r="O5" i="16" s="1"/>
  <c r="I16" i="16"/>
  <c r="O16" i="16" s="1"/>
  <c r="D120" i="15"/>
  <c r="D119" i="15"/>
  <c r="D118" i="15"/>
  <c r="D117" i="15"/>
  <c r="D104" i="14"/>
  <c r="D103" i="14"/>
  <c r="D106" i="14" s="1"/>
  <c r="F100" i="14" s="1"/>
  <c r="D102" i="14"/>
  <c r="D101" i="14"/>
  <c r="G29" i="9"/>
  <c r="Y53" i="9" s="1"/>
  <c r="Z58" i="9" s="1"/>
  <c r="G23" i="9"/>
  <c r="U53" i="9" s="1"/>
  <c r="V58" i="9" s="1"/>
  <c r="G17" i="9"/>
  <c r="L8" i="16" l="1"/>
  <c r="L5" i="16"/>
  <c r="L23" i="16" s="1"/>
  <c r="D122" i="15"/>
  <c r="F116" i="15" s="1"/>
  <c r="D121" i="15"/>
  <c r="D105" i="14"/>
  <c r="D107" i="14" s="1"/>
  <c r="Y58" i="9"/>
  <c r="U58" i="9"/>
  <c r="O53" i="9"/>
  <c r="P58" i="9" s="1"/>
  <c r="D123" i="15" l="1"/>
  <c r="O58" i="9"/>
  <c r="I19" i="16"/>
  <c r="O19" i="16" s="1"/>
  <c r="I18" i="16"/>
  <c r="O18" i="16" s="1"/>
  <c r="I17" i="16"/>
  <c r="O17" i="16" s="1"/>
  <c r="P5" i="16" l="1"/>
  <c r="I14" i="16"/>
  <c r="O14" i="16" s="1"/>
  <c r="I15" i="16"/>
  <c r="O15" i="16" s="1"/>
  <c r="I13" i="16"/>
  <c r="O13" i="16" s="1"/>
  <c r="I12" i="16"/>
  <c r="O12" i="16" s="1"/>
  <c r="I11" i="16"/>
  <c r="O11" i="16" s="1"/>
  <c r="I10" i="16"/>
  <c r="O10" i="16" s="1"/>
  <c r="H10" i="16"/>
  <c r="N10" i="16" s="1"/>
  <c r="I8" i="16"/>
  <c r="O8" i="16" s="1"/>
  <c r="I6" i="16" l="1"/>
  <c r="O6" i="16" s="1"/>
  <c r="I23" i="9" l="1"/>
  <c r="F19" i="9"/>
  <c r="I17" i="9"/>
  <c r="H19" i="16"/>
  <c r="N19" i="16" s="1"/>
  <c r="H17" i="16"/>
  <c r="N17" i="16" s="1"/>
  <c r="H15" i="16"/>
  <c r="N15" i="16" s="1"/>
  <c r="H14" i="16"/>
  <c r="N14" i="16" s="1"/>
  <c r="G19" i="16"/>
  <c r="M19" i="16" s="1"/>
  <c r="G17" i="16"/>
  <c r="M17" i="16" s="1"/>
  <c r="G15" i="16"/>
  <c r="M15" i="16" s="1"/>
  <c r="G14" i="16"/>
  <c r="M14" i="16" s="1"/>
  <c r="F19" i="16"/>
  <c r="L19" i="16" s="1"/>
  <c r="F18" i="16"/>
  <c r="L18" i="16" s="1"/>
  <c r="H13" i="16"/>
  <c r="N13" i="16" s="1"/>
  <c r="G13" i="16"/>
  <c r="M13" i="16" s="1"/>
  <c r="H12" i="16"/>
  <c r="N12" i="16" s="1"/>
  <c r="G12" i="16"/>
  <c r="M12" i="16" s="1"/>
  <c r="H11" i="16"/>
  <c r="N11" i="16" s="1"/>
  <c r="F13" i="16"/>
  <c r="L13" i="16" s="1"/>
  <c r="F12" i="16"/>
  <c r="L12" i="16" s="1"/>
  <c r="F11" i="16"/>
  <c r="L11" i="16" s="1"/>
  <c r="F10" i="16"/>
  <c r="L10" i="16" s="1"/>
  <c r="G11" i="16"/>
  <c r="M11" i="16" s="1"/>
  <c r="G10" i="16"/>
  <c r="M10" i="16" s="1"/>
  <c r="N8" i="16"/>
  <c r="H6" i="16"/>
  <c r="N6" i="16" s="1"/>
  <c r="G6" i="16"/>
  <c r="M6" i="16" s="1"/>
  <c r="G8" i="16"/>
  <c r="M8" i="16" s="1"/>
  <c r="I29" i="9"/>
  <c r="F31" i="9"/>
  <c r="F30" i="9"/>
  <c r="F29" i="9"/>
  <c r="F25" i="9"/>
  <c r="F24" i="9"/>
  <c r="F23" i="9"/>
  <c r="K9" i="15"/>
  <c r="E13" i="9" s="1"/>
  <c r="L9" i="14"/>
  <c r="F17" i="9"/>
  <c r="P10" i="16" l="1"/>
  <c r="P8" i="16"/>
  <c r="P6" i="16"/>
  <c r="P14" i="16"/>
  <c r="P19" i="16"/>
  <c r="P16" i="16"/>
  <c r="P15" i="16"/>
  <c r="P17" i="16"/>
  <c r="P18" i="16"/>
  <c r="P13" i="16"/>
  <c r="P11" i="16"/>
  <c r="P12" i="16"/>
  <c r="P9" i="16"/>
  <c r="P7" i="16"/>
  <c r="E12" i="9"/>
  <c r="F12" i="9" s="1"/>
  <c r="K5" i="16"/>
  <c r="K18" i="16"/>
  <c r="K15" i="16"/>
  <c r="K17" i="16"/>
  <c r="K19" i="16"/>
  <c r="K6" i="16"/>
  <c r="K14" i="16"/>
  <c r="K7" i="16"/>
  <c r="K16" i="16"/>
  <c r="F18" i="9"/>
  <c r="K11" i="16"/>
  <c r="K12" i="16"/>
  <c r="K10" i="16"/>
  <c r="K13" i="16"/>
  <c r="K9" i="16"/>
  <c r="K8" i="16"/>
  <c r="F13" i="9"/>
  <c r="O20" i="16" l="1"/>
  <c r="L20" i="16"/>
  <c r="L24" i="16"/>
  <c r="D90" i="13"/>
  <c r="D93" i="13" s="1"/>
  <c r="F87" i="13" s="1"/>
  <c r="D88" i="13"/>
  <c r="D89" i="13"/>
  <c r="N20" i="16" l="1"/>
  <c r="M20" i="16"/>
  <c r="D92" i="13"/>
  <c r="D94" i="13" s="1"/>
  <c r="D91" i="13" l="1"/>
  <c r="L9" i="13"/>
  <c r="E11" i="9" s="1"/>
  <c r="F11" i="9" l="1"/>
  <c r="G11" i="9"/>
  <c r="I11" i="9" l="1"/>
  <c r="E33" i="9"/>
  <c r="F33" i="9" s="1"/>
  <c r="J53" i="9"/>
  <c r="K58" i="9" l="1"/>
  <c r="J58" i="9"/>
</calcChain>
</file>

<file path=xl/sharedStrings.xml><?xml version="1.0" encoding="utf-8"?>
<sst xmlns="http://schemas.openxmlformats.org/spreadsheetml/2006/main" count="961" uniqueCount="732">
  <si>
    <t>Calificación</t>
  </si>
  <si>
    <t>Nivel de Desarrollo</t>
  </si>
  <si>
    <t>Fecha:</t>
  </si>
  <si>
    <t>Fecha cumplimiento (DD/MM/AAAA)</t>
  </si>
  <si>
    <t>Acciones de mitigación</t>
  </si>
  <si>
    <t>SI</t>
  </si>
  <si>
    <t>NO</t>
  </si>
  <si>
    <t>Principio</t>
  </si>
  <si>
    <t>Requisitos de Cumplimiento</t>
  </si>
  <si>
    <t>Elemento que deben de asegurarse</t>
  </si>
  <si>
    <t>Cumplimiento Total</t>
  </si>
  <si>
    <t>Cumplimiento Parcial</t>
  </si>
  <si>
    <t>Iniciado</t>
  </si>
  <si>
    <t>A.</t>
  </si>
  <si>
    <t>B.</t>
  </si>
  <si>
    <t>C.</t>
  </si>
  <si>
    <t xml:space="preserve">Instrucciones para el Diagnóstico </t>
  </si>
  <si>
    <t>1%-49%</t>
  </si>
  <si>
    <t>50%-99%</t>
  </si>
  <si>
    <t xml:space="preserve">Niveles </t>
  </si>
  <si>
    <t>La matriz o herramienta cuenta con las siguientes variables a completar:</t>
  </si>
  <si>
    <t>Comentario</t>
  </si>
  <si>
    <t>Responsable</t>
  </si>
  <si>
    <t>La metodología básica para diagnosticar el estado de los elementos de los Principios Fundamentales de Calidad para las Estadísticas Oficiales,  consiste en la utilización del cuestionario de auto-evaluación que elaboró la CEPAL y que fue adoptado con mejoras que responden a las necesidades de la Oficina Nacional de Estadística de República Dominicana.</t>
  </si>
  <si>
    <t>1. Asegurar la imparcialidad y la objetividad</t>
  </si>
  <si>
    <t>2. Asegurar la independencia profesional.</t>
  </si>
  <si>
    <t>3. Asegurar la trasparencia, confidencialidad estadística y seguridad de los datos</t>
  </si>
  <si>
    <t>4. Asegurar la calidad</t>
  </si>
  <si>
    <t>5. Asegurar la suficiencia de los recursos</t>
  </si>
  <si>
    <t>1.1 Se debe contemplar mediante decreto u otra  disposición formal, disponible al público, que estipule que las Instituciones del SEN deben desarrollar, producir y difundir estadísticas siguiendo estándares profesionales y tratar a todas las personas usuarias por igual.</t>
  </si>
  <si>
    <t>1.2 Las Unidades Organizacionales de Estadísticas (UOE)  agencias de estadística deben implementar una declaración o código de conducta o ética que rija las prácticas estadísticas, y se debe dar la realización de seguimiento a su cumplimiento.</t>
  </si>
  <si>
    <t>1.3 Las fuentes de datos, conceptos, clasificaciones y  metodologías se deben elegir de forma objetiva y considerando las mejores prácticas internacionales.</t>
  </si>
  <si>
    <t>1.4 El SEN a través de su Unidad Administrativa debe de cumplir con mecanismos para anunciar con anticipación las fechas y el horario o bien, existir un calendario de publicaciones estadísticas, que incluye la fecha y hora (cuando corresponde) de las publicaciones estadísticas y que este sea puesto a disposición del público con antelación. En caso de que las fechas de publicación establecidas en el calendario de difusión no cumplan, las divergencias deben ser notificadas públicamente con anticipación, junto con las nuevas fechas de difusión y las causas del retraso.</t>
  </si>
  <si>
    <t>2.1 El Director/a General de la Oficina Nacional de Estadísticas debe ser nombrado basado en criterios profesionales y de manera transparente.</t>
  </si>
  <si>
    <t>2.2 Se ha declarado explícitamente mediante Ley u otra disposición formal, que las Instituciones integrantes del SEN, incluyendo la ONE están obligadas a diseñar, producir y difundir estadísticas sin interferencia de otros.</t>
  </si>
  <si>
    <t>3.1 Se encuentran disponibles al público los términos y condiciones para producir y difundir estadísticas oficiales.</t>
  </si>
  <si>
    <t>3.2 La confidencialidad estadística se encuentrar garantizada por la ley.</t>
  </si>
  <si>
    <t>3.3 Existen normas, estándares, directrices, prácticas o procedimientos adecuados para garantizar la confidencialidad estadística.</t>
  </si>
  <si>
    <t>3.4 Se contemplan sanciones para cualquier violación intencional de confidencialidad estadística.</t>
  </si>
  <si>
    <t>3.5 La seguridad e integridad de los datos y su transmisión se encuentran asegurados por políticas y prácticas apropiadas.</t>
  </si>
  <si>
    <t>4.1 Existe en la ONE y en el SEN una política de calidad que siga los lineamientos de los principios fundamentales de las estadísticas oficiales.</t>
  </si>
  <si>
    <t>4.2 La ONE promueve la evaluación y mejora continua de los procesos y productos estadísticos.</t>
  </si>
  <si>
    <t>4.3 Existe algún organismo dentro de la ONE que sea responsable de la gestión de la calidad de la información producida.</t>
  </si>
  <si>
    <t>4.4 El organismo responsable de la calidad de la producción estadística de la ONE, cuenta con el apoyo y coordinación necesaria para cumplir con la gestión de la calidad estadística.</t>
  </si>
  <si>
    <t>4.5 Las pautas para implementar la gestión de la calidad se definen y colocan a disposición del público.</t>
  </si>
  <si>
    <t>4.6 La ONE define, establece e implementar los indicadores necesarios que permitan medir la calidad de los productos estadisticos.</t>
  </si>
  <si>
    <t xml:space="preserve">5.1 La ONE cuenta con los recursos financieros, humanos, materiales y tecnológicos suficientes para la implementación del trabajo estadístico y desarrolla los programas estadísticos de corto, mediano y largo plazo. </t>
  </si>
  <si>
    <t>5.2 Los principios de planificación y gestión están dirigidos al uso óptimo de los recursos disponibles.</t>
  </si>
  <si>
    <t>GEI-1.1.1</t>
  </si>
  <si>
    <t>GEI-1.1.2</t>
  </si>
  <si>
    <t>GEI-1.2.1</t>
  </si>
  <si>
    <t>GEI-1.3.1</t>
  </si>
  <si>
    <t>GEI-1.4.1</t>
  </si>
  <si>
    <t>GEI-1.4.2</t>
  </si>
  <si>
    <t>GEI-1.4.3</t>
  </si>
  <si>
    <t>GEI-1.4.4</t>
  </si>
  <si>
    <t>GEI-1.4.5</t>
  </si>
  <si>
    <t>GEI-1.5.1</t>
  </si>
  <si>
    <t>GEI-1.5.2</t>
  </si>
  <si>
    <t>GEI-1.5.3</t>
  </si>
  <si>
    <t>GEI-2.1.1</t>
  </si>
  <si>
    <t>GEI-2.2.1</t>
  </si>
  <si>
    <t>GEI-2.2.2</t>
  </si>
  <si>
    <t>GEI-2.3.1</t>
  </si>
  <si>
    <t>GEI-2.4.1</t>
  </si>
  <si>
    <t>GEI-2.4.2</t>
  </si>
  <si>
    <t>GEI-3.1.1</t>
  </si>
  <si>
    <t>GEI-3.1.2</t>
  </si>
  <si>
    <t>GEI-3.1.3</t>
  </si>
  <si>
    <t>GEI-3.1.4</t>
  </si>
  <si>
    <t>GEI-3.1.5</t>
  </si>
  <si>
    <t>GEI-3.2.1</t>
  </si>
  <si>
    <t>GEI-3.2.2</t>
  </si>
  <si>
    <t>GEI-3.3.1</t>
  </si>
  <si>
    <t>GEI-3.3.2</t>
  </si>
  <si>
    <t>GEI-3.4.1</t>
  </si>
  <si>
    <t>GEI-3.4.2</t>
  </si>
  <si>
    <t>GEI-3.5.1</t>
  </si>
  <si>
    <t>GEI-3.5.2</t>
  </si>
  <si>
    <t>GEI-3.5.3</t>
  </si>
  <si>
    <t>GEI-3.5.4</t>
  </si>
  <si>
    <t>GEI-3.5.5</t>
  </si>
  <si>
    <t>GEI-4.1.1</t>
  </si>
  <si>
    <t>GEI-4.1.2</t>
  </si>
  <si>
    <t>GEI-4.1.3</t>
  </si>
  <si>
    <t>GEI-4.2.1</t>
  </si>
  <si>
    <t>GEI-4.2.2</t>
  </si>
  <si>
    <t>GEI-4.2.3</t>
  </si>
  <si>
    <t>GEI-4.2.4</t>
  </si>
  <si>
    <t>GEI-4.2.5</t>
  </si>
  <si>
    <t>GEI-4.2.6</t>
  </si>
  <si>
    <t>GEI-4.2.7</t>
  </si>
  <si>
    <t>GEI-4.2.8</t>
  </si>
  <si>
    <t>GEI-4.2.9</t>
  </si>
  <si>
    <t>GEI-4.3.1</t>
  </si>
  <si>
    <t>GEI-4.4.1</t>
  </si>
  <si>
    <t>GEI-4.4.2</t>
  </si>
  <si>
    <t>GEI-4.5.1</t>
  </si>
  <si>
    <t>GEI-4.5.2</t>
  </si>
  <si>
    <t>GEI-4.5.3</t>
  </si>
  <si>
    <t>GEI-4.6.1</t>
  </si>
  <si>
    <t>GEI-4.6.2</t>
  </si>
  <si>
    <t>GEI-4.7.1</t>
  </si>
  <si>
    <t>GEI-4.7.2</t>
  </si>
  <si>
    <t>GEI-4.7.3</t>
  </si>
  <si>
    <t>GEI-4.7.4</t>
  </si>
  <si>
    <t>GEI-4.7.5</t>
  </si>
  <si>
    <t>GEI-4.7.6</t>
  </si>
  <si>
    <t>GEI-4.7.7</t>
  </si>
  <si>
    <t>GEI-4.7.8</t>
  </si>
  <si>
    <t>GEI-4.7.9</t>
  </si>
  <si>
    <t>GEI-5.1.1</t>
  </si>
  <si>
    <t>GEI-5.1.2</t>
  </si>
  <si>
    <t>GEI-5.1.3</t>
  </si>
  <si>
    <t>GEI-5.2.1</t>
  </si>
  <si>
    <t>GEI-5.2.2</t>
  </si>
  <si>
    <t>6. Procedimientos estadísticos apropiados</t>
  </si>
  <si>
    <t>6.1 Los procesos estadísticos deben ser probados antes de su implementación.</t>
  </si>
  <si>
    <t>GPE-6.1.1</t>
  </si>
  <si>
    <t>GPE-6.1.2</t>
  </si>
  <si>
    <t>GPE-6.1.3</t>
  </si>
  <si>
    <t>GPE-6.1.4</t>
  </si>
  <si>
    <t>GPE-6.1.5</t>
  </si>
  <si>
    <t>GPE-6.1.6</t>
  </si>
  <si>
    <t>GPE-6.1.7</t>
  </si>
  <si>
    <t xml:space="preserve">6.2 La Oficina de Estadísticas debe dar seguimiento de manera oportuna y sistemática a los procesos estadísticos para cada programa de información generado. Cada etapa del proceso estadístico se debe establecer bajo bases científicas y documentadas. Las mismas se deben monitorear en el marco de la mejora continua para la calidad de la operación estadística. </t>
  </si>
  <si>
    <t>GPE-6.2.1</t>
  </si>
  <si>
    <t>GPE-6.2.2</t>
  </si>
  <si>
    <t>GPE-6.2.3</t>
  </si>
  <si>
    <t>GPE-6.2.4</t>
  </si>
  <si>
    <t>GPE-6.2.5</t>
  </si>
  <si>
    <t>GPE-6.2.6</t>
  </si>
  <si>
    <t>GPE-6.2.7</t>
  </si>
  <si>
    <t>6.3 Deben existir procedimientos para utilizar eficazmente los datos de los registros administrativos y de otro tipo de fuentes con fines estadísticos.</t>
  </si>
  <si>
    <t>GPE-6.3.1</t>
  </si>
  <si>
    <t>GPE-6.3.2</t>
  </si>
  <si>
    <t>GPE-6.3.3</t>
  </si>
  <si>
    <t>GPE-6.3.4</t>
  </si>
  <si>
    <t>GPE-6.3.5</t>
  </si>
  <si>
    <t>6.4 Para las revisiones de las operaciones estadísticas, según su tipo se deben seguir procedimientos estándares y transparentes.</t>
  </si>
  <si>
    <t>GPE-6.4.1</t>
  </si>
  <si>
    <t>GPE-6.4.2</t>
  </si>
  <si>
    <t>6.5 Los metadatos y la documentación de los métodos y de los diferentes procesos estadísticos se deben gestionar en todos los procesos y se deben compartir de manera apropiada.</t>
  </si>
  <si>
    <t>GPE-6.5.1</t>
  </si>
  <si>
    <t>GPE-6.5.2</t>
  </si>
  <si>
    <t>GPE-6.5.3</t>
  </si>
  <si>
    <t>7. Asegurar la solidez metodológica</t>
  </si>
  <si>
    <t>7.1 Los procesos metodológicos deben establecerse para cada etapa de la operación estadística a desarrollar por la ONE, deben ser consistentes con los estándares internacionales y los principios fundamentales de las estadísticas oficiales.</t>
  </si>
  <si>
    <t>GPE-7.1.1</t>
  </si>
  <si>
    <t>GPE-7.1.2</t>
  </si>
  <si>
    <t>GPE-7.1.3</t>
  </si>
  <si>
    <t>7.2 Los procesos metodológicos deben establecerse por la ONE, deben documentarse de forma detallada y deben hacerse de conocimiento público, los mismos deben ser revisados periódicamente y actualizados según sea necesario.</t>
  </si>
  <si>
    <t>GPE-7.2.1</t>
  </si>
  <si>
    <t>GPE-7.2.2</t>
  </si>
  <si>
    <t>GPE-7.2.3</t>
  </si>
  <si>
    <t>GPE-7.2.4</t>
  </si>
  <si>
    <t>7.3 La ONE debe desarrollar un programa de capacitación anual para su personal y la contratación de personal técnico debe contemplar las cualidades acordes a la función que vayan a ejercer, además se deben llevar a cabo programas de especialización técnica acorde al área de desarrollo.</t>
  </si>
  <si>
    <t>GPE-7.3.1</t>
  </si>
  <si>
    <t>GPE-7.3.2</t>
  </si>
  <si>
    <t>GPE-7.3.3</t>
  </si>
  <si>
    <t>GPE-7.3.4</t>
  </si>
  <si>
    <t>GPE-7.3.5</t>
  </si>
  <si>
    <t>7.4 La ONE debe seleccionar sus fuentes de datos teniendo en cuenta especialmente la oportunidad, el costo/eficiencia y la fiabilidad.</t>
  </si>
  <si>
    <t>GPE-7.4.1</t>
  </si>
  <si>
    <t>GPE-7.4.2</t>
  </si>
  <si>
    <t>GPE-7.4.3</t>
  </si>
  <si>
    <t>7.5 La ONE debe trabajar de manera conjunta con la comunidad científica para mejorar los métodos estadísticos y para promover la innovación en el desarrollo, producción y difusión de estadísticas oficiales.</t>
  </si>
  <si>
    <t>GPE-7.5.1</t>
  </si>
  <si>
    <t>GPE-7.5.2</t>
  </si>
  <si>
    <t>GPE-7.5.3</t>
  </si>
  <si>
    <t>GPE-7.5.4</t>
  </si>
  <si>
    <t>8.1 Los costos de producción de cada operación estadística se deben medir y analizan individualmente, y deben de existir mecanismos para evaluar la razón costo-eficiencia de los procesos estadísticos.</t>
  </si>
  <si>
    <t>GPE-8.1.1</t>
  </si>
  <si>
    <t>GPE-8.1.2</t>
  </si>
  <si>
    <t>GPE-8.1.3</t>
  </si>
  <si>
    <t>GPE-8.1.4</t>
  </si>
  <si>
    <t>GPE-8.1.5</t>
  </si>
  <si>
    <t>GPE-8.1.6</t>
  </si>
  <si>
    <t>8.2 La ONE debe contar con procedimientos para evaluar la pertinencia de las demandas estadísticas emergentes, entre los que se considera el análisis costo.</t>
  </si>
  <si>
    <t>GPE-8.2.1</t>
  </si>
  <si>
    <t>8.3 Deben existir procedimientos para evaluar la necesidad de dar continuidad a todas las estadísticas y procedimientos para determinar si se puede suspender alguna de ellas para liberar recursos.</t>
  </si>
  <si>
    <t>GPE-8.3.1</t>
  </si>
  <si>
    <t>GPE-8.3.2</t>
  </si>
  <si>
    <t>GPE-8.3.3</t>
  </si>
  <si>
    <t>8.4 Se deben aplicar tecnologías de información y comunicación modernas para mejorar el desempeño de los procesos estadísticos.</t>
  </si>
  <si>
    <t>GPE-8.4.1</t>
  </si>
  <si>
    <t>GPE-8.4.2</t>
  </si>
  <si>
    <t>GPE-8.4.3</t>
  </si>
  <si>
    <t>8.5 Se deben realizar esfuerzos proactivos para mejorar el potencial estadístico de los registros administrativos y de otras fuentes de datos.</t>
  </si>
  <si>
    <t>GPE-8.5.1</t>
  </si>
  <si>
    <t>GPE-8.5.2</t>
  </si>
  <si>
    <t>GPE-8.5.3</t>
  </si>
  <si>
    <t>GPE-8.5.4</t>
  </si>
  <si>
    <t>GPE-8.5.5</t>
  </si>
  <si>
    <t>8.6 La ONE debe desarrollar estrategias que promuevan la implementación de sistemas de producción integrados y estandarizados.</t>
  </si>
  <si>
    <t>GPE-8.6.1</t>
  </si>
  <si>
    <t>GPE-8.6.2</t>
  </si>
  <si>
    <t>GPE-8.6.3</t>
  </si>
  <si>
    <t>9. Manejo de la carga del encuestado</t>
  </si>
  <si>
    <t>9.1 La información solicitada en una encuesta estadística debe solo limitarse a lo necesario para el cumplimiento de los objetivos de la misma</t>
  </si>
  <si>
    <t>GPE-9.1.1</t>
  </si>
  <si>
    <t>GPE-9.1.2</t>
  </si>
  <si>
    <t>GPE-9.1.3</t>
  </si>
  <si>
    <t>GPE-9.1.4</t>
  </si>
  <si>
    <t>9.2 En la ONE deben existir mecanismos de difusión para sensibilizar a los informantes/encuestados sobre el valor y el uso de la información estadística y la relevancia de la información capturada por la operación estadística para promover la respuesta veraz y oportuna.</t>
  </si>
  <si>
    <t>GPE-9.2.1</t>
  </si>
  <si>
    <t>GPE-9.2.2</t>
  </si>
  <si>
    <t>GPE-9.2.3</t>
  </si>
  <si>
    <t>GPE-9.2.4</t>
  </si>
  <si>
    <t>GPE-9.2.5</t>
  </si>
  <si>
    <t>GPE-9.2.6</t>
  </si>
  <si>
    <t>9.3 Se deben utilizar métodos sólidos, incluidas las soluciones de tecnología de la información (TI), en las encuestas para minimizar o distribuir la carga de los informantes.</t>
  </si>
  <si>
    <t>GPE-9.3.1</t>
  </si>
  <si>
    <t>GPE-9.3.2</t>
  </si>
  <si>
    <t>GPE-9.3.3</t>
  </si>
  <si>
    <t>GPE-9.3.4</t>
  </si>
  <si>
    <t>9.4 La ONE debe promover el intercambio de datos, el uso de registros administrativos y otras fuentes, entre sus áreas productoras de información para minimizar la carga del encuestado.</t>
  </si>
  <si>
    <t>GPE-9.4.1</t>
  </si>
  <si>
    <t>GPE-9.4.2</t>
  </si>
  <si>
    <t>GPE-9.4.3</t>
  </si>
  <si>
    <t>GPE-9.4.4</t>
  </si>
  <si>
    <t>GPE-9.4.5</t>
  </si>
  <si>
    <t>10. Asegurar la relevancia</t>
  </si>
  <si>
    <t>GRE-10.1.1</t>
  </si>
  <si>
    <t>GRE-10.1.2</t>
  </si>
  <si>
    <t>GRE-10.1.3</t>
  </si>
  <si>
    <t>GRE-10.1.4</t>
  </si>
  <si>
    <t>GRE-10.2.1</t>
  </si>
  <si>
    <t>GRE-10.2.2</t>
  </si>
  <si>
    <t>GRE-10.2.3</t>
  </si>
  <si>
    <t>GRE-10.2.4</t>
  </si>
  <si>
    <t>GRE-10.2.5</t>
  </si>
  <si>
    <t>GRE-10.3.1</t>
  </si>
  <si>
    <t>GRE-10.3.2</t>
  </si>
  <si>
    <t>GRE-10.3.3</t>
  </si>
  <si>
    <t>GRE-10.4.1</t>
  </si>
  <si>
    <t>GRE-10.4.2</t>
  </si>
  <si>
    <t>GRE-10.4.3</t>
  </si>
  <si>
    <t>GRE-10.4.4</t>
  </si>
  <si>
    <t xml:space="preserve">11. Asegurar la precisión y la confiabilidad </t>
  </si>
  <si>
    <t>GRE-11.1.1</t>
  </si>
  <si>
    <t>GRE-11.1.2</t>
  </si>
  <si>
    <t>GRE-11.1.3</t>
  </si>
  <si>
    <t>GRE-11.2.1</t>
  </si>
  <si>
    <t>GRE-11.2.2</t>
  </si>
  <si>
    <t>GRE-11.2.3</t>
  </si>
  <si>
    <t>GRE-11.2.4</t>
  </si>
  <si>
    <t>GRE-11.2.5</t>
  </si>
  <si>
    <t>GRE-11.2.6</t>
  </si>
  <si>
    <t>11.3 Se debe llevar a cabo estudios y análisis de las revisiones y se utilizan para mejorar las fuentes de datos, los procesos estadísticos y los resultados. (Referirse al glosario de término en lo que respecta a la definición de "revisión")</t>
  </si>
  <si>
    <t>GRE-11.3.1</t>
  </si>
  <si>
    <t>GRE-11.3.2</t>
  </si>
  <si>
    <t>GRE-11.3.3</t>
  </si>
  <si>
    <t>GRE-11.3.4</t>
  </si>
  <si>
    <t>GRE-11.3.5</t>
  </si>
  <si>
    <t>12. Asegurar la oportunidad y la puntualidad</t>
  </si>
  <si>
    <t>GRE-12.1.1</t>
  </si>
  <si>
    <t>GRE-12.1.2</t>
  </si>
  <si>
    <t>GRE-12.1.3</t>
  </si>
  <si>
    <t>12.2 La relación con los proveedores de datos debe ser gestionada con respecto a las necesidades de oportunidad y puntualidad.</t>
  </si>
  <si>
    <t>GRE-12.2.1</t>
  </si>
  <si>
    <t>GRE-12.2.2</t>
  </si>
  <si>
    <t>GRE-12.2.3</t>
  </si>
  <si>
    <t>GRE-12.3.1</t>
  </si>
  <si>
    <t>GRE-12.3.2</t>
  </si>
  <si>
    <t>GRE-12.3.3</t>
  </si>
  <si>
    <t>GRE-12.3.4</t>
  </si>
  <si>
    <t>GRE-12.4.1</t>
  </si>
  <si>
    <t>GRE-12.4.2</t>
  </si>
  <si>
    <t>13. Asegurar la accesibilidad y la claridad</t>
  </si>
  <si>
    <t>GRE-13.1.1</t>
  </si>
  <si>
    <t>GRE-13.1.2</t>
  </si>
  <si>
    <t>GRE-13.1.3</t>
  </si>
  <si>
    <t>GRE-13.1.4</t>
  </si>
  <si>
    <t>GRE-13.1.5</t>
  </si>
  <si>
    <t>GRE-13.1.6</t>
  </si>
  <si>
    <t>GRE-13.1.7</t>
  </si>
  <si>
    <t>GRE-13.1.8</t>
  </si>
  <si>
    <t>GRE-13.1.9</t>
  </si>
  <si>
    <t>13.2 Debe existir una política u estrategia pública de difusión de datos.</t>
  </si>
  <si>
    <t>GRE-13.2.1</t>
  </si>
  <si>
    <t>GRE-13.2.2</t>
  </si>
  <si>
    <t>GRE-13.2.3</t>
  </si>
  <si>
    <t>GRE-13.2.4</t>
  </si>
  <si>
    <t>GRE-13.3.1</t>
  </si>
  <si>
    <t>GRE-13.3.2</t>
  </si>
  <si>
    <t>GRE-13.3.3</t>
  </si>
  <si>
    <t>GRE-13.3.4</t>
  </si>
  <si>
    <t>GRE-13.3.5</t>
  </si>
  <si>
    <t>GRE-13.3.6</t>
  </si>
  <si>
    <t>GRE-13.3.7</t>
  </si>
  <si>
    <t>GRE-13.4.1</t>
  </si>
  <si>
    <t>GRE-13.4.2</t>
  </si>
  <si>
    <t>GRE-13.4.3</t>
  </si>
  <si>
    <t>13.5 La ONE debe contar con una estrategia y mecanismos específicos para hacer del conocimiento público los diferentes canales disponibles para acceder a la información estadística.</t>
  </si>
  <si>
    <t>GRE-13.5.1</t>
  </si>
  <si>
    <t>GRE-13.5.2</t>
  </si>
  <si>
    <t>GRE-13.5.3</t>
  </si>
  <si>
    <t>GRE-13.5.4</t>
  </si>
  <si>
    <t>GRE-13.6.1</t>
  </si>
  <si>
    <t>GRE-13.6.2</t>
  </si>
  <si>
    <t>GRE-13.7.1</t>
  </si>
  <si>
    <t>GRE-13.7.2</t>
  </si>
  <si>
    <t>GRE-13.7.3</t>
  </si>
  <si>
    <t>14. Asegurar la coherencia y la comparabilidad</t>
  </si>
  <si>
    <t>GRE-14.1.1</t>
  </si>
  <si>
    <t>GRE-14.1.2</t>
  </si>
  <si>
    <t>GRE-14.1.3</t>
  </si>
  <si>
    <t>GRE-14.2.1</t>
  </si>
  <si>
    <t>GRE-14.2.2</t>
  </si>
  <si>
    <t>GRE-14.2.3</t>
  </si>
  <si>
    <t>GRE-14.2.4</t>
  </si>
  <si>
    <t>GRE-14.2.5</t>
  </si>
  <si>
    <t>GRE-14.2.6</t>
  </si>
  <si>
    <t>GRE-14.2.7</t>
  </si>
  <si>
    <t>14.3 Se debe mantener una comparabilidad de las estadísticas durante un período de tiempo razonable y su comparabilidad entre áreas geográficas.</t>
  </si>
  <si>
    <t>GRE-14.3.1</t>
  </si>
  <si>
    <t>GRE-14.3.2</t>
  </si>
  <si>
    <t>GRE-14.3.3</t>
  </si>
  <si>
    <t>GRE-14.3.4</t>
  </si>
  <si>
    <t>GRE-14.3.5</t>
  </si>
  <si>
    <t>GRE-14.3.6</t>
  </si>
  <si>
    <t>15. Gestión de los metadatos</t>
  </si>
  <si>
    <t>GRE-15.1.1</t>
  </si>
  <si>
    <t>GRE-15.1.2</t>
  </si>
  <si>
    <t>15.2 Los metadatos se deben documentar, archivar y difundir de acuerdo con las normas internacionalmente aceptadas.</t>
  </si>
  <si>
    <t>GRE-15.2.1</t>
  </si>
  <si>
    <t>GRE-15.2.2</t>
  </si>
  <si>
    <t>GRE-15.2.3</t>
  </si>
  <si>
    <t>GRE-15.2.4</t>
  </si>
  <si>
    <t>GRE-15.2.5</t>
  </si>
  <si>
    <t>GRE-15.3.1</t>
  </si>
  <si>
    <t>1. La cultura y tradición profesional aseguran la imparcialidad y la objetividad de las estadísticas producidas por las agencias estadísticas, independientemente de la existencia o ausencia de leyes o disposiciones formales.</t>
  </si>
  <si>
    <t>2. Se reconoce la objetividad e imparcialidad de las estadísticas oficiales (y no es puesta en duda) por observadores neutrales y el público en general (por ejemplo, se encuentra medida con indicadores de imagen institucional).</t>
  </si>
  <si>
    <t>1. Existen protocolos éticos o un código de conducta para garantizar la imparcialidad y la objetividad.</t>
  </si>
  <si>
    <t>1. Las fuentes, los conceptos, los métodos, los procesos para el desarrollo, la producción y la difusión de los datos se eligen sobre la base de consideraciones, principios y buenas prácticas estadísticas nacionales e internacionales.</t>
  </si>
  <si>
    <t>1.  Existe un calendario público de publicación que contiene toda la información sobre las publicaciones planeadas por la ONE en el período de los próximos 12 meses.</t>
  </si>
  <si>
    <t>2. Existe un calendario público de publicación que contiene toda la información sobre las publicaciones planeadas por el SEN en el período de los próximos 12 meses.</t>
  </si>
  <si>
    <t>3. Las estadísticas se publican en la fecha y hora (cuando corresponde) determinadas en el calendario de publicación</t>
  </si>
  <si>
    <t>4. Los cambios en el calendario de publicación se anuncian con antelación y se explican los motivos de los cambios.</t>
  </si>
  <si>
    <t>5. El intercambio de resultados estadísticos antes de la publicación oficial (una "presentación previa privilegiada") se mantiene al mínimo y se encuentra debidamente justificado y estrictamente controlado y documentado, y corresponde solo a fines informativos.</t>
  </si>
  <si>
    <t>1. Existe una política normada y documentada sobre cómo corregir los datos publicados cuando se detectan errores.</t>
  </si>
  <si>
    <t>2. La política de tratamiento de errores está disponible al público.</t>
  </si>
  <si>
    <t>3. La corrección de errores para la operación estadística involucrada es documentada y de conocimiento público</t>
  </si>
  <si>
    <t>1. Las reglas que se aplican para nombrar y asignar el cargo de director(a) de la Oficina Nacional de Estadísticas, se basan en competencias profesional, son transparentes y están libres de consideraciones políticas.</t>
  </si>
  <si>
    <t>1. Las leyes y regulaciones bajo las cuales operan las unidades estadísticas dentro de los ministerios, departamentos y otras agencias en los diferentes niveles del gobierno, garantizan la independencia profesional de la ONE y de otros productores de estadísticas oficiales.</t>
  </si>
  <si>
    <t>2. En el caso de no contar con una ley ni una disposición formal en la cual se declare que es necesaria la independencia profesional de las agencias estadísticas, de todas maneras, existen una cultura y tradición profesional, así como precedentes históricos o convenciones, en donde se reconoce esta independencia como esencial para la credibilidad de los resultados de los organismos de estadística.</t>
  </si>
  <si>
    <t>1. El jefe de la Oficina Nacional de estadísticas tiene una posición jerárquica suficientemente alta para garantizar el diálogo y el liderazgo frente a las autoridades políticas y los organismos gubernamentales.</t>
  </si>
  <si>
    <t>1. El jefe de la ONE y los jefes de las unidades estadísticas del gobierno que producen estadísticas oficiales, toman decisiones de manera independiente sobre el desarrollo, la producción y la difusión de estadísticas oficiales, teniendo en cuenta las consideraciones profesionales, los métodos, los estándares y los procedimientos estadísticos.</t>
  </si>
  <si>
    <t>2. La presentación de informes y rendición de cuentas de la ONE a los órganos gubernamentales superiores, a los ministerios o departamentos y a otras agencias, no afecta su independencia profesional.</t>
  </si>
  <si>
    <t>1. Existe una ley o alguna otra disposición normativa vigente que asegure el manejo adecuado por parte de la ONE, con respecto a la confidencialidad estadística y a la seguridad de la información recibida por parte de los proveedores de datos y de los encuestados.</t>
  </si>
  <si>
    <t>2. Existe una ley o alguna otra disposición normativa vigente que asegure el manejo adecuado por parte de los miembros del SEN, con respecto a la confidencialidad estadística y a la seguridad de la información recibida por parte de los proveedores de datos y de los encuestados.</t>
  </si>
  <si>
    <t>1. Se proporcionan directrices e instrucciones, a todo el personal de la ONE, sobre la protección de la confidencialidad estadística de la información a lo largo del proceso estadístico.</t>
  </si>
  <si>
    <t>2. Se llevan a cabo programas de capacitación periódicos y continuos para todo el personal sobre el concepto de confidencialidad en las estadísticas y las buenas prácticas, para asegurar la privacidad de la información que se maneja.</t>
  </si>
  <si>
    <t>3. La estructura organizativa y los acuerdo para el desarrollo y para la implementación de prácticas que garantizan la confidencialidad estadística, son adecuados para hacer frente a las necesidades estadísticas.</t>
  </si>
  <si>
    <t>4. El personal firma, desde el momento de su nombramiento, acuerdos de compromiso para mantener la confidencialidad de la información que se mantienen incluso después de que el personal deja de trabajar en la agencia estadística.</t>
  </si>
  <si>
    <t>1. Existe una política de seguridad de las tecnologías de la información (TI) y es conocida por todo el personal.</t>
  </si>
  <si>
    <t>2. Se implementan medidas y procesos de seguridad física adecuados para asegurar la seguridad de los datos y de las bases de información, siguiendo la política de seguridad de TI y en concordancia con las mejores prácticas y los estándares internacionales.</t>
  </si>
  <si>
    <t>3. Se realizan periódicamente auditorías de seguridad del sistema de seguridad de los datos.</t>
  </si>
  <si>
    <t>4. Todos los accesos a los repositorios de datos y los canales de transmisión de los datos son monitoreados.</t>
  </si>
  <si>
    <t>5. Se evalúa el riesgo de incumplimiento a la seguridad de la información, para la transferencia de los datos y se aplican los procedimientos adecuados para eliminar o minimizar este riesgo.</t>
  </si>
  <si>
    <t>1. La política de calidad estadística y el compromiso de la ONE con esta es conocida y comprendida públicamente.</t>
  </si>
  <si>
    <t xml:space="preserve">2. La ONE promueve el interés mutuo por la calidad con todo su personal e incluye información sobre las discrepancias de los atributos que afectan el programa de trabajo estadístico. </t>
  </si>
  <si>
    <t>1. Las metodologías y los procesos se documentan de manera regular.</t>
  </si>
  <si>
    <t>2. Se realizan intercambios de buenas prácticas entre las diferentes agencias de estadísticas.</t>
  </si>
  <si>
    <t>4. Existe un plan de aseguramiento de la calidad o un mecanismo similar para describir los estándares de trabajo, las obligaciones formales (como las leyes y las reglas internas) y las acciones de control de calidad para prevenir, monitorear y evaluar los posibles errores y controlar el proceso de producción estadística.</t>
  </si>
  <si>
    <t>5. Se utilizan planes de trabajo, cronogramas, formularios o plantillas estándar para facilitar la actualización de la documentación de los procedimientos y acciones de aseguramiento de la calidad, de manera consistente.</t>
  </si>
  <si>
    <t>6. Las agencias de estadística utilizan un marco nacional de aseguramiento de la calidad (NQAF) como base para las evaluaciones de calidad periódicas (autoevaluaciones u otras evaluaciones).</t>
  </si>
  <si>
    <t>7. Las agencias de estadística utilizan un NQAF que se basa en alguno de los marcos globales o regionalmente aceptados.</t>
  </si>
  <si>
    <t>8. Los sistemas o marcos generales de calidad, como la Gestión de Calidad Total (TQM) y los de la Organización Internacional de Normalización (ISO) 9000, se utilizan junto con el NQAF.</t>
  </si>
  <si>
    <t>9. Se siguen las iniciativas de calidad de los organismos estadísticos internacionales y regionales, como el Sistema Estadístico Europeo (SEE), según corresponda.</t>
  </si>
  <si>
    <t>1. Se le asigna la responsabilidad de la gestión de calidad a un gerente de calidad, comité de calidad, unidad o grupo de expertos o asesores.</t>
  </si>
  <si>
    <t>1. Se establece un grupo de trabajo sobre la calidad de los datos en toda la agencia estadística y se reúne periódicamente.</t>
  </si>
  <si>
    <t>2. Los asuntos sobre la calidad son discutidos por la gerencia y con la agencia estadística, de manera periódica (por ejemplo, en una reunión anual de revisión de la calidad)</t>
  </si>
  <si>
    <t>1. Se definen, producen y emiten lineamientos para la implementación de la gestión de la calidad que: Describen los principios y el marco de calidad que se sigue; Describen todo el proceso estadístico e identifican la documentación relevante para cada etapa de la producción estadística; Describen los métodos para realizar seguimiento a la calidad en cada etapa del proceso de producción estadística; Identifican los indicadores (medidas de calidad) para evaluar la calidad de las principales etapas de producción, incluidos los indicadores para las fuentes de los datos.</t>
  </si>
  <si>
    <t>2. Se ponen a disposición de todo el público, los lineamientos, los manuales metodológicos y los manuales sobre las buenas prácticas para el aseguramiento de la calidad.</t>
  </si>
  <si>
    <t>3. Existen mecanismos para asegurar la calidad de la recopilación de los datos (incluido el uso de registros administrativos y los provenientes de otras fuentes) y la calidad en la edición de estos datos.</t>
  </si>
  <si>
    <t>1. Se realizan revisiones periódicas a la calidad de los productos y procesos principales, para evaluar el cumplimiento de las directrices internas y de los estándares internacionales.</t>
  </si>
  <si>
    <t xml:space="preserve">2. Se crean equipos de revisión, en los que pueden participar expertos internos y externos. </t>
  </si>
  <si>
    <t>3. Los revisores internos del organismo de estadística están capacitados en métodos y herramientas de auditoría.</t>
  </si>
  <si>
    <t>4. Las acciones de mejora derivadas del resultado de las revisiones de calidad se definen y programan para su implementación.</t>
  </si>
  <si>
    <t>5. La alta gerencia está informada de los resultados de las revisiones para realizar seguimiento a las acciones de mejora.</t>
  </si>
  <si>
    <t>6. Se realizan evaluaciones comparativas, de los procesos estadísticos principales, con otras agencias estadísticas para identificar buenas prácticas.</t>
  </si>
  <si>
    <t>7. Existen procedimientos para monitorear y gestionar la calidad de las diferentes etapas de la producción estadística, de acuerdo con el Modelo Genérico del Proceso Estadístico (GSBPM).</t>
  </si>
  <si>
    <t>8. Se examinan sistemáticamente las confrontaciones entre los principios de calidad (por ejemplo, el balance entre la precisión, la puntualidad y los costos).</t>
  </si>
  <si>
    <t xml:space="preserve">9. Se realizan revisiones de calidad por parte de expertos externos (también por parte de organizaciones internacionales). Por ejemplo, revisiones de los dominios estadísticos clave (informes del Fondo Monetario Internacional sobre la observancia de los Estándares y Códigos (ROSC)) u otras revisiones como revisiones por pares, auditorías externas y revisiones periódicas. </t>
  </si>
  <si>
    <t>1. Existe una estrategia de movilización de recursos, como una Estrategia Nacional para el Desarrollo de Estadísticas (ENDE).</t>
  </si>
  <si>
    <t>2. El plan de trabajo anual es viable dados los recursos disponibles.</t>
  </si>
  <si>
    <t>3. Se miden los costos (humanos y financieros) de cada etapa de la producción estadística.</t>
  </si>
  <si>
    <t>1. Se emplean tecnología de la información adecuadas para incrementar la eficiencia.</t>
  </si>
  <si>
    <t>2. Se busca la estandarización, la integración y la automatización de la producción y de la difusión de estadísticas para incrementar la eficiencia y reducir los costos.</t>
  </si>
  <si>
    <t>1. La estrategia para las pruebas piloto se incluye en la fase de diseño del modelo de proceso estadístico.</t>
  </si>
  <si>
    <t>2. Los procedimientos para la recolección de los datos y las herramientas e instrumentos de recopilación, como los cuestionarios electrónicos, se prueban y ajustan (si es necesario y posible) antes de la operación de campo, para mejorar la captura, minimizando la carga al informante.</t>
  </si>
  <si>
    <t>3. Los cuestionarios de las encuestas se prueban utilizando métodos apropiados (por ejemplo, prueba piloto, grupos focales, etc).</t>
  </si>
  <si>
    <t>4. Los sistemas de recopilación de datos administrativos y de otro tipo se prueban antes de su utilización.</t>
  </si>
  <si>
    <t>5. Los procedimientos para el tratamiento y procesamiento de los datos se prueban y ajustan, de ser necesario y posible, antes de su aplicación, con base en experiencias anteriores de la operación estadística y resultados de la prueba piloto, entre otras.</t>
  </si>
  <si>
    <t>6. La evaluación de la prueba piloto es tenida en cuenta para las mejoras e implementación del proceso de produción de la operación estadística.</t>
  </si>
  <si>
    <t>7. En el caso de integrar datos de una o más fuentes, se prueba la calidad de los procedimientos de integración.</t>
  </si>
  <si>
    <t>2. La documentación de los procesos de producción sigue el modelo GSBPM.</t>
  </si>
  <si>
    <t>3. Existe una política clara para archivar los datos y las estadísticas y esta se cumple.</t>
  </si>
  <si>
    <t>4. Los procedimientos estadísticos emplean técnicas estadísticas reconocidas internacionalmente.</t>
  </si>
  <si>
    <t>5. Se revisan y validan todas las fuentes de datos, para identificar posibles problemas, errores y discrepancias, como valores atípicos, datos faltantes y errores de codificación.</t>
  </si>
  <si>
    <t>6. Se analizan los efectos de la edición e imputación de datos, y sus efectos son parte de la información pública de la operación estadística, como parte de la evaluación de calidad de la recopilación de los datos.</t>
  </si>
  <si>
    <t>7. Todas las bases de datos estadísticas están diseñadas y organizadas de tal manera que permiten y facilitan el cruce de la información, utilizando identificadores únicos para cada unidad estadística, según corresponda, y a su vez se garantiza la seguridad y la privacidad de los datos.</t>
  </si>
  <si>
    <t>2. Se desarrollan e implementan procesos y aplicaciones de software adecuados para la recopilación, procesamiento y análisis de los datos de registros administrativos y de otras fuentes de datos, que se utilizarán con fines estadísticos.</t>
  </si>
  <si>
    <t>5. Existe documentación que describe el cumplimiento de la calidad por parte de los registros administrativos y de otras fuentes de datos, en términos de definiciones, conceptos, cobertura, etc.</t>
  </si>
  <si>
    <t>1. Existe una política, directrices y/o principios para las revisiones, estos son de conocimiento público y se cumplen.</t>
  </si>
  <si>
    <t>2. Las revisiones de las estadísticas publicadas van acompañadas de metadatos que proporcionan las explicaciones necesarias.</t>
  </si>
  <si>
    <t>1. Existen y se siguen las políticas y estándares para mantener y actualizar los metadatos.</t>
  </si>
  <si>
    <t>2. El proceso de producción estadística y de sus metadatos relacionados se realiza de manera paralela.</t>
  </si>
  <si>
    <t>1. Las metodologías son revisadas y  evaluadas en función de las fuentes de datos disponibles y las actualizaciones en procesos estadísticos nacionales, regionales y/o internacionales disponibles.</t>
  </si>
  <si>
    <t>2. Las metodologías son públicas y contienen todos los detalles del proceso estadístico asegurando procesos comparables, consistentes, coherentes y replicables.</t>
  </si>
  <si>
    <t>3. Se planifican, implementan y publican procedimientos de seguimiento adecuados para el caso de la no respuesta.</t>
  </si>
  <si>
    <t>2. Se encuentran especificados, todos los requisitos de cualificaciones requeridos para todos los cargos.</t>
  </si>
  <si>
    <t>3. Existen programas de capacitación, formación y desarrollo para garantizar que el personal adquiere y actualiza continuamente sus conocimientos metodológicos.</t>
  </si>
  <si>
    <t>4. Las habilidades del personal se actualizan periódicamente, de manera que el personal tiene las capacidades para utilizar nuevas fuentes de datos y nuevas herramientas y tiene la posibilidad de cambiar de posición laboral.</t>
  </si>
  <si>
    <t>5. Se recomienda y promueve la asistencia del personal a cursos de capacitación relevantes y a conferencias nacionales o internacionales.</t>
  </si>
  <si>
    <t>1. Si existe la oportunidad, se evalúa con frecuencia el uso de distintas fuentes alternativas de datos, incluidas encuestas, los censos, los registros administrativos, el big data y otras fuentes de datos.</t>
  </si>
  <si>
    <t>2. Se evalúa la calidad de los registros administrativos u otras fuentes de datos para su uso estadístico. Idealmente, cuando se usan datos de registros administrativos, se debe asegurar que: El universo poblacional de los registros es consistente con los requerimientos para la producción de las estadísticas; Las clasificaciones usadas son las apropiadas; Los conceptos base de los registros son los apropiados; Los registros están completos y actualizados; La cobertura geográfica es completa y las unidades de medición están definidas e identificadas adecuadamente.</t>
  </si>
  <si>
    <t>1. Se establece cooperación con la comunidad científica, por ejemplo, a través de conferencias, talleres, grupos de trabajo y cursos de capacitación, para discutir desarrollos metodológicos y tecnológicos relevantes (por ejemplo, con respecto a la explotación de nuevas fuentes de datos).</t>
  </si>
  <si>
    <t>2. Existen acuerdos con instituciones académicas para la cooperación e intercambio de personal calificado.</t>
  </si>
  <si>
    <t>4. Se incentiva la participación frecuente en presentaciones y conferencias nacionales e internacionales relevantes para el intercambio de conocimientos y experiencias.</t>
  </si>
  <si>
    <t>1. Existe un sistema para registrar los costos y el tiempo utilizado para obtener los productos estadísticos, y de ser posible, se estima el tiempo empleado en las etapas principales del proceso.</t>
  </si>
  <si>
    <t>2. Los costos de producir las estadísticas están bien documentados en cada fase del proceso estadístico y se revisan periódicamente para evaluar la eficiencia de su producción.</t>
  </si>
  <si>
    <t>3. Se llevan a cabo análisis de costo-beneficio para determinar la combinación de cumplimiento más adecuada en términos de calidad de los datos.</t>
  </si>
  <si>
    <t>4. La necesidad de recolección de cada variable estadística se encuentra justificada en base a los objetivos y usos de la operación estadística.</t>
  </si>
  <si>
    <t>5. Existe un proceso de revisión continua que considera si un producto estadístico en particular todavía está operando de la manera más costo- eficiente para cumplir con los objetivos y usos establecidos para el mismo.</t>
  </si>
  <si>
    <t>2. El uso de diferentes productos estadísticos, incluidas las bases de datos estadísticas, se monitorea y evalúa para evaluar su relevancia.</t>
  </si>
  <si>
    <t>1. Existe una estrategia adecuada de TI, que se revisa y actualiza periódicamente para mejorar la eficacia y la eficiencia de los procesos estadísticos.</t>
  </si>
  <si>
    <t>2. La arquitectura e infraestructura de TI y el hardware, se revisan y actualizan periódicamente, y se identifican las posibilidades de innovación y modernización.</t>
  </si>
  <si>
    <t>3. Las operaciones administrativas de rutina y los procesos estadísticos repetitivos (por ejemplo: recolección de datos, codificación, edición de datos, validación de datos, intercambio de datos) se automatizan siempre que sea posible y se revisan periódicamente.</t>
  </si>
  <si>
    <t>2. Se propicia y se cuenta con los elementos legales y técnicos para la generación de acuerdos apropiados con los propietarios de los datos de registros administrativos y de otras bases de datos (por ejemplo, acuerdos de prestación de servicios o mediante legislación nacional), para acceder a los datos, permitir el flujo de datos y metadatos y otros aspectos relevantes.</t>
  </si>
  <si>
    <t>3. Se lleva a cabo una evaluación de las posibles fuentes de datos de registros administrativos antes de comenzar cualquier encuesta nueva.</t>
  </si>
  <si>
    <t>4. Los métodos de integración y vinculación de los datos se llevan a cabo de manera proactiva, sujeto a consideraciones de seguridad y privacidad de estos.</t>
  </si>
  <si>
    <t>5. Los informes de calidad de los registros administrativos y los provenientes de otras fuentes para la producción de estadísticas oficiales son establecidos por la agencia estadística responsable en cooperación con los propietarios o titulares de los datos.</t>
  </si>
  <si>
    <t>3. La arquitectura empresarial estadística de la agencia de estadísticas se basa en estándares y lineamientos internacionales como el GSBPM, el GAMSO, la Arquitectura estadística de producción común (CSPA) y el SDMX.</t>
  </si>
  <si>
    <t>1. Se considera explícitamente la disponibilidad e idoneidad de los datos existentes (datos de encuestas existentes, datos de registros administrativos y de otras fuentes de datos) antes de sugerir la puesta en marcha de una nueva encuesta.</t>
  </si>
  <si>
    <t>2. La recolección de cualquier elemento de datos, que sea igual o similar a los recopilados en otra encuesta, se limita a lo que se considera necesario para fines de verificación y posibles cruces de información.</t>
  </si>
  <si>
    <t>3. Cuando es posible, las encuestas o partes de la información que se recopilará en las encuestas se extraen o derivan de los registros administrativos disponibles.</t>
  </si>
  <si>
    <t>4. Existen indicadores que permitan medir la carga de los encuestados y estos son considerados en los informes de calidad</t>
  </si>
  <si>
    <t>1. Se ponen a disposición de los informantes, paquetes de información que proporcionan elementos importantes y necesarios sobre la encuesta y que explican el valor de las estadísticas oficiales.</t>
  </si>
  <si>
    <t>2. Los informantes reciben los resultados finales o el resultado del censo o la encuesta en la que participaron.</t>
  </si>
  <si>
    <t>5. Se establece una presencia en las redes sociales para promover la participación en encuestas y censos.</t>
  </si>
  <si>
    <t>1. Se utilizan técnicas de muestreo apropiadas para minimizar los tamaños de muestra y a la vez lograr el nivel objetivo de precisión.</t>
  </si>
  <si>
    <t xml:space="preserve">2. Las encuestas por muestreo se coordinan para distribuir la carga de los informantes. </t>
  </si>
  <si>
    <t>3. Se ofrecen múltiples formas para la recopilación de la información a los informantes , incluidas encuestas electrónicas.</t>
  </si>
  <si>
    <t>4. La recopilación de datos se realiza en el momento más adecuado conforme al flujo de información planeado.</t>
  </si>
  <si>
    <t>2. Existen herramientas técnicas para compartir e intercambiar datos dentro del sistema estadístico nacional (por ejemplo, acuerdos formales, servicios web, bases de datos comunes).</t>
  </si>
  <si>
    <t>3. Los archivos de datos (repositorios) se comparten entre las agencias de estadísticas para la producción de estadísticas oficiales y en cumplimiento de las políticas de confidencialidad.</t>
  </si>
  <si>
    <t>4. Existe información sobre la calidad de los datos (por ejemplo, sobre cobertura y posibilidades de cruces).</t>
  </si>
  <si>
    <t>5. Se promueve en todo el SEN el uso de registros administrativos y de otro tipo de fuentes de información, como alternativas a los datos captados por las encuestas para la producción de estadísticas oficiales.</t>
  </si>
  <si>
    <t>4. Se recopilan y analizan los indicadores sobre el uso de las estadísticas (por ejemplo, análisis web, número y tipos de descargas, suscriptores de informes), para mejorar los productos estadísticos.</t>
  </si>
  <si>
    <t>3. Se analiza la información sobre el uso de las estadísticas para apoyar el establecimiento de prioridades.</t>
  </si>
  <si>
    <t>4. Se realiza una evaluación periódica del programa de trabajo estadístico para identificar las nuevas necesidades y aquellas que han bajado de prioridad.</t>
  </si>
  <si>
    <t>1. Se establece una unidad de innovación para considerar y experimentar con nuevas fuentes de datos para satisfacer las necesidades emergentes de información.</t>
  </si>
  <si>
    <t>2. Se establece cooperación con la comunidad científica y con los propietarios o titulares de las nuevas fuentes de datos para experimentar y ser pioneros en el uso de estas fuentes de datos.</t>
  </si>
  <si>
    <t>1. Se desarrollan y gestionan sistemas basados en estándares, para evaluar y validar las bases de datos origen, los datos integrados, los resultados intermedios y los resultados estadísticos finales.</t>
  </si>
  <si>
    <t>2. Los datos se verifican sistemáticamente y se comparan con los datos utilizados mediante otras fuentes de información y a través del tiempo.</t>
  </si>
  <si>
    <t>3. Los resultados estadísticos se comparan con otras fuentes de información existentes para asegurar su validez.</t>
  </si>
  <si>
    <t>1. Existen procedimientos y lineamientos para medir y gestionar los errores estadísticos (por ejemplo, minimización de errores o equilibrios)</t>
  </si>
  <si>
    <t>2. Se identifican y describen las posibles fuentes de errores de muestreo.</t>
  </si>
  <si>
    <t>3. Se miden y evalúan los errores de muestreo.</t>
  </si>
  <si>
    <t>4. Se identifican, describen y evalúan los errores de no muestreo (errores en las fuentes de datos, errores de respuesta, errores de cobertura, errores relacionados con mediciones, procesamiento y análisis, etc.)</t>
  </si>
  <si>
    <t>5. Se analizan los errores estadísticos de muestreo y no muestreo, para identificar acciones de mejora.</t>
  </si>
  <si>
    <t>1. Se identifican claramente los datos y estadísticas preliminares de aquellos que ya están revisados.</t>
  </si>
  <si>
    <t>3. La política de revisión sigue procedimientos estándar y transparentes en el contexto de cada encuesta.</t>
  </si>
  <si>
    <t>4. La información sobre la magnitud y los motivos de las revisiones, de los indicadores clave, se utiliza para mejorar los procesos estadísticos.</t>
  </si>
  <si>
    <t>5. Se provee información sobre la magnitud y los motivos de las revisiones, de los indicadores clave, y se dispone públicamente.</t>
  </si>
  <si>
    <t>3. En el momento de establecer los objetivos, se tienen en cuenta las divergencias generales entre la puntualidad y las otras dimensiones de la calidad (por ejemplo, precisión, costo y carga del encuestado).</t>
  </si>
  <si>
    <t>1. Existen acuerdos con los proveedores de los datos, sobre las fechas de entrega acordadas y el formato a utilizarse.</t>
  </si>
  <si>
    <t>3. Existen procedimientos de seguimiento para garantizar la recepción oportuna de los datos.</t>
  </si>
  <si>
    <t>1. Se considera y evalúa la posibilidad y la necesidad de publicar datos estadísticos preliminares, al mismo tiempo que se considera la precisión y confiabilidad de la información.</t>
  </si>
  <si>
    <t>1. La puntualidad, o la relación de cumplimiento de la puntualidad (es decir, la tasa de estadísticas publicadas a tiempo), se mide de acuerdo con lo que se establece en el calendario de publicación. El establecimiento del calendario de publicación debe ocurrir al menos 3 meses antes de la publicación de las estadísticas relevantes.</t>
  </si>
  <si>
    <t>3. Los datos estadísticos publicados están abiertos para uso libre, siempre que se haga referencia a la agencia responsable de su elaboración.</t>
  </si>
  <si>
    <t>5. Los textos explicativos que acompañan a los datos se revisan para mayor claridad y legibilidad. (Notas técnicas o metodológicas, anexos técnicos, etc.)</t>
  </si>
  <si>
    <t>6. Se incluyen comparaciones de los datos en las publicaciones cuando es adecuado.</t>
  </si>
  <si>
    <t>7. Los datos preliminares y los datos revisados(definitivos) ​​se identifican y explican en las estadísticas publicadas.</t>
  </si>
  <si>
    <t>8. Se publican los metadatos más relevantes, junto con los resultados estadísticos, para comprender y utilizar las estadísticas.</t>
  </si>
  <si>
    <t>9. Existe una política para archivar las estadísticas ya publicadas.</t>
  </si>
  <si>
    <t>4. Las estadísticas se difunden de manera que facilitan la divulgación por parte de los medios de comunicación.</t>
  </si>
  <si>
    <t xml:space="preserve">6. Existe la forma de acceder (componente tecnológico) a datos anonimizados  o mecanismos para acceder a  microdatos. </t>
  </si>
  <si>
    <t>7. Se ha considerado explícitamente las divergencias entre la accesibilidad y la confidencialidad estadística (es decir, el nivel de detalle en las tablas).</t>
  </si>
  <si>
    <t>2. Se consulta a los investigadores sobre la efectividad de los acuerdos de acceso a los microdatos.</t>
  </si>
  <si>
    <t>3. La infraestructura para el acceso remoto a los microdatos está disponible, con el control adecuado.</t>
  </si>
  <si>
    <t xml:space="preserve">1. Se definen los informes de calidad estandar armonizados para las operaciones estadísticas de la ONE. </t>
  </si>
  <si>
    <t>2. Las estadísticas publicadas van acompañadas de informes de calidad estándar, que incluyen información sobre la periodicidad de las estadísticas, las fuentes de los datos, los métodos de producción y su calidad (precisión y fiabilidad, puntualidad y oportunidad, coherencia y comparabilidad, accesibilidad y claridad).</t>
  </si>
  <si>
    <t>2. Existen directrices, un repositorio común de conceptos estadísticos, definiciones de unidades y variables y clasificaciones y otros mecanismos.</t>
  </si>
  <si>
    <t>3. Se realiza seguimiento al cumplimiento de las normas internacionales, regionales o nacionales para la producción estadísticas. Cualquier desviación de estos estándares se hace explícita y se incluye en los metadatos, junto con las razones de tales desviaciones.</t>
  </si>
  <si>
    <t>1. Las estadísticas derivadas de diferentes fuentes o con diferentes periodicidades (por ejemplo, mensual, trimestral y anual), se comparan, se explican y se revisan las concordancias de las diferencias, según corresponda.</t>
  </si>
  <si>
    <t>2. Se promueve la cooperación y el intercambio de conocimientos entre programas y temáticas estadísticas individuales.</t>
  </si>
  <si>
    <t>3. Los procedimientos y directrices específicos del proceso estadístico están disponibles para asegurar que los resultados sean coherentes internamente.</t>
  </si>
  <si>
    <t>4. Antes de lanzar nuevas estadísticas o programas estadísticos, se analiza la relación conceptual y metodológica con las estadísticas existentes.</t>
  </si>
  <si>
    <t>6. Se desarrollan procedimientos o lineamientos internos para garantizar y monitorear la coherencia y consistencia interna.</t>
  </si>
  <si>
    <t>7. Se elaboran procedimientos y directrices para garantizar que se puedan combinar los resultados de diferentes fuentes. El cumplimiento se evalúa periódicamente.</t>
  </si>
  <si>
    <t>1. Los cambios en los métodos de compilación de los datos están claramente identificados, descritos y medidos para facilitar la interpretación de los resultados.</t>
  </si>
  <si>
    <t>2. La metadata en general incluye una sección sobre la evaluación de la consistencia interna y la comparabilidad a lo largo del tiempo y si es pertinente con otras estadísticas relacionadas con el tema.</t>
  </si>
  <si>
    <t>3. Se explican las rupturas de la serie de tiempo y se ponen a disposición del público los métodos para garantizar el empalme de las series durante el período de tiempo.</t>
  </si>
  <si>
    <t>5. Los cambios significativos en la sociedad y los fenómenos a medir se reflejan en los cambios apropiados en los conceptos, clasificaciones, definiciones y poblaciones objetivo.</t>
  </si>
  <si>
    <t>6. Se explican las diferencias dentro de áreas geográficas o a nivel de país debido a diferentes conceptos o metodologías.</t>
  </si>
  <si>
    <t>1. Se cuenta con una estrategia, lineamientos y procedimientos para la gestión y difusión de los metadatos.</t>
  </si>
  <si>
    <t>2. La gestión de los metadatos se reconoce como responsabilidad de todo el personal involucrado en la operación estadística.</t>
  </si>
  <si>
    <t>1. Se utilizan estándares internacionales, regionales, nacionales o internos para la documentación, la gestión y el archivo de los metadatos.</t>
  </si>
  <si>
    <t>2. Existen procedimientos para asegurar que los metadatos se documentan de acuerdo con los estandares internacionales  y se actualizan periódicamente.</t>
  </si>
  <si>
    <t>3. Los metadatos están disponibles al mismo tiempo que los datos y las estadísticas a las que pertenecen.</t>
  </si>
  <si>
    <t>4. Existe una forma sistemática de archivar los metadatos que también asegura que estén disponibles para su reutilización en el futuro.</t>
  </si>
  <si>
    <t>5. Se pone a disposición del público un glosario de conceptos estadísticos.</t>
  </si>
  <si>
    <t>1. Los responsables de los procesos estadísticos están capacitados para documentar adecuadamente los datos y describir los procesos relevantes.</t>
  </si>
  <si>
    <r>
      <t>A. Gestión del entorno institucional:</t>
    </r>
    <r>
      <rPr>
        <sz val="12"/>
        <color indexed="9"/>
        <rFont val="Roboto"/>
      </rPr>
      <t xml:space="preserve"> El entorno institucional para la Oficina Nacional de Estadísticas (ONE) y los miembros del Sistema Estadístico Nacional (SEN) es un elemento indispensable para reforzar la credibilidad y eficiencia de las estadísticas oficiales. Al mismo tiempo, el SEN debe tener un ente rector que ejerza la función de coordinar y regular la investigación, la producción y la difusión de estadísticas de calidad mediante políticas, normas y estándares.</t>
    </r>
  </si>
  <si>
    <r>
      <t xml:space="preserve">B. Gestión del Proceso Estadístico: </t>
    </r>
    <r>
      <rPr>
        <sz val="12"/>
        <color indexed="9"/>
        <rFont val="Roboto"/>
      </rPr>
      <t>La aplicación de metodologías, estándares nacionales e internacionales acompañado de las buenas prácticas estadística aseguran una producción de calidad.</t>
    </r>
  </si>
  <si>
    <r>
      <t xml:space="preserve">C. Gestión de resultados estadísticos: </t>
    </r>
    <r>
      <rPr>
        <sz val="12"/>
        <color indexed="9"/>
        <rFont val="Roboto"/>
      </rPr>
      <t>las estadísticas oficiales deben satisfacer las necesidades de los usuarios y cumplir con las normas de calidad establecidas para los productos estadísticos.</t>
    </r>
  </si>
  <si>
    <t>x</t>
  </si>
  <si>
    <t>y</t>
  </si>
  <si>
    <t xml:space="preserve">Inicial </t>
  </si>
  <si>
    <t xml:space="preserve">Final </t>
  </si>
  <si>
    <t>Procentajes</t>
  </si>
  <si>
    <t>escala</t>
  </si>
  <si>
    <t>Grados 100%</t>
  </si>
  <si>
    <t>2.3 El Director/a de la Oficina Nacional de Estadísticas contempla una posición jerárquica suficiente como para garantizar el diálogo y el liderazgo frente a las autoridades políticas y organismos gubernamentales.</t>
  </si>
  <si>
    <t>Requisitos de cumplimiento</t>
  </si>
  <si>
    <t>Código de elemento</t>
  </si>
  <si>
    <t>Evidencia actual</t>
  </si>
  <si>
    <t>Evidencia anterior</t>
  </si>
  <si>
    <t>Acción de mejora</t>
  </si>
  <si>
    <t>Fecha de cumplimiento</t>
  </si>
  <si>
    <t xml:space="preserve"> </t>
  </si>
  <si>
    <t xml:space="preserve">Fecha de cumplimiento </t>
  </si>
  <si>
    <t>Calificación integral del sistema</t>
  </si>
  <si>
    <t xml:space="preserve">Preparado por: </t>
  </si>
  <si>
    <t>Supervisado por:</t>
  </si>
  <si>
    <t>Metodología</t>
  </si>
  <si>
    <t>Auto-Diagnóstico</t>
  </si>
  <si>
    <t>Requerimiento</t>
  </si>
  <si>
    <t xml:space="preserve">Acción de mejora </t>
  </si>
  <si>
    <t>Actividades</t>
  </si>
  <si>
    <t xml:space="preserve">Insumo </t>
  </si>
  <si>
    <t>Presupuesto</t>
  </si>
  <si>
    <t>Indicador verificable</t>
  </si>
  <si>
    <t>Riesgo</t>
  </si>
  <si>
    <t>dd</t>
  </si>
  <si>
    <t>Matriz de Autodiagnóstico Para la Calidad de la Producción Estadistica - GRE</t>
  </si>
  <si>
    <t>Matriz de Autodiagnóstico Para la Calidad de la Producción Estadistica - GPE</t>
  </si>
  <si>
    <t>Matriz de Autodiagnóstico Para la Calidad de la Producción Estadistica - GEI</t>
  </si>
  <si>
    <t>Nivel Actual</t>
  </si>
  <si>
    <t>2. Los diseños muéstrales se basan en metodologías sólidas y datos poblacionales lo más actualizados posibles.</t>
  </si>
  <si>
    <t>6. Los instrumentos de recolección de los datos están diseñados de manera que minimizan la carga del informante, los costos y tiempos de procesamiento, maximizando la calidad de la captura de la información necesaria.</t>
  </si>
  <si>
    <t>3. Existe la definicion de los lineamientos metodológicos a seguir en la utilización de otras fuentes de datos no estructurados (como el Big data), en particular relacionados con la población estadística y la veracidad y volatilidad de dichos datos.</t>
  </si>
  <si>
    <t>Plan de Acción de Implementación</t>
  </si>
  <si>
    <t>Indicador de Implementación</t>
  </si>
  <si>
    <t xml:space="preserve">10.3 Las estadísticas basadas en nuevas fuentes de datos y fuentes de datos existentes se desarrollan en respuesta a las necesidades emergentes de información del sistema de planificación nacional y de la sociedad. </t>
  </si>
  <si>
    <t>11.1 Se evalúan y validan de manera periódica las fuentes de datos, los datos integrados, los resultados intermedios y los resultados estadísticos finales.</t>
  </si>
  <si>
    <t>11.2 Se debe medir, evaluar y documentar los errores de muestreo. Los errores que no son de muestreo de ser posible, se deben describir y estimados.</t>
  </si>
  <si>
    <t>12.1 Las Unidades Organizacionales de Estadísticas deben cumplir con estándares internacionales sobre la oportunidad de las estadísticas u otros objetivos relacionados con este principio.</t>
  </si>
  <si>
    <t>12.3 Se deben publicar resultados preliminares de las estadísticas cuando su precisión y confiabilidad sean aceptables de acuerdo con los criterios de calidad, metodologías naciones e internacionales.</t>
  </si>
  <si>
    <t>12.4 Se debe medir y supervisar la puntualidad, de acuerdo con las fechas de lanzamiento planificadas, como las establecidas en un calendario de publicaciones.</t>
  </si>
  <si>
    <t>13.1 Las estadísticas y sus metadatos deben presentarse de manera que se facilite la interpretación adecuada y las comparaciones significativas.</t>
  </si>
  <si>
    <t>13.3 Se utiliza tecnología de información y comunicación moderna para facilitar el acceso de manera práctica a las estadísticas.</t>
  </si>
  <si>
    <t>13.4 Se debe permitir el acceso a los microdatos con fines de investigación, sujeto a reglas y protocolos específicos sobre confidencialidad estadística, los cuales deben estar publicados en el sitio web de la Unidad Organizacional de Estadísticas.</t>
  </si>
  <si>
    <t>14.1 Se deben utilizar estándares internacionales, regionales y nacionales con respecto a definiciones, unidades, variables y clasificaciones.</t>
  </si>
  <si>
    <t>14.2 Deben existir procedimientos o directrices para garantizar y controlar la coherencia y consistencia interna, intra-sectorial e intersectorial.</t>
  </si>
  <si>
    <t>15.1 Se debe encontrar definido y documentado correctamente el sistema de gestión de metadatos de la ONE y las UOE.</t>
  </si>
  <si>
    <t>15.3 Existen programas de capacitación y desarrollo del personal relacionados con la gestión de metadatos y con los sistemas de información y documentación.</t>
  </si>
  <si>
    <t>1. Existe una legislación o alguna otra disposición formal que incluye la obligación de realizar consultas con las principales personas usuarias de las estadísticas.</t>
  </si>
  <si>
    <t>2. Existen procesos de consulta estructurados y periódicos (por ejemplo, consejos y comités asesores o grupos de trabajo) con los grupos de interés y con las personas usuarias clave para revisar el contenido del programa estadístico y la utilidad de las estadísticas existentes e identificar los requisitos para la producción de nuevas estadísticas.</t>
  </si>
  <si>
    <t xml:space="preserve">3. Los comentarios del servicio de atención al usuario, centro o línea directa se analizan para comprender e identificar las necesidades de las personas usuarias. </t>
  </si>
  <si>
    <t>1. Se satisfacen las necesidades prioritarias de las personas usuarias y estas se ven reflejadas en el programa de trabajo de la oficina de estadística.</t>
  </si>
  <si>
    <t>2. Existen procedimientos para priorizar las diversas necesidades de las personas usuarias en el programa de trabajo y en los objetivos estratégicos.</t>
  </si>
  <si>
    <t>5. Existen procesos para monitorear y consultar con las partes interesadas la relevancia y la utilidad práctica de las estadísticas existentes (con respecto al alcance, nivel de detalle, costo, etc.) de acuerdo con las necesidades emergentes de las personas usuarias.</t>
  </si>
  <si>
    <t>3. La ONE discute internamente y de manera frecuente las posibilidades de explotar nuevas fuentes de datos.</t>
  </si>
  <si>
    <t>1. Se llevan a cabo encuestas y análisis de satisfacción de las personas usuarias o estudios similares de manera periódica y se evalúan y analizan los resultados.</t>
  </si>
  <si>
    <t>4. Existen medidas para evaluar la satisfacción de las personas usuarias principales con productos específicos (por ejemplo, encuestas e indicadores específicos de satisfacción del usuario, incluida la puntualidad y otras características a nivel de producto).</t>
  </si>
  <si>
    <t>2. Se ponen a disposición de las personas usuarias, información sobre el momento, las razones y la naturaleza de las revisiones.</t>
  </si>
  <si>
    <t>1. La oportunidad en la publicación de las estadísticas de la ONE cumple con los estándares de difusión de los organismos internacionales como el Fondo Monetario Internacional (FMI) u otros que determinan la relevancia de la puntualidad (por ejemplo, los requisitos de la Agenda 2030 para los ODS).</t>
  </si>
  <si>
    <t>2. Se hace seguimiento a las divergencias respecto a los objetivos internacionales de puntualidad y, si no se cumplen, se toman medidas para garantizar su cumplimiento.</t>
  </si>
  <si>
    <t>2. Existen procedimientos para asegurar el flujo efectivo y oportuno de datos de los proveedores hacia la ONE.</t>
  </si>
  <si>
    <t>1. Las estadísticas se presentan de manera clara y comprensible. (Referirse al glosario de términos en lo que respecta a la definición de "claridad" e "interpretabilidad")</t>
  </si>
  <si>
    <t>2. Las guías que describen el contenido apropiado, los formatos y los estilos de presentación preferidos (diseño y claridad de los textos, tablas y gráficos) de los resultados de una ONE y UOE, están disponibles y se usan en las publicaciones de las estadísticas y de las bases de datos.</t>
  </si>
  <si>
    <t>4. Se ponen a disposición del público los documentos metodológicos actualizados (sobre los conceptos, el alcance, las clasificaciones, las bases y fuentes de datos, los métodos de recolección y las técnicas estadísticas), así como las medidas de calidad y el programa de trabajo de la ONE y las UOE.</t>
  </si>
  <si>
    <t>1. Las estadísticas se difunden por varios canales, adecuados para todas las personas usuarias, siendo el sitio web de la ONE y las instituciones que conforman el SEN el canal principal.</t>
  </si>
  <si>
    <t>3. Los datos estadísticos se pueden descargar mediante una interfaz de programación de aplicaciones (API), de manera rápida, con cruces sencillos desde un aplicativo en línea, que se puedan consultar en diferentes dispositivos.</t>
  </si>
  <si>
    <t>5. Se establecen acuerdos con personas usuarias clave para la transmisión eficiente y periódica de las estadísticas y los datos.</t>
  </si>
  <si>
    <t>1. La ONE y las UOE controlan o supervisan el acceso de los investigadores a los microdatos al proporcionarlos en un entorno seguro..</t>
  </si>
  <si>
    <t>2. La ONE y las UOE organizan jornadas de capacitación y divulgación para los periodistas, de manera periódica.</t>
  </si>
  <si>
    <t>3. La ONE y las UOE organizan capacitación para los estudiantes sobre cómo usar las estadísticas.</t>
  </si>
  <si>
    <t>2. Los servicios de asistencia al usuario cuentan con el personal adecuado para atender una amplia gama de personas usuarias.</t>
  </si>
  <si>
    <t>1. La ONE promueve la adopción de estándares nacionales, regionales o internacionales.</t>
  </si>
  <si>
    <t>5. Los resultados estadísticos se comparan con otras fuentes estadísticas o registros administrativos que proporcionan la misma información o similar sobre el mismo tema, y las divergencias se identifican y explican a las personas usuarias.</t>
  </si>
  <si>
    <t>4. Se evalúan los efectos de los cambios en las metodologías en las estimaciones finales y se proporciona información apropiada a las personas usuarias.</t>
  </si>
  <si>
    <t>Evaluación de cumplimiento</t>
  </si>
  <si>
    <t>Nivel</t>
  </si>
  <si>
    <t>Total</t>
  </si>
  <si>
    <t>Parcial</t>
  </si>
  <si>
    <t>Puntaje</t>
  </si>
  <si>
    <t>A</t>
  </si>
  <si>
    <t>B</t>
  </si>
  <si>
    <t>Gestión del entorno institucional</t>
  </si>
  <si>
    <t>Asegurar la imparcialidad y la objetividad</t>
  </si>
  <si>
    <t>Asegurar la suficiencia de los recursos</t>
  </si>
  <si>
    <t>C</t>
  </si>
  <si>
    <t>Gestión del proceso estadístico</t>
  </si>
  <si>
    <t>Asegurar la solidez metodológica</t>
  </si>
  <si>
    <t>Asegurar una buena relación de costo - eficiencia.</t>
  </si>
  <si>
    <t>Manejo de la carga del encuestado</t>
  </si>
  <si>
    <t>Gestión de los resultados estadísticos</t>
  </si>
  <si>
    <t>Asegurar la relevancia</t>
  </si>
  <si>
    <t>Asegurar la precisión y la confiabilidad</t>
  </si>
  <si>
    <t>Asegurar la oportunidad y la puntualidad</t>
  </si>
  <si>
    <t>Gestión de los metadatos</t>
  </si>
  <si>
    <t>Gestión del Proceso Estadístico</t>
  </si>
  <si>
    <t>Gestión de resultados estadísticos</t>
  </si>
  <si>
    <t>Asegurar la independencia profesional.</t>
  </si>
  <si>
    <t xml:space="preserve"> Asegurar la trasparencia, confidencialidad estadística y seguridad de los datos</t>
  </si>
  <si>
    <t>Asegurar la calidad</t>
  </si>
  <si>
    <t>Procedimientos estadísticos apropiados</t>
  </si>
  <si>
    <t xml:space="preserve"> Asegurar la accesibilidad y la claridad</t>
  </si>
  <si>
    <t xml:space="preserve"> Asegurar la coherencia y la comparabilidad</t>
  </si>
  <si>
    <t>Promedio general</t>
  </si>
  <si>
    <t>Nivel de Cumplimiento</t>
  </si>
  <si>
    <t>Resumen hoja de seguimiento</t>
  </si>
  <si>
    <r>
      <rPr>
        <b/>
        <sz val="11"/>
        <color indexed="8"/>
        <rFont val="Roboto"/>
      </rPr>
      <t xml:space="preserve">1. Principio: </t>
    </r>
    <r>
      <rPr>
        <sz val="11"/>
        <color indexed="8"/>
        <rFont val="Roboto"/>
      </rPr>
      <t>Hace referencia al principio de calidad, que busca establecer la normalización de los procesos.</t>
    </r>
  </si>
  <si>
    <r>
      <rPr>
        <b/>
        <sz val="11"/>
        <color indexed="8"/>
        <rFont val="Roboto"/>
      </rPr>
      <t xml:space="preserve">4. Elemento que deben de asegurarse: </t>
    </r>
    <r>
      <rPr>
        <sz val="11"/>
        <color indexed="8"/>
        <rFont val="Roboto"/>
      </rPr>
      <t>Hace referencia al conjunto de requerimientos que deben llevar a cabo para dar respuesta a los requisitos de cumplimiento de los principios de calidad de las estadísticas oficiales.</t>
    </r>
  </si>
  <si>
    <r>
      <t xml:space="preserve">Solamente podrán tener estatus </t>
    </r>
    <r>
      <rPr>
        <b/>
        <i/>
        <sz val="11"/>
        <color indexed="8"/>
        <rFont val="Roboto"/>
      </rPr>
      <t>Cumplimiento total</t>
    </r>
    <r>
      <rPr>
        <sz val="11"/>
        <color indexed="8"/>
        <rFont val="Roboto"/>
      </rPr>
      <t xml:space="preserve"> aquellos requerimientos que cumplan con lo siguiente:</t>
    </r>
  </si>
  <si>
    <r>
      <t>Cada nivel está compuesto por una matriz para su evaluación y una vez completada, se tomarán las oportunidades de mejora para elaborar un “</t>
    </r>
    <r>
      <rPr>
        <b/>
        <sz val="11"/>
        <color indexed="8"/>
        <rFont val="Roboto"/>
      </rPr>
      <t>Plan de Acción</t>
    </r>
    <r>
      <rPr>
        <sz val="11"/>
        <color indexed="8"/>
        <rFont val="Roboto"/>
      </rPr>
      <t>”, el cual tiene como objetivo llevar a la práctica las mejoras identificadas en el proceso de autodiagnóstico.</t>
    </r>
  </si>
  <si>
    <t>Observaciones</t>
  </si>
  <si>
    <t>N/A</t>
  </si>
  <si>
    <t>No Iniciado</t>
  </si>
  <si>
    <t>No aplica</t>
  </si>
  <si>
    <t>3ro Resultado</t>
  </si>
  <si>
    <t>2do Resultado</t>
  </si>
  <si>
    <t>1er Resultado</t>
  </si>
  <si>
    <t>Dirección de Normativas y Metodologías</t>
  </si>
  <si>
    <t>Versión</t>
  </si>
  <si>
    <t>Fecha de emisión</t>
  </si>
  <si>
    <r>
      <rPr>
        <b/>
        <sz val="11"/>
        <color indexed="8"/>
        <rFont val="Roboto"/>
      </rPr>
      <t xml:space="preserve">7. Evidencia actual: </t>
    </r>
    <r>
      <rPr>
        <sz val="11"/>
        <color indexed="8"/>
        <rFont val="Roboto"/>
      </rPr>
      <t>Hace referencia al documento o evidencia más reciente que se debe presentar al momento de validar que el requisito se lleva a cabo de manera inicial o cumplimiento parcial (borrador) y de cumplimiento total, documento o guia implementada.</t>
    </r>
  </si>
  <si>
    <r>
      <rPr>
        <b/>
        <sz val="11"/>
        <color indexed="8"/>
        <rFont val="Roboto"/>
      </rPr>
      <t>9. Acción de mejora:</t>
    </r>
    <r>
      <rPr>
        <sz val="11"/>
        <color indexed="8"/>
        <rFont val="Roboto"/>
      </rPr>
      <t xml:space="preserve"> Hace referencia a la actividad que se planifica y ejecuta para mejorar los procesos.</t>
    </r>
  </si>
  <si>
    <r>
      <t>12. Responsable:</t>
    </r>
    <r>
      <rPr>
        <sz val="11"/>
        <color indexed="8"/>
        <rFont val="Roboto"/>
      </rPr>
      <t xml:space="preserve"> Hace referencia al responsable de realizar la tarea</t>
    </r>
    <r>
      <rPr>
        <b/>
        <sz val="11"/>
        <color indexed="8"/>
        <rFont val="Roboto"/>
      </rPr>
      <t xml:space="preserve"> </t>
    </r>
  </si>
  <si>
    <t>Faltantes</t>
  </si>
  <si>
    <t>¿Cumple con el elemento?</t>
  </si>
  <si>
    <t>La presente matriz tiene como propósito facilitar una herramienta que sirva como soporte para dar seguimiento en el cumplimiento de los principios fundamentales de las estadísticas oficiales, apoyada en la adaptación del cuestionario para el autodiagnóstico de la CEPAL.</t>
  </si>
  <si>
    <r>
      <t xml:space="preserve">Instrucciones para el uso de esta herramienta
</t>
    </r>
    <r>
      <rPr>
        <sz val="11"/>
        <color indexed="8"/>
        <rFont val="Roboto"/>
      </rPr>
      <t>Las especificaciones para el manejo de esta herramienta inician con las Guías de Implementación del Código Nacional de Buenas Prácticas para las Estadísticas Oficiales, analizar y comprender las mismas fortalece la capacidad de uso de esta herramienta, cada nivel de gestión que se encuentra comprendido en el Código Nacional de Buenas Prácticas para las Estadísticas Oficiales se desagrega con sus respectivos requisitos de cumplimiento en esta matriz.</t>
    </r>
  </si>
  <si>
    <r>
      <rPr>
        <b/>
        <sz val="11"/>
        <color indexed="8"/>
        <rFont val="Roboto"/>
      </rPr>
      <t>13. Fecha de cumplimiento:</t>
    </r>
    <r>
      <rPr>
        <sz val="11"/>
        <color indexed="8"/>
        <rFont val="Roboto"/>
      </rPr>
      <t xml:space="preserve"> Hace referencia a la fecha que da cumplimiento al elemento o entregable.</t>
    </r>
  </si>
  <si>
    <t>En blanco</t>
  </si>
  <si>
    <t>TOTAL DE ELEMENTOS A CALCULAR</t>
  </si>
  <si>
    <t>003</t>
  </si>
  <si>
    <t xml:space="preserve">MATRIZ DE AUTODIAGNÓSTICO PARA LA CALIDAD DE LA PRODUCCIÓN ESTADÍSTICA </t>
  </si>
  <si>
    <t>MATRIZ DE AUTODIAGNÓSTICO PARA LA CALIDAD DE LA PRODUCCIÓN ESTADÍSTICA</t>
  </si>
  <si>
    <t>Puntaje C. total</t>
  </si>
  <si>
    <t>Total Pautas</t>
  </si>
  <si>
    <t>Puntaje C. Parcial</t>
  </si>
  <si>
    <t>Puntaje Iniciado</t>
  </si>
  <si>
    <t>Puntaje No iniciado</t>
  </si>
  <si>
    <t xml:space="preserve">Resultados  Desagregados por Principio de la  Matriz de Autodiagnóstico Para la Calidad de la Producción Estadistica </t>
  </si>
  <si>
    <r>
      <t>Es</t>
    </r>
    <r>
      <rPr>
        <sz val="10"/>
        <color theme="1"/>
        <rFont val="Roboto"/>
      </rPr>
      <t>te resumen presenta el conteo de cada categoría de evaluación de acuerdo con el cumplimiento para cada principio. Se presentan cuatro niveles para el cumplimiento: Cumplimiento total, Cumplimiento Parcial, Iniciado y No iniciado. 
Además, el resumen presenta el puntaje de cumplimiento por principio y este se calcula de la siguiente manera; ∑ total de los requisitos de cumplimiento (iniciado, parcial y total) / ∑ de los requisitos de  cumplimiento (no iniciado, iniciado, parcial y total)  X 100 
Además, el resumen presenta los puntajes promedio de cumplimiento calculados para cada nivel en particular como un puntaje principal promedio.</t>
    </r>
  </si>
  <si>
    <r>
      <t>3. Se diseñan estrategias</t>
    </r>
    <r>
      <rPr>
        <sz val="11"/>
        <color indexed="49"/>
        <rFont val="Roboto"/>
      </rPr>
      <t xml:space="preserve"> </t>
    </r>
    <r>
      <rPr>
        <sz val="11"/>
        <rFont val="Roboto"/>
      </rPr>
      <t>con grupos comunitarios, escuelas, gremios empresariales y otros grupos de interés para crear conciencia sobre el valor de las estadísticas oficiales.</t>
    </r>
  </si>
  <si>
    <t>Gestión del Entorno Institucional: NIVEL 1.</t>
  </si>
  <si>
    <t>8. Asegurar una buena relación de costo - eficiencia</t>
  </si>
  <si>
    <t>Gestión del Resultado Estadístico</t>
  </si>
  <si>
    <t>La matriz está dirigida a establecer si en la práctica se toma en consideración las metodologías, procedimientos, leyes, políticas y demás normas que se encuentran  definidas para dar cumplimiento a los Principios de Calidad de las Estadísticas Oficiales.</t>
  </si>
  <si>
    <t>Estructura de la Matriz de Autoevaluación para la Calidad de la Producción Estadística ONE</t>
  </si>
  <si>
    <r>
      <rPr>
        <b/>
        <sz val="11"/>
        <color indexed="8"/>
        <rFont val="Roboto"/>
      </rPr>
      <t xml:space="preserve">2. Requisitos de Cumplimiento: </t>
    </r>
    <r>
      <rPr>
        <sz val="11"/>
        <color indexed="8"/>
        <rFont val="Roboto"/>
      </rPr>
      <t>Hace referencia al cumplimiento del aspecto mencionado en el principio de calidad, para dar cumplimiento en el principio se deben cumplir los requisitos.</t>
    </r>
  </si>
  <si>
    <r>
      <t xml:space="preserve">6. Nivel de Cumplimiento: </t>
    </r>
    <r>
      <rPr>
        <sz val="11"/>
        <color indexed="8"/>
        <rFont val="Roboto"/>
      </rPr>
      <t xml:space="preserve"> Hace referencia al nivel de cumplimiento en el que está el elemento, en el desplegable puedes seleccionar "No aplica" en caso de que el elemento no aplique, Cuando aún no se han iniciado los trabajos respecto al elemento se coloca "No Iniciado", al iniciar los trabajos seleccionamos "Iniciado", Cuando ya el elemento posee un cumplimiento del 50% a 99% seleccionamos un "Cumplimiento parcial" y al tener un 100% de lo descrito en el elemento se coloca "cumplimiento total"</t>
    </r>
  </si>
  <si>
    <r>
      <rPr>
        <b/>
        <sz val="11"/>
        <color indexed="8"/>
        <rFont val="Roboto"/>
      </rPr>
      <t xml:space="preserve">8. Evidencia anterior: </t>
    </r>
    <r>
      <rPr>
        <sz val="11"/>
        <color indexed="8"/>
        <rFont val="Roboto"/>
      </rPr>
      <t>Hace referencia a la fecha de la primera evidencia presentada al momento de los requerimientos iniciales. (La misma no aplica para el primer Auto-diagnóstico)</t>
    </r>
  </si>
  <si>
    <r>
      <rPr>
        <b/>
        <sz val="11"/>
        <color indexed="8"/>
        <rFont val="Roboto"/>
      </rPr>
      <t>10. Comentario:</t>
    </r>
    <r>
      <rPr>
        <sz val="11"/>
        <color indexed="8"/>
        <rFont val="Roboto"/>
      </rPr>
      <t xml:space="preserve"> En este recuadro (en caso de aplicar) se procede a realizar los comentarios correspondientes al estado de cumplimiento. </t>
    </r>
  </si>
  <si>
    <r>
      <t>11. Acción de mejora:</t>
    </r>
    <r>
      <rPr>
        <sz val="11"/>
        <color indexed="8"/>
        <rFont val="Roboto"/>
      </rPr>
      <t xml:space="preserve"> En este recuadro se indican las mejoras que se pueden aplicar</t>
    </r>
  </si>
  <si>
    <r>
      <rPr>
        <b/>
        <sz val="11"/>
        <color indexed="8"/>
        <rFont val="Roboto"/>
      </rPr>
      <t xml:space="preserve">3. Código de Elemento: </t>
    </r>
    <r>
      <rPr>
        <sz val="11"/>
        <color indexed="8"/>
        <rFont val="Roboto"/>
      </rPr>
      <t xml:space="preserve">Hace referencia a la codificación que se le ha asignado a cada elemento. </t>
    </r>
  </si>
  <si>
    <r>
      <t>5. Estado de cumplimiento: E</t>
    </r>
    <r>
      <rPr>
        <sz val="11"/>
        <color indexed="8"/>
        <rFont val="Roboto"/>
      </rPr>
      <t>ste recuadro hace referencia al estatus de cumplimiento de lo descrito en el elemento, se le coloca (SI) si se cumple con el elemento, si no cumple se le coloca (NO) y si no aplica se le coloca (N/A).</t>
    </r>
  </si>
  <si>
    <t>GEI-3.3.3</t>
  </si>
  <si>
    <t>GEI-3.3.4</t>
  </si>
  <si>
    <t>1.  Existen disposiciones legales o de otra índole que permiten aplicar 
sanciones administrativas, penales y disciplinarias por incumplir la confidencialidad estadística.</t>
  </si>
  <si>
    <t>2.  La información sobre las disposiciones y sanciones al incumplimiento de la confidencialidad estadística se comparte con todo el personal de las agencias estadísticas y se ponen a disposición de todo el público.</t>
  </si>
  <si>
    <t>1. La información sobre el origen y las fuentes de los datos, los conceptos y los métodos utilizados para el desarrollo, la producción y la difusión de las estadísticas oficiales, se ponen a disposición del público.</t>
  </si>
  <si>
    <t>2. La información sobre estándares estadísticos está disponible al público.</t>
  </si>
  <si>
    <t>3. Se notifica con anticipación al público, sobre los cambios importantes en la metodología, las fuentes de los datos o las técnicas estadísticas utilizadas.</t>
  </si>
  <si>
    <t>4. La política de difusión se comparte con todo el público.</t>
  </si>
  <si>
    <t>5. Se divulgan públicamente los privilegios de acceso previo a los resultados estadísticos.</t>
  </si>
  <si>
    <t xml:space="preserve">1. La ONE y las UOE tienen procedimientos y lineamientos consistentes, coherentes, claros, accesibles y transparentes para todas las etapas de la producción de estadísticas. </t>
  </si>
  <si>
    <t>1. La ONE y las UOE cuentan con herramientas y lineamientos, conocidos por las personas usuarias, y los utilizan para evaluar la calidad de los datos provenientes de registros administrativos y de otras fuentes de datos.</t>
  </si>
  <si>
    <t>3. Los propietarios y titulares de los registros administrativos y de otras fuentes de datos informan  a la ONE y las UOE  de cualquier cambio realizado en el proceso de producción de sus datos.</t>
  </si>
  <si>
    <t>4. La ONE y las UOE disponen de metadatos relacionados con los registros administrativos y de las otras fuentes de datos, incluidos los conceptos, definiciones, clasificaciones, cobertura poblacional para el objetivo y otros aspectos metodológicos.</t>
  </si>
  <si>
    <t xml:space="preserve">3. Los metadatos se capturan a lo largo del proceso estadístico siguiendo los lineamientos del proceso estadistico y se almacenan en un sistema de gestion de metadatos. </t>
  </si>
  <si>
    <t>1. La ONE cuenta con una estructura organizativa que asegure el desarrollo y aplicación de métodos estadísticos sólidos en las distintas etapas del proceso estadístico y para las distintas operaciones estadísticas</t>
  </si>
  <si>
    <t>4. La ONE, de contar con la potestad, revisa las metodologías utilizadas por organismos independientes para la recolección de los datos y la producción de estadísticas.</t>
  </si>
  <si>
    <t>1. El personal de la ONE se contrata en función de sus antecedentes académicos, cualificaciones y experiencia adecuada.</t>
  </si>
  <si>
    <t>3. El personal de la ONE realiza actividades de cooperación en temas metodológicos con sus pares a nivel internacional.</t>
  </si>
  <si>
    <t>1. De ser solicitada, la ONE y las UOE brindan información requerida por organismo legislativo para asegurar la obtención y el acceso constante a las fuentes de datos de los registros administrativos y de los demás tipos de datos con fines estadísticos.</t>
  </si>
  <si>
    <t>1. La ONE y las UOE han desarrollado estrategias para pasar a un sistema de producción estadística más integrado y estandarizado dentro de su organización.</t>
  </si>
  <si>
    <t>2. La ONE y las UO promueven, comparten e implementan soluciones estandarizadas para aumentar la eficacia y la eficiencia.</t>
  </si>
  <si>
    <t>6. Existen prácticas estándar para recibir comentarios de las/os informantes y para responder a sus solicitudes y quejas de manera frecuente.</t>
  </si>
  <si>
    <t>2. La información sobre la puntualidad de las estadísticas publ8icadas se discute con la dirección y se pone a disposición de las personas usuarias.</t>
  </si>
  <si>
    <t>3. Los catálogos de publicaciones y otros servicios se ponen a disposición de las personas usuarias.</t>
  </si>
  <si>
    <t>GRE-13.2.5</t>
  </si>
  <si>
    <t>5. Se ha desarrollado y acordado una estrategia con las personas usuarias estratégicas para la publicación de los datos y microdatos anonimizados.</t>
  </si>
  <si>
    <t>4.Se pone a disposición de las personas usuarias de la 
información el costo relacionado para brindar servicios estadísticos complementarios.</t>
  </si>
  <si>
    <t>1. La ONE y los otros productores del SEN tienen una estrategia para 
administrar las relaciones con los medios y mantener un contacto frecuente con los medios de comunicación.</t>
  </si>
  <si>
    <t>3. Los resultados de las evaluaciones de calidad o revisiones se hacen públicos.</t>
  </si>
  <si>
    <t>2. Se informa al público que, cuando sea posible, se pueden proporcionar a solicitud resultados personalizados, estadísticas que no se difunden de manera rutinaria y series de tiempo más largas, y se les indica a los usuarios cómo realizar estas solicitudes. Los resultados estadísticos 
de estas consultas se hacen públicos siempre que sea posible y se acompañan de notas que informan sobre su correcto uso e interpretación.</t>
  </si>
  <si>
    <t>3. Los resultados preliminares se revisan de acuerdo con la política de revisión establecida.</t>
  </si>
  <si>
    <t>4. Los resultados finales se distinguen claramente de los resultados preliminares.</t>
  </si>
  <si>
    <t>1. Las demandas de nuevas estadísticas son evaluadas con respecto a la relevancia de los objetivos de la operación estadística, la disponibilidad de información y los costos asociados; además, se discuten con la administración, con base en los aportes de los persona usuarias y la cooperación con otros grupos de interés.</t>
  </si>
  <si>
    <t>3. La ONE, ponen a disposición de las personas usuarias externas sus normas de calidad o una versión resumida de ellas.</t>
  </si>
  <si>
    <t>1. Se preparan, publican y actualizan periódicamente, informes de calidad para que sean de utilidad para ofrecer una perspectiva al productor y a las personas usuarias, según corresponda.</t>
  </si>
  <si>
    <t>4.7 La ONE da seguimiento de manera regular y sistemática a la satisfacción de las personas usuarias con los productos y procesos estadísticos sometiéndolos a revisiones periódicas de calidad, en función al balance de los principios de calidad, normas y experiencias internaciones, entre otros.</t>
  </si>
  <si>
    <t xml:space="preserve">1.5 En los casos en que se detecten errores, se deben corregir  a la mayor brevedad y se informará a las personas usuarias sobre cómo estos afectaron las estadísticas publicadas. </t>
  </si>
  <si>
    <t>2. Se definen, calculan y monitorean indicadores que permiten el seguimiento y el logro de mejoras en la calidad. Algunos ejemplos de indicadores de calidad incluyen: Referencias en los medios, visitas a las páginas web, resultados de las encuestas de satisfacción a las personas usuarias (miden relevancia); Desviaciones estándar y otras medidas de precisión, tasas de respuesta (precisión); Número y tamaño de las revisiones (confiabilidad); Período de tiempo entre la finalización de un período de referencia y la difusión de las estadísticas (oportunidad); Tasa de resultados estadísticos publicados en la fecha anunciada (puntualidad); Sobrecarga a los encuestados.</t>
  </si>
  <si>
    <t>2. Se identifican e implementan acciones de mejora derivadas de las encuestas o estudios de satisfacción de las personas usuarias.</t>
  </si>
  <si>
    <t>3. Las encuestas de satisfacción del usuario incluyen preguntas a las personas usuarias respecto a la disponibilidad de metadatos.</t>
  </si>
  <si>
    <t>6. La información sobre los errores de muestreo y no muestreo se pone a disposición de las personas usuarias como parte de los metadatos.</t>
  </si>
  <si>
    <t>2. Las personas usuarias reciben información apropiada sobre la calidad de las estadísticas preliminares.</t>
  </si>
  <si>
    <t>1. En la medida de lo posible, se debe suministrar apoyo técnico para el análisis de datos a solicitud de las personas usuarias y según los acuerdos, hacerlos públicos.</t>
  </si>
  <si>
    <t>2. Las personas usuarias pueden extraer grupos de datos, a partir de bases de datos estadísticas publicadas en la web, en los formatos más apropiados y comunes (xlsx, cvc, html, etc.).</t>
  </si>
  <si>
    <t>1. Los servicios de soporte a las personas usuarias están disponibles para proporcionarles asistencia rápida que permita ayudarles a acceder e interpretar los datos.</t>
  </si>
  <si>
    <t>3. Los procedimientos de edición estadística y los métodos de imputación utilizados, se basan en una metodología sólida conocida para las personas usuarias.</t>
  </si>
  <si>
    <t>1. Se realizan discusiones de manera frecuente, por parte de la gerencia sobre la utilidad de todas las estadísticas; las discusiones incluyen los aportes de los persona usuarias, tales como los resultados de las encuestas de satisfacción de las persona usuarias.</t>
  </si>
  <si>
    <t>3. Las persona usuarias y los grupos de interés son informados y consultados sobre la posible no continuidad de algunos productos estadísticos.</t>
  </si>
  <si>
    <t>1. Existe y se comparte con las persona usuarias de la información, la documentación de los datos ya disponibles dentro del SEN, incluidos los datos históricos archivados.</t>
  </si>
  <si>
    <t>10.4 Se mide periódicamente la satisfacción de las personas usuarias y se realiza un seguimiento sistemático.</t>
  </si>
  <si>
    <t>13.6 La ONE cuenta con un área específica de relacionamiento que brinda soporte a las personas usuarias de manera oportuna.</t>
  </si>
  <si>
    <t>2.4 La ONE, como ente rector del SEN, dirige las decisiones sobre métodos, estándares de, calidad y procedimientos estadísticos a ser usados en la producción de estadísticas, quedando al margen de las decisiones gubernamentales.</t>
  </si>
  <si>
    <t>3. Existen procedimientos para asegurar que la documentación requerida sobre la calidad sea actualizada periódicamente.</t>
  </si>
  <si>
    <t>4. Se desarrollan productos web que brindan la información estadística necesaria a las persona usuarias de información (empresas y a los individuos), y estos productos se promueven a través de estrategias con comunidades y encuestados.</t>
  </si>
  <si>
    <t>10.1 Existen procedimientos para identificar a las personas usuarias, sus necesidades y mecanismos de consulta sobre el contenido del programa de trabajo estadístico.</t>
  </si>
  <si>
    <t>10.2 Se tiene en cuenta las necesidades y los requisitos de las personas usuarias, y se realizan los análisis necesarios para determinar la priorización, que quedan reflejados en el programa de trabajo estadistico cuando corresponde.</t>
  </si>
  <si>
    <t>13.7 La evaluación de calidad de los productos estadísticos debe ser de información pública para las personas usuarias.</t>
  </si>
  <si>
    <t>4. Se incentiva a productores y a las personas usuarias a publicar artículos sobre temas estadísticos y sobre cómo se deben usar las estadísticas de manera adecuada.</t>
  </si>
  <si>
    <t>Fecha de revisión</t>
  </si>
  <si>
    <r>
      <rPr>
        <b/>
        <sz val="14"/>
        <color rgb="FF1992A4"/>
        <rFont val="Roboto"/>
      </rPr>
      <t>Calificación</t>
    </r>
    <r>
      <rPr>
        <b/>
        <sz val="14"/>
        <color theme="1"/>
        <rFont val="Roboto"/>
      </rPr>
      <t xml:space="preserve">
</t>
    </r>
    <r>
      <rPr>
        <sz val="11"/>
        <color theme="1"/>
        <rFont val="Roboto"/>
      </rPr>
      <t>Con base en el análisis realizado de cada uno de los elementos requeridos para el cumplimiento de los principios de calidad, la Oficina Nacional de Estadística planteó registrar: "No aplica" si el elemento no es pertinente de cunplimiento por parte de la organización que realiza el autodiagnóstico,  "Sí" para los casos en que aplique el elemento y se cumpla con este, "No" para los casos en que aplique el elemento pero no se cumpla con este:</t>
    </r>
  </si>
  <si>
    <r>
      <rPr>
        <b/>
        <sz val="11"/>
        <color rgb="FF1992A4"/>
        <rFont val="Roboto"/>
      </rPr>
      <t>Pasos a seguir:</t>
    </r>
    <r>
      <rPr>
        <b/>
        <sz val="11"/>
        <color indexed="8"/>
        <rFont val="Roboto"/>
      </rPr>
      <t xml:space="preserve">
</t>
    </r>
    <r>
      <rPr>
        <sz val="11"/>
        <color indexed="8"/>
        <rFont val="Roboto"/>
      </rPr>
      <t xml:space="preserve">
1er paso. Para iniciar con el llenado de esta herramienta vaya al nivel de gestión con el cual pretende iniciar su cumplimiento, estos niveles se encuentran identificados de la siguiente manera GEI, GPE y GRE, especifique si usted cumple con el elemento expuesto respondiendo (SI,NO,N/A) segun corresponda, luego coloque el nivel del cumplimiento del elemento expuesto, especificando si este No aplica, no esta iniciado,  esta iniciado, en Cumplimiento Parcial o en Cumplimiento Total.
2do paso. Si su institución va a implementar esta herramienta por primera vez, coloque la evidencia actual correspondiente al elemento expuesto y dejar la casilla de evidencia anterior en blanco, en caso de que su intitución haya realizado el autodiagnóstico anteriormente, coloque la evidencia anterior.
3er paso. En la casilla de comentarios, puede especificar sus necesidades, debilidades, fortalezas, entre otros aspectos a considerar.
4to paso. Si su institución se encuentra con la necesidad de implementar alguna mejora para dar cumplimiento al requisito expuesto, especifique esa mejora en la casilla acción de mejora.
5to paso. Proceda a identificar el/la responsabe de la acción de mejora y para la fecha de cumplimiento, especifique en esta casilla la fecha en la cual se estará ejecutando la mejora planteada.</t>
    </r>
  </si>
  <si>
    <r>
      <rPr>
        <b/>
        <sz val="11"/>
        <color rgb="FF1992A4"/>
        <rFont val="Roboto"/>
      </rPr>
      <t>Plan de acción</t>
    </r>
    <r>
      <rPr>
        <b/>
        <sz val="11"/>
        <color theme="1"/>
        <rFont val="Roboto"/>
      </rPr>
      <t xml:space="preserve">
</t>
    </r>
    <r>
      <rPr>
        <sz val="11"/>
        <color theme="1"/>
        <rFont val="Roboto"/>
      </rPr>
      <t xml:space="preserve">
En la matriz Plan de Acción, para los elementos calificados con un "No" se describirán las acciones de mejoras o fortalecimiento. Es posible que una acción de mejora cubra varios elementos. Las acciones recomendadas incluirán el detalle de las actividades, insumos requeridos para su realización, fecha prevista para el cumplimiento y responsable. </t>
    </r>
  </si>
  <si>
    <r>
      <rPr>
        <b/>
        <sz val="11"/>
        <color rgb="FF1992A4"/>
        <rFont val="Roboto"/>
      </rPr>
      <t xml:space="preserve">Resultados  desagregado por Principio de la  Matriz de Autodiagnóstico para la Calidad de la Producción Estadistica </t>
    </r>
    <r>
      <rPr>
        <b/>
        <sz val="11"/>
        <color theme="1"/>
        <rFont val="Roboto"/>
      </rPr>
      <t xml:space="preserve">
</t>
    </r>
    <r>
      <rPr>
        <sz val="11"/>
        <color indexed="8"/>
        <rFont val="Roboto"/>
      </rPr>
      <t>Este resumen presenta el conteo de cada categoría de evaluación de acuerdo con el cumplimiento para cada principio. Presentando cuatro niveles: cumplimiento total (Total), Cumplimiento Parcial (Parcial), Iniciado y No Iniciado.
Presenta el puntaje de cumplimiento por principio y este se calcula de la siguiente manera; ∑ total de los requisitos de cumplimiento (iniciado, parcial y total) / ∑ de los requisitos de  cumplimiento (no iniciado, iniciado, parcial y total)  X 100 
Además, el resumen presenta los puntajes promedio de cumplimiento calculados para cada nivel en particular como un puntaje principal promedio.</t>
    </r>
  </si>
  <si>
    <r>
      <rPr>
        <b/>
        <sz val="11"/>
        <color rgb="FF1992A4"/>
        <rFont val="Roboto"/>
      </rPr>
      <t>Resumen hoja de seguimiento</t>
    </r>
    <r>
      <rPr>
        <b/>
        <sz val="11"/>
        <color theme="1"/>
        <rFont val="Roboto"/>
      </rPr>
      <t xml:space="preserve">
</t>
    </r>
    <r>
      <rPr>
        <sz val="11"/>
        <color theme="1"/>
        <rFont val="Roboto"/>
      </rPr>
      <t>La hoja de seguimiento es la herramienta diseñada para presentar los niveles de avances que se van teniendo con los elementos o requerimientos. A través de esta, los avances se perciben en valor porcentual y en  vista gráfica, esta hoja se utiliza para dar seguimiento a los avances de la implementación, donde cada resulta debe de iniciar con el anterior.</t>
    </r>
  </si>
  <si>
    <r>
      <rPr>
        <b/>
        <i/>
        <sz val="11"/>
        <color theme="1"/>
        <rFont val="Roboto"/>
      </rPr>
      <t>a)</t>
    </r>
    <r>
      <rPr>
        <i/>
        <sz val="11"/>
        <color indexed="8"/>
        <rFont val="Roboto"/>
      </rPr>
      <t>      Evidencia entregada.</t>
    </r>
  </si>
  <si>
    <r>
      <rPr>
        <b/>
        <i/>
        <sz val="11"/>
        <color theme="1"/>
        <rFont val="Roboto"/>
      </rPr>
      <t>b)</t>
    </r>
    <r>
      <rPr>
        <b/>
        <i/>
        <sz val="11"/>
        <color indexed="8"/>
        <rFont val="Roboto"/>
      </rPr>
      <t> </t>
    </r>
    <r>
      <rPr>
        <i/>
        <sz val="11"/>
        <color indexed="8"/>
        <rFont val="Roboto"/>
      </rPr>
      <t>     Valoración al 100%</t>
    </r>
  </si>
  <si>
    <r>
      <rPr>
        <b/>
        <sz val="8"/>
        <color indexed="8"/>
        <rFont val="Roboto"/>
      </rPr>
      <t xml:space="preserve">Fuentes consultadas:
</t>
    </r>
    <r>
      <rPr>
        <b/>
        <sz val="8"/>
        <color rgb="FF000000"/>
        <rFont val="Roboto"/>
      </rPr>
      <t>1.</t>
    </r>
    <r>
      <rPr>
        <sz val="8"/>
        <color indexed="8"/>
        <rFont val="Roboto"/>
      </rPr>
      <t xml:space="preserve"> </t>
    </r>
    <r>
      <rPr>
        <sz val="8"/>
        <color theme="1"/>
        <rFont val="Roboto"/>
      </rPr>
      <t xml:space="preserve">Cuestionario adaptado para los paises de la region.
</t>
    </r>
    <r>
      <rPr>
        <b/>
        <sz val="8"/>
        <color theme="1"/>
        <rFont val="Roboto"/>
      </rPr>
      <t>2.</t>
    </r>
    <r>
      <rPr>
        <sz val="8"/>
        <color theme="1"/>
        <rFont val="Roboto"/>
      </rPr>
      <t xml:space="preserve"> Normas Básicas de Contro Interno.</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</si>
</sst>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General;General;&quot;&quot;"/>
    <numFmt numFmtId="165" formatCode="[$-C0A]d\-mmm\-yyyy;@"/>
    <numFmt numFmtId="166" formatCode="0.0%"/>
  </numFmts>
  <fonts count="62" x14ac:knownFonts="1">
    <font>
      <sz val="11"/>
      <color theme="1"/>
      <name val="Calibri"/>
      <family val="2"/>
      <scheme val="minor"/>
    </font>
    <font>
      <b/>
      <i/>
      <sz val="18"/>
      <name val="Roboto"/>
    </font>
    <font>
      <b/>
      <sz val="12"/>
      <name val="Roboto"/>
    </font>
    <font>
      <sz val="10"/>
      <name val="Roboto"/>
    </font>
    <font>
      <sz val="11"/>
      <name val="Roboto"/>
    </font>
    <font>
      <b/>
      <sz val="10"/>
      <name val="Roboto"/>
    </font>
    <font>
      <sz val="8"/>
      <name val="Calibri"/>
      <family val="2"/>
    </font>
    <font>
      <sz val="12"/>
      <color indexed="9"/>
      <name val="Roboto"/>
    </font>
    <font>
      <b/>
      <sz val="11"/>
      <color indexed="8"/>
      <name val="Roboto"/>
    </font>
    <font>
      <sz val="11"/>
      <color indexed="8"/>
      <name val="Roboto"/>
    </font>
    <font>
      <b/>
      <i/>
      <sz val="11"/>
      <color indexed="8"/>
      <name val="Roboto"/>
    </font>
    <font>
      <i/>
      <sz val="11"/>
      <color indexed="8"/>
      <name val="Roboto"/>
    </font>
    <font>
      <b/>
      <sz val="11"/>
      <name val="Roboto"/>
    </font>
    <font>
      <b/>
      <sz val="14"/>
      <name val="Roboto"/>
    </font>
    <font>
      <sz val="12"/>
      <name val="Roboto"/>
    </font>
    <font>
      <sz val="11"/>
      <color theme="1"/>
      <name val="Calibri"/>
      <family val="2"/>
      <scheme val="minor"/>
    </font>
    <font>
      <u/>
      <sz val="10"/>
      <color theme="10"/>
      <name val="Arial"/>
      <family val="2"/>
    </font>
    <font>
      <sz val="11"/>
      <color rgb="FF000000"/>
      <name val="Calibri"/>
      <family val="2"/>
    </font>
    <font>
      <b/>
      <sz val="11"/>
      <color theme="1"/>
      <name val="Roboto"/>
    </font>
    <font>
      <sz val="11"/>
      <color theme="1"/>
      <name val="Roboto"/>
    </font>
    <font>
      <sz val="12"/>
      <color theme="1"/>
      <name val="Roboto"/>
    </font>
    <font>
      <sz val="11"/>
      <color rgb="FF000000"/>
      <name val="Roboto"/>
    </font>
    <font>
      <sz val="11"/>
      <color theme="0"/>
      <name val="Roboto"/>
    </font>
    <font>
      <sz val="14"/>
      <color theme="1"/>
      <name val="Roboto"/>
    </font>
    <font>
      <b/>
      <sz val="14"/>
      <color theme="1"/>
      <name val="Roboto"/>
    </font>
    <font>
      <b/>
      <i/>
      <sz val="14"/>
      <color theme="1"/>
      <name val="Roboto"/>
    </font>
    <font>
      <b/>
      <sz val="12"/>
      <color theme="1"/>
      <name val="Roboto"/>
    </font>
    <font>
      <b/>
      <sz val="14"/>
      <color theme="0"/>
      <name val="Roboto"/>
    </font>
    <font>
      <sz val="10"/>
      <color theme="1"/>
      <name val="Roboto"/>
    </font>
    <font>
      <i/>
      <sz val="11"/>
      <color theme="1"/>
      <name val="Roboto"/>
    </font>
    <font>
      <b/>
      <sz val="12"/>
      <color theme="0"/>
      <name val="Roboto"/>
    </font>
    <font>
      <sz val="10"/>
      <color theme="0"/>
      <name val="Roboto"/>
    </font>
    <font>
      <sz val="10"/>
      <color rgb="FF000000"/>
      <name val="Roboto"/>
    </font>
    <font>
      <u/>
      <sz val="10"/>
      <color theme="10"/>
      <name val="Roboto"/>
    </font>
    <font>
      <sz val="12"/>
      <color rgb="FF000000"/>
      <name val="Roboto"/>
    </font>
    <font>
      <u/>
      <sz val="12"/>
      <color theme="1"/>
      <name val="Roboto"/>
    </font>
    <font>
      <b/>
      <sz val="12"/>
      <color rgb="FF000000"/>
      <name val="Roboto"/>
    </font>
    <font>
      <b/>
      <sz val="10"/>
      <color theme="0"/>
      <name val="Roboto"/>
    </font>
    <font>
      <b/>
      <sz val="18"/>
      <color theme="1"/>
      <name val="Roboto"/>
    </font>
    <font>
      <sz val="8"/>
      <color theme="1"/>
      <name val="Roboto"/>
    </font>
    <font>
      <b/>
      <sz val="8"/>
      <color indexed="8"/>
      <name val="Roboto"/>
    </font>
    <font>
      <sz val="8"/>
      <color indexed="8"/>
      <name val="Roboto"/>
    </font>
    <font>
      <b/>
      <sz val="11"/>
      <color theme="0"/>
      <name val="Roboto"/>
    </font>
    <font>
      <sz val="12"/>
      <color theme="0"/>
      <name val="Roboto"/>
    </font>
    <font>
      <sz val="14"/>
      <color theme="0"/>
      <name val="Roboto"/>
    </font>
    <font>
      <sz val="11"/>
      <color rgb="FFFF0000"/>
      <name val="Roboto"/>
    </font>
    <font>
      <b/>
      <sz val="18"/>
      <name val="Roboto"/>
    </font>
    <font>
      <sz val="9"/>
      <name val="Roboto"/>
    </font>
    <font>
      <b/>
      <sz val="10"/>
      <color rgb="FFFF0000"/>
      <name val="Roboto"/>
    </font>
    <font>
      <sz val="11"/>
      <color indexed="49"/>
      <name val="Roboto"/>
    </font>
    <font>
      <b/>
      <sz val="11"/>
      <color theme="1"/>
      <name val="Calibri"/>
      <family val="2"/>
      <scheme val="minor"/>
    </font>
    <font>
      <sz val="22"/>
      <color rgb="FF0070C0"/>
      <name val="Calibri"/>
      <family val="2"/>
      <scheme val="minor"/>
    </font>
    <font>
      <b/>
      <sz val="11"/>
      <color rgb="FF1992A4"/>
      <name val="Roboto"/>
    </font>
    <font>
      <sz val="14"/>
      <color rgb="FF1992A4"/>
      <name val="Franklin Gothic Demi"/>
      <family val="2"/>
    </font>
    <font>
      <b/>
      <sz val="12"/>
      <color rgb="FF1992A4"/>
      <name val="Roboto"/>
    </font>
    <font>
      <b/>
      <sz val="14"/>
      <color rgb="FF1992A4"/>
      <name val="Roboto"/>
    </font>
    <font>
      <b/>
      <sz val="22"/>
      <color rgb="FF1992A4"/>
      <name val="Roboto"/>
    </font>
    <font>
      <sz val="11"/>
      <color theme="0"/>
      <name val="Calibri"/>
      <family val="2"/>
      <scheme val="minor"/>
    </font>
    <font>
      <b/>
      <i/>
      <sz val="11"/>
      <color theme="1"/>
      <name val="Roboto"/>
    </font>
    <font>
      <b/>
      <sz val="8"/>
      <color rgb="FF000000"/>
      <name val="Roboto"/>
    </font>
    <font>
      <b/>
      <sz val="8"/>
      <color theme="1"/>
      <name val="Roboto"/>
    </font>
    <font>
      <b/>
      <i/>
      <sz val="18"/>
      <color rgb="FF1992A4"/>
      <name val="Roboto"/>
    </font>
  </fonts>
  <fills count="10">
    <fill>
      <patternFill patternType="none"/>
    </fill>
    <fill>
      <patternFill patternType="gray125"/>
    </fill>
    <fill>
      <patternFill patternType="solid">
        <fgColor rgb="FFFFFF00"/>
        <bgColor indexed="64"/>
      </patternFill>
    </fill>
    <fill>
      <patternFill patternType="solid">
        <fgColor rgb="FF00B050"/>
        <bgColor indexed="64"/>
      </patternFill>
    </fill>
    <fill>
      <patternFill patternType="solid">
        <fgColor theme="0"/>
        <bgColor indexed="64"/>
      </patternFill>
    </fill>
    <fill>
      <patternFill patternType="solid">
        <fgColor rgb="FF0070C0"/>
        <bgColor indexed="64"/>
      </patternFill>
    </fill>
    <fill>
      <patternFill patternType="solid">
        <fgColor rgb="FF002060"/>
        <bgColor indexed="64"/>
      </patternFill>
    </fill>
    <fill>
      <patternFill patternType="solid">
        <fgColor rgb="FF1A92A4"/>
        <bgColor indexed="64"/>
      </patternFill>
    </fill>
    <fill>
      <patternFill patternType="solid">
        <fgColor rgb="FFFF0000"/>
        <bgColor indexed="64"/>
      </patternFill>
    </fill>
    <fill>
      <patternFill patternType="solid">
        <fgColor rgb="FF92D050"/>
        <bgColor indexed="64"/>
      </patternFill>
    </fill>
  </fills>
  <borders count="80">
    <border>
      <left/>
      <right/>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right/>
      <top style="medium">
        <color indexed="64"/>
      </top>
      <bottom/>
      <diagonal/>
    </border>
    <border>
      <left style="thin">
        <color indexed="64"/>
      </left>
      <right/>
      <top style="thin">
        <color indexed="64"/>
      </top>
      <bottom/>
      <diagonal/>
    </border>
    <border>
      <left/>
      <right style="medium">
        <color indexed="64"/>
      </right>
      <top/>
      <bottom style="medium">
        <color indexed="64"/>
      </bottom>
      <diagonal/>
    </border>
    <border>
      <left/>
      <right/>
      <top/>
      <bottom style="thin">
        <color theme="6" tint="-0.24994659260841701"/>
      </bottom>
      <diagonal/>
    </border>
    <border>
      <left/>
      <right/>
      <top/>
      <bottom style="thin">
        <color theme="6" tint="-0.249977111117893"/>
      </bottom>
      <diagonal/>
    </border>
    <border>
      <left/>
      <right/>
      <top style="thin">
        <color theme="6"/>
      </top>
      <bottom/>
      <diagonal/>
    </border>
    <border>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medium">
        <color indexed="64"/>
      </right>
      <top/>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top style="medium">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style="thin">
        <color indexed="64"/>
      </left>
      <right/>
      <top/>
      <bottom style="thin">
        <color indexed="64"/>
      </bottom>
      <diagonal/>
    </border>
    <border>
      <left style="thin">
        <color indexed="64"/>
      </left>
      <right/>
      <top style="medium">
        <color indexed="64"/>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thin">
        <color indexed="64"/>
      </left>
      <right/>
      <top style="medium">
        <color indexed="64"/>
      </top>
      <bottom style="medium">
        <color indexed="64"/>
      </bottom>
      <diagonal/>
    </border>
  </borders>
  <cellStyleXfs count="4">
    <xf numFmtId="0" fontId="0" fillId="0" borderId="0"/>
    <xf numFmtId="0" fontId="16" fillId="0" borderId="0" applyNumberFormat="0" applyFill="0" applyBorder="0" applyAlignment="0" applyProtection="0"/>
    <xf numFmtId="0" fontId="17" fillId="0" borderId="0"/>
    <xf numFmtId="9" fontId="15" fillId="0" borderId="0" applyFont="0" applyFill="0" applyBorder="0" applyAlignment="0" applyProtection="0"/>
  </cellStyleXfs>
  <cellXfs count="432">
    <xf numFmtId="0" fontId="0" fillId="0" borderId="0" xfId="0"/>
    <xf numFmtId="0" fontId="19" fillId="0" borderId="0" xfId="0" applyFont="1"/>
    <xf numFmtId="0" fontId="22" fillId="0" borderId="0" xfId="0" applyFont="1"/>
    <xf numFmtId="0" fontId="4" fillId="0" borderId="0" xfId="0" applyFont="1" applyProtection="1">
      <protection locked="0"/>
    </xf>
    <xf numFmtId="0" fontId="3" fillId="0" borderId="0" xfId="0" applyFont="1" applyProtection="1">
      <protection locked="0"/>
    </xf>
    <xf numFmtId="0" fontId="13" fillId="0" borderId="0" xfId="0" applyFont="1" applyAlignment="1" applyProtection="1">
      <alignment horizontal="center"/>
      <protection locked="0"/>
    </xf>
    <xf numFmtId="0" fontId="5" fillId="0" borderId="0" xfId="0" applyFont="1" applyAlignment="1" applyProtection="1">
      <alignment horizontal="center" vertical="center" wrapText="1"/>
      <protection locked="0"/>
    </xf>
    <xf numFmtId="9" fontId="4" fillId="0" borderId="0" xfId="3" applyFont="1" applyFill="1" applyProtection="1">
      <protection locked="0"/>
    </xf>
    <xf numFmtId="0" fontId="22" fillId="0" borderId="0" xfId="0" applyFont="1" applyProtection="1">
      <protection locked="0"/>
    </xf>
    <xf numFmtId="0" fontId="18" fillId="0" borderId="0" xfId="0" applyFont="1" applyProtection="1">
      <protection locked="0"/>
    </xf>
    <xf numFmtId="0" fontId="19" fillId="0" borderId="0" xfId="0" applyFont="1" applyAlignment="1" applyProtection="1">
      <alignment wrapText="1"/>
      <protection locked="0"/>
    </xf>
    <xf numFmtId="0" fontId="19" fillId="0" borderId="0" xfId="0" applyFont="1" applyProtection="1">
      <protection locked="0"/>
    </xf>
    <xf numFmtId="0" fontId="19" fillId="0" borderId="0" xfId="0" applyFont="1" applyAlignment="1" applyProtection="1">
      <alignment horizontal="left" vertical="center"/>
      <protection locked="0"/>
    </xf>
    <xf numFmtId="0" fontId="18" fillId="0" borderId="0" xfId="0" applyFont="1" applyAlignment="1" applyProtection="1">
      <alignment horizontal="center"/>
      <protection locked="0"/>
    </xf>
    <xf numFmtId="9" fontId="18" fillId="0" borderId="0" xfId="0" applyNumberFormat="1" applyFont="1" applyAlignment="1" applyProtection="1">
      <alignment horizontal="center"/>
      <protection locked="0"/>
    </xf>
    <xf numFmtId="0" fontId="1" fillId="0" borderId="0" xfId="0" applyFont="1" applyAlignment="1" applyProtection="1">
      <alignment wrapText="1"/>
      <protection locked="0"/>
    </xf>
    <xf numFmtId="0" fontId="1" fillId="0" borderId="0" xfId="0" applyFont="1" applyProtection="1">
      <protection locked="0"/>
    </xf>
    <xf numFmtId="0" fontId="21" fillId="0" borderId="8" xfId="2" applyFont="1" applyBorder="1" applyAlignment="1" applyProtection="1">
      <alignment vertical="center" wrapText="1"/>
      <protection locked="0"/>
    </xf>
    <xf numFmtId="0" fontId="20" fillId="0" borderId="8" xfId="0" applyFont="1" applyBorder="1" applyAlignment="1" applyProtection="1">
      <alignment horizontal="center" vertical="center" wrapText="1"/>
      <protection locked="0"/>
    </xf>
    <xf numFmtId="0" fontId="21" fillId="0" borderId="8" xfId="2" applyFont="1" applyBorder="1" applyAlignment="1" applyProtection="1">
      <alignment horizontal="left" vertical="center" wrapText="1"/>
      <protection locked="0"/>
    </xf>
    <xf numFmtId="0" fontId="20" fillId="0" borderId="8" xfId="0" applyFont="1" applyBorder="1" applyAlignment="1" applyProtection="1">
      <alignment horizontal="justify" vertical="center" wrapText="1"/>
      <protection locked="0"/>
    </xf>
    <xf numFmtId="0" fontId="20" fillId="0" borderId="1" xfId="0" applyFont="1" applyBorder="1" applyAlignment="1" applyProtection="1">
      <alignment horizontal="center" vertical="center" wrapText="1"/>
      <protection locked="0"/>
    </xf>
    <xf numFmtId="0" fontId="4" fillId="0" borderId="8" xfId="2" applyFont="1" applyBorder="1" applyAlignment="1" applyProtection="1">
      <alignment horizontal="left" vertical="center" wrapText="1"/>
      <protection locked="0"/>
    </xf>
    <xf numFmtId="0" fontId="20" fillId="0" borderId="8" xfId="0" applyFont="1" applyBorder="1" applyAlignment="1" applyProtection="1">
      <alignment vertical="center" wrapText="1"/>
      <protection locked="0"/>
    </xf>
    <xf numFmtId="0" fontId="12" fillId="0" borderId="8" xfId="2" applyFont="1" applyBorder="1" applyAlignment="1" applyProtection="1">
      <alignment horizontal="left" vertical="center" wrapText="1"/>
      <protection locked="0"/>
    </xf>
    <xf numFmtId="0" fontId="19" fillId="0" borderId="8" xfId="0" applyFont="1" applyBorder="1" applyAlignment="1" applyProtection="1">
      <alignment horizontal="left" vertical="center" wrapText="1"/>
      <protection locked="0"/>
    </xf>
    <xf numFmtId="0" fontId="18" fillId="0" borderId="0" xfId="0" applyFont="1" applyAlignment="1" applyProtection="1">
      <alignment wrapText="1"/>
      <protection locked="0"/>
    </xf>
    <xf numFmtId="0" fontId="20" fillId="0" borderId="5" xfId="0" applyFont="1" applyBorder="1" applyAlignment="1" applyProtection="1">
      <alignment horizontal="center" vertical="center" wrapText="1"/>
      <protection locked="0"/>
    </xf>
    <xf numFmtId="0" fontId="12" fillId="0" borderId="5" xfId="2" applyFont="1" applyBorder="1" applyAlignment="1" applyProtection="1">
      <alignment horizontal="left" vertical="center" wrapText="1"/>
      <protection locked="0"/>
    </xf>
    <xf numFmtId="0" fontId="20" fillId="0" borderId="5" xfId="0" applyFont="1" applyBorder="1" applyAlignment="1" applyProtection="1">
      <alignment horizontal="justify" vertical="center" wrapText="1"/>
      <protection locked="0"/>
    </xf>
    <xf numFmtId="0" fontId="20" fillId="0" borderId="2" xfId="0" applyFont="1" applyBorder="1" applyAlignment="1" applyProtection="1">
      <alignment horizontal="center" vertical="center" wrapText="1"/>
      <protection locked="0"/>
    </xf>
    <xf numFmtId="0" fontId="21" fillId="0" borderId="8" xfId="2" applyFont="1" applyBorder="1" applyAlignment="1" applyProtection="1">
      <alignment vertical="top" wrapText="1"/>
      <protection locked="0"/>
    </xf>
    <xf numFmtId="0" fontId="4" fillId="0" borderId="8" xfId="0" applyFont="1" applyBorder="1" applyAlignment="1" applyProtection="1">
      <alignment horizontal="left" vertical="center" wrapText="1"/>
      <protection locked="0"/>
    </xf>
    <xf numFmtId="0" fontId="21" fillId="0" borderId="8" xfId="2" applyFont="1" applyBorder="1" applyAlignment="1" applyProtection="1">
      <alignment horizontal="center" vertical="top" wrapText="1"/>
      <protection locked="0"/>
    </xf>
    <xf numFmtId="0" fontId="33" fillId="0" borderId="8" xfId="1" applyFont="1" applyFill="1" applyBorder="1" applyAlignment="1" applyProtection="1">
      <alignment horizontal="center" vertical="top" wrapText="1"/>
      <protection locked="0"/>
    </xf>
    <xf numFmtId="0" fontId="21" fillId="0" borderId="8" xfId="2" applyFont="1" applyBorder="1" applyAlignment="1" applyProtection="1">
      <alignment horizontal="center" vertical="center" wrapText="1"/>
      <protection locked="0"/>
    </xf>
    <xf numFmtId="0" fontId="3" fillId="0" borderId="8" xfId="2" applyFont="1" applyBorder="1" applyAlignment="1" applyProtection="1">
      <alignment horizontal="center" vertical="top" wrapText="1"/>
      <protection locked="0"/>
    </xf>
    <xf numFmtId="0" fontId="35" fillId="0" borderId="8" xfId="0" applyFont="1" applyBorder="1" applyAlignment="1" applyProtection="1">
      <alignment horizontal="center" vertical="center" wrapText="1"/>
      <protection locked="0"/>
    </xf>
    <xf numFmtId="0" fontId="19" fillId="0" borderId="0" xfId="0" applyFont="1" applyAlignment="1">
      <alignment horizontal="left" vertical="center"/>
    </xf>
    <xf numFmtId="0" fontId="18" fillId="0" borderId="0" xfId="0" applyFont="1" applyAlignment="1">
      <alignment horizontal="left" vertical="center"/>
    </xf>
    <xf numFmtId="0" fontId="18" fillId="4" borderId="18" xfId="0" applyFont="1" applyFill="1" applyBorder="1" applyAlignment="1">
      <alignment horizontal="center"/>
    </xf>
    <xf numFmtId="0" fontId="18" fillId="2" borderId="1" xfId="0" applyFont="1" applyFill="1" applyBorder="1" applyAlignment="1">
      <alignment horizontal="center"/>
    </xf>
    <xf numFmtId="0" fontId="18" fillId="4" borderId="19" xfId="0" applyFont="1" applyFill="1" applyBorder="1" applyAlignment="1">
      <alignment horizontal="center"/>
    </xf>
    <xf numFmtId="9" fontId="18" fillId="3" borderId="2" xfId="0" applyNumberFormat="1" applyFont="1" applyFill="1" applyBorder="1" applyAlignment="1">
      <alignment horizontal="center"/>
    </xf>
    <xf numFmtId="9" fontId="18" fillId="0" borderId="0" xfId="0" applyNumberFormat="1" applyFont="1" applyAlignment="1">
      <alignment horizontal="left" vertical="center"/>
    </xf>
    <xf numFmtId="0" fontId="27" fillId="6" borderId="17" xfId="0" applyFont="1" applyFill="1" applyBorder="1" applyAlignment="1">
      <alignment horizontal="center" vertical="center"/>
    </xf>
    <xf numFmtId="166" fontId="24" fillId="0" borderId="12" xfId="0" applyNumberFormat="1" applyFont="1" applyBorder="1" applyAlignment="1">
      <alignment horizontal="center" vertical="center"/>
    </xf>
    <xf numFmtId="0" fontId="20" fillId="0" borderId="8" xfId="0" applyFont="1" applyBorder="1" applyAlignment="1">
      <alignment horizontal="center" vertical="center"/>
    </xf>
    <xf numFmtId="0" fontId="21" fillId="0" borderId="8" xfId="2" applyFont="1" applyBorder="1" applyAlignment="1">
      <alignment vertical="center" wrapText="1"/>
    </xf>
    <xf numFmtId="0" fontId="21" fillId="0" borderId="8" xfId="2" applyFont="1" applyBorder="1" applyAlignment="1">
      <alignment horizontal="left" vertical="center" wrapText="1"/>
    </xf>
    <xf numFmtId="0" fontId="20" fillId="0" borderId="5" xfId="0" applyFont="1" applyBorder="1" applyAlignment="1">
      <alignment horizontal="center" vertical="center"/>
    </xf>
    <xf numFmtId="0" fontId="21" fillId="0" borderId="5" xfId="2" applyFont="1" applyBorder="1" applyAlignment="1">
      <alignment vertical="center" wrapText="1"/>
    </xf>
    <xf numFmtId="0" fontId="20" fillId="0" borderId="8" xfId="0" applyFont="1" applyBorder="1" applyAlignment="1">
      <alignment vertical="center" wrapText="1"/>
    </xf>
    <xf numFmtId="0" fontId="21" fillId="4" borderId="8" xfId="2" applyFont="1" applyFill="1" applyBorder="1" applyAlignment="1">
      <alignment vertical="center" wrapText="1"/>
    </xf>
    <xf numFmtId="0" fontId="19" fillId="0" borderId="0" xfId="0" applyFont="1" applyAlignment="1">
      <alignment wrapText="1"/>
    </xf>
    <xf numFmtId="0" fontId="23" fillId="0" borderId="0" xfId="0" applyFont="1" applyAlignment="1">
      <alignment vertical="center" wrapText="1"/>
    </xf>
    <xf numFmtId="0" fontId="25" fillId="0" borderId="39" xfId="0" applyFont="1" applyBorder="1" applyAlignment="1">
      <alignment horizontal="center"/>
    </xf>
    <xf numFmtId="0" fontId="25" fillId="0" borderId="16" xfId="0" applyFont="1" applyBorder="1" applyAlignment="1">
      <alignment horizontal="center"/>
    </xf>
    <xf numFmtId="0" fontId="25" fillId="4" borderId="16" xfId="0" applyFont="1" applyFill="1" applyBorder="1" applyAlignment="1">
      <alignment horizontal="center"/>
    </xf>
    <xf numFmtId="0" fontId="33" fillId="0" borderId="8" xfId="1" applyFont="1" applyFill="1" applyBorder="1" applyAlignment="1" applyProtection="1">
      <alignment horizontal="center" vertical="center" wrapText="1"/>
      <protection locked="0"/>
    </xf>
    <xf numFmtId="0" fontId="32" fillId="0" borderId="8" xfId="2" applyFont="1" applyBorder="1" applyAlignment="1" applyProtection="1">
      <alignment horizontal="center" vertical="center" wrapText="1"/>
      <protection locked="0"/>
    </xf>
    <xf numFmtId="0" fontId="33" fillId="0" borderId="8" xfId="1" applyFont="1" applyFill="1" applyBorder="1" applyAlignment="1" applyProtection="1">
      <alignment wrapText="1"/>
      <protection locked="0"/>
    </xf>
    <xf numFmtId="0" fontId="21" fillId="0" borderId="5" xfId="2" applyFont="1" applyBorder="1" applyAlignment="1" applyProtection="1">
      <alignment horizontal="left" vertical="center" wrapText="1"/>
      <protection locked="0"/>
    </xf>
    <xf numFmtId="0" fontId="20" fillId="0" borderId="8" xfId="0" applyFont="1" applyBorder="1" applyAlignment="1">
      <alignment horizontal="left" vertical="center" wrapText="1"/>
    </xf>
    <xf numFmtId="0" fontId="4" fillId="0" borderId="8" xfId="2" applyFont="1" applyBorder="1" applyAlignment="1">
      <alignment vertical="center" wrapText="1"/>
    </xf>
    <xf numFmtId="0" fontId="20" fillId="0" borderId="8" xfId="0" applyFont="1" applyBorder="1" applyAlignment="1">
      <alignment horizontal="justify" vertical="center" wrapText="1"/>
    </xf>
    <xf numFmtId="0" fontId="22" fillId="4" borderId="0" xfId="0" applyFont="1" applyFill="1"/>
    <xf numFmtId="0" fontId="19" fillId="0" borderId="3" xfId="0" applyFont="1" applyBorder="1" applyProtection="1">
      <protection locked="0"/>
    </xf>
    <xf numFmtId="0" fontId="19" fillId="0" borderId="4" xfId="0" applyFont="1" applyBorder="1" applyProtection="1">
      <protection locked="0"/>
    </xf>
    <xf numFmtId="0" fontId="19" fillId="0" borderId="8" xfId="0" applyFont="1" applyBorder="1" applyProtection="1">
      <protection locked="0"/>
    </xf>
    <xf numFmtId="0" fontId="19" fillId="0" borderId="1" xfId="0" applyFont="1" applyBorder="1" applyProtection="1">
      <protection locked="0"/>
    </xf>
    <xf numFmtId="0" fontId="19" fillId="0" borderId="5" xfId="0" applyFont="1" applyBorder="1" applyProtection="1">
      <protection locked="0"/>
    </xf>
    <xf numFmtId="0" fontId="19" fillId="0" borderId="2" xfId="0" applyFont="1" applyBorder="1" applyProtection="1">
      <protection locked="0"/>
    </xf>
    <xf numFmtId="0" fontId="19" fillId="0" borderId="6" xfId="0" applyFont="1" applyBorder="1" applyProtection="1">
      <protection locked="0"/>
    </xf>
    <xf numFmtId="0" fontId="19" fillId="0" borderId="7" xfId="0" applyFont="1" applyBorder="1" applyProtection="1">
      <protection locked="0"/>
    </xf>
    <xf numFmtId="0" fontId="19" fillId="0" borderId="9" xfId="0" applyFont="1" applyBorder="1" applyProtection="1">
      <protection locked="0"/>
    </xf>
    <xf numFmtId="0" fontId="19" fillId="0" borderId="10" xfId="0" applyFont="1" applyBorder="1" applyProtection="1">
      <protection locked="0"/>
    </xf>
    <xf numFmtId="0" fontId="30" fillId="6" borderId="20" xfId="0" applyFont="1" applyFill="1" applyBorder="1" applyAlignment="1">
      <alignment horizontal="center" vertical="center" wrapText="1"/>
    </xf>
    <xf numFmtId="0" fontId="30" fillId="6" borderId="21" xfId="0" applyFont="1" applyFill="1" applyBorder="1" applyAlignment="1">
      <alignment horizontal="center" vertical="center" wrapText="1"/>
    </xf>
    <xf numFmtId="0" fontId="30" fillId="6" borderId="21" xfId="0" applyFont="1" applyFill="1" applyBorder="1" applyAlignment="1">
      <alignment horizontal="center" vertical="center"/>
    </xf>
    <xf numFmtId="0" fontId="5" fillId="0" borderId="0" xfId="0" applyFont="1" applyAlignment="1">
      <alignment horizontal="center" vertical="center" wrapText="1"/>
    </xf>
    <xf numFmtId="0" fontId="13" fillId="0" borderId="0" xfId="0" applyFont="1" applyAlignment="1">
      <alignment horizontal="center"/>
    </xf>
    <xf numFmtId="0" fontId="3" fillId="0" borderId="0" xfId="0" applyFont="1" applyAlignment="1">
      <alignment wrapText="1"/>
    </xf>
    <xf numFmtId="0" fontId="2" fillId="0" borderId="0" xfId="0" applyFont="1" applyAlignment="1">
      <alignment horizontal="left"/>
    </xf>
    <xf numFmtId="0" fontId="4" fillId="0" borderId="0" xfId="0" applyFont="1"/>
    <xf numFmtId="0" fontId="2" fillId="0" borderId="0" xfId="0" applyFont="1" applyAlignment="1">
      <alignment horizontal="left" vertical="center"/>
    </xf>
    <xf numFmtId="0" fontId="3" fillId="0" borderId="0" xfId="0" applyFont="1"/>
    <xf numFmtId="0" fontId="3" fillId="0" borderId="0" xfId="0" applyFont="1" applyAlignment="1">
      <alignment horizontal="center" vertical="center" wrapText="1"/>
    </xf>
    <xf numFmtId="166" fontId="3" fillId="0" borderId="0" xfId="0" applyNumberFormat="1" applyFont="1" applyAlignment="1">
      <alignment horizontal="center" vertical="center" wrapText="1"/>
    </xf>
    <xf numFmtId="0" fontId="31" fillId="0" borderId="0" xfId="0" applyFont="1"/>
    <xf numFmtId="0" fontId="31" fillId="0" borderId="0" xfId="0" applyFont="1" applyAlignment="1">
      <alignment horizontal="center" vertical="center" wrapText="1"/>
    </xf>
    <xf numFmtId="0" fontId="5" fillId="0" borderId="0" xfId="0" applyFont="1" applyAlignment="1">
      <alignment horizontal="center" wrapText="1"/>
    </xf>
    <xf numFmtId="164" fontId="12" fillId="0" borderId="0" xfId="0" applyNumberFormat="1" applyFont="1" applyAlignment="1">
      <alignment horizontal="center"/>
    </xf>
    <xf numFmtId="0" fontId="5" fillId="0" borderId="23" xfId="0" applyFont="1" applyBorder="1" applyAlignment="1">
      <alignment horizontal="center" vertical="center"/>
    </xf>
    <xf numFmtId="0" fontId="5" fillId="0" borderId="3" xfId="0" applyFont="1" applyBorder="1" applyAlignment="1">
      <alignment horizontal="left" vertical="center" wrapText="1"/>
    </xf>
    <xf numFmtId="166" fontId="3" fillId="0" borderId="3" xfId="0" applyNumberFormat="1" applyFont="1" applyBorder="1" applyAlignment="1">
      <alignment horizontal="center" vertical="center" wrapText="1"/>
    </xf>
    <xf numFmtId="0" fontId="3" fillId="0" borderId="4" xfId="0" applyFont="1" applyBorder="1" applyAlignment="1">
      <alignment horizontal="center" vertical="center" wrapText="1"/>
    </xf>
    <xf numFmtId="0" fontId="5" fillId="0" borderId="18" xfId="0" applyFont="1" applyBorder="1" applyAlignment="1">
      <alignment horizontal="center" vertical="center"/>
    </xf>
    <xf numFmtId="0" fontId="5" fillId="0" borderId="8" xfId="0" applyFont="1" applyBorder="1" applyAlignment="1">
      <alignment horizontal="left" vertical="center" wrapText="1"/>
    </xf>
    <xf numFmtId="166" fontId="3" fillId="0" borderId="8" xfId="0" applyNumberFormat="1" applyFont="1" applyBorder="1" applyAlignment="1">
      <alignment horizontal="center" vertical="center" wrapText="1"/>
    </xf>
    <xf numFmtId="0" fontId="3" fillId="0" borderId="1" xfId="0" applyFont="1" applyBorder="1" applyAlignment="1">
      <alignment horizontal="center" vertical="center" wrapText="1"/>
    </xf>
    <xf numFmtId="0" fontId="5" fillId="0" borderId="19" xfId="0" applyFont="1" applyBorder="1" applyAlignment="1">
      <alignment horizontal="center" vertical="center"/>
    </xf>
    <xf numFmtId="0" fontId="5" fillId="0" borderId="5" xfId="0" applyFont="1" applyBorder="1" applyAlignment="1">
      <alignment horizontal="left" vertical="center" wrapText="1"/>
    </xf>
    <xf numFmtId="166" fontId="3" fillId="0" borderId="5" xfId="0" applyNumberFormat="1" applyFont="1" applyBorder="1" applyAlignment="1">
      <alignment horizontal="center" vertical="center" wrapText="1"/>
    </xf>
    <xf numFmtId="0" fontId="3" fillId="0" borderId="2" xfId="0" applyFont="1" applyBorder="1" applyAlignment="1">
      <alignment horizontal="center" vertical="center" wrapText="1"/>
    </xf>
    <xf numFmtId="166" fontId="3" fillId="0" borderId="23" xfId="0" applyNumberFormat="1" applyFont="1" applyBorder="1" applyAlignment="1">
      <alignment horizontal="center" vertical="center" wrapText="1"/>
    </xf>
    <xf numFmtId="0" fontId="3" fillId="0" borderId="24" xfId="0" applyFont="1" applyBorder="1" applyAlignment="1">
      <alignment horizontal="center" vertical="center" wrapText="1"/>
    </xf>
    <xf numFmtId="166" fontId="3" fillId="0" borderId="18" xfId="0" applyNumberFormat="1" applyFont="1" applyBorder="1" applyAlignment="1">
      <alignment horizontal="center" vertical="center" wrapText="1"/>
    </xf>
    <xf numFmtId="0" fontId="3" fillId="0" borderId="25" xfId="0" applyFont="1" applyBorder="1" applyAlignment="1">
      <alignment horizontal="center" vertical="center" wrapText="1"/>
    </xf>
    <xf numFmtId="166" fontId="3" fillId="0" borderId="19" xfId="0" applyNumberFormat="1" applyFont="1" applyBorder="1" applyAlignment="1">
      <alignment horizontal="center" vertical="center" wrapText="1"/>
    </xf>
    <xf numFmtId="0" fontId="3" fillId="0" borderId="26" xfId="0" applyFont="1" applyBorder="1" applyAlignment="1">
      <alignment horizontal="center" vertical="center" wrapText="1"/>
    </xf>
    <xf numFmtId="0" fontId="2" fillId="0" borderId="17" xfId="0" applyFont="1" applyBorder="1"/>
    <xf numFmtId="166" fontId="2" fillId="0" borderId="27" xfId="0" applyNumberFormat="1" applyFont="1" applyBorder="1" applyAlignment="1">
      <alignment horizontal="center"/>
    </xf>
    <xf numFmtId="0" fontId="3" fillId="0" borderId="12" xfId="0" applyFont="1" applyBorder="1" applyAlignment="1">
      <alignment horizontal="center" vertical="center" wrapText="1"/>
    </xf>
    <xf numFmtId="0" fontId="2" fillId="0" borderId="0" xfId="0" applyFont="1" applyAlignment="1">
      <alignment horizontal="center"/>
    </xf>
    <xf numFmtId="0" fontId="5" fillId="0" borderId="48" xfId="0" applyFont="1" applyBorder="1"/>
    <xf numFmtId="0" fontId="5" fillId="0" borderId="0" xfId="0" applyFont="1"/>
    <xf numFmtId="165" fontId="3" fillId="0" borderId="49" xfId="0" applyNumberFormat="1" applyFont="1" applyBorder="1" applyAlignment="1">
      <alignment horizontal="center" vertical="center" wrapText="1"/>
    </xf>
    <xf numFmtId="165" fontId="3" fillId="0" borderId="0" xfId="0" applyNumberFormat="1" applyFont="1" applyAlignment="1">
      <alignment horizontal="center" vertical="center" wrapText="1"/>
    </xf>
    <xf numFmtId="0" fontId="5" fillId="0" borderId="50" xfId="0" applyFont="1" applyBorder="1"/>
    <xf numFmtId="0" fontId="30" fillId="6" borderId="22" xfId="0" applyFont="1" applyFill="1" applyBorder="1" applyAlignment="1">
      <alignment horizontal="center" vertical="center"/>
    </xf>
    <xf numFmtId="0" fontId="37" fillId="0" borderId="0" xfId="0" applyFont="1" applyAlignment="1" applyProtection="1">
      <alignment horizontal="center" vertical="center" wrapText="1"/>
      <protection locked="0"/>
    </xf>
    <xf numFmtId="0" fontId="27" fillId="0" borderId="0" xfId="0" applyFont="1" applyAlignment="1">
      <alignment horizontal="center"/>
    </xf>
    <xf numFmtId="0" fontId="31" fillId="0" borderId="0" xfId="0" applyFont="1" applyAlignment="1">
      <alignment wrapText="1"/>
    </xf>
    <xf numFmtId="0" fontId="30" fillId="0" borderId="0" xfId="0" applyFont="1" applyAlignment="1">
      <alignment horizontal="left"/>
    </xf>
    <xf numFmtId="0" fontId="30" fillId="0" borderId="0" xfId="0" applyFont="1" applyAlignment="1">
      <alignment horizontal="left" vertical="center"/>
    </xf>
    <xf numFmtId="0" fontId="37" fillId="0" borderId="0" xfId="0" applyFont="1" applyAlignment="1">
      <alignment horizontal="center" vertical="center" wrapText="1"/>
    </xf>
    <xf numFmtId="0" fontId="24" fillId="4" borderId="51" xfId="0" applyFont="1" applyFill="1" applyBorder="1" applyAlignment="1">
      <alignment horizontal="center" vertical="center"/>
    </xf>
    <xf numFmtId="9" fontId="18" fillId="8" borderId="1" xfId="0" applyNumberFormat="1" applyFont="1" applyFill="1" applyBorder="1" applyAlignment="1">
      <alignment horizontal="center"/>
    </xf>
    <xf numFmtId="0" fontId="18" fillId="9" borderId="1" xfId="0" applyFont="1" applyFill="1" applyBorder="1" applyAlignment="1">
      <alignment horizontal="center"/>
    </xf>
    <xf numFmtId="0" fontId="18" fillId="9" borderId="53" xfId="0" applyFont="1" applyFill="1" applyBorder="1" applyAlignment="1">
      <alignment horizontal="center"/>
    </xf>
    <xf numFmtId="0" fontId="18" fillId="4" borderId="33" xfId="0" applyFont="1" applyFill="1" applyBorder="1" applyAlignment="1">
      <alignment horizontal="center"/>
    </xf>
    <xf numFmtId="0" fontId="18" fillId="4" borderId="35" xfId="0" applyFont="1" applyFill="1" applyBorder="1" applyAlignment="1">
      <alignment horizontal="center"/>
    </xf>
    <xf numFmtId="0" fontId="18" fillId="4" borderId="52" xfId="0" applyFont="1" applyFill="1" applyBorder="1" applyAlignment="1">
      <alignment horizontal="center"/>
    </xf>
    <xf numFmtId="0" fontId="19" fillId="0" borderId="59" xfId="0" applyFont="1" applyBorder="1"/>
    <xf numFmtId="0" fontId="19" fillId="0" borderId="57" xfId="0" applyFont="1" applyBorder="1"/>
    <xf numFmtId="49" fontId="19" fillId="0" borderId="9" xfId="0" applyNumberFormat="1" applyFont="1" applyBorder="1" applyAlignment="1">
      <alignment horizontal="center" vertical="center" wrapText="1"/>
    </xf>
    <xf numFmtId="14" fontId="19" fillId="0" borderId="9" xfId="0" applyNumberFormat="1" applyFont="1" applyBorder="1" applyAlignment="1">
      <alignment horizontal="center" vertical="center" wrapText="1"/>
    </xf>
    <xf numFmtId="0" fontId="39" fillId="0" borderId="0" xfId="0" applyFont="1" applyAlignment="1">
      <alignment wrapText="1"/>
    </xf>
    <xf numFmtId="9" fontId="22" fillId="0" borderId="0" xfId="3" applyFont="1" applyFill="1" applyBorder="1" applyProtection="1"/>
    <xf numFmtId="0" fontId="30" fillId="0" borderId="0" xfId="0" applyFont="1" applyAlignment="1">
      <alignment horizontal="center"/>
    </xf>
    <xf numFmtId="165" fontId="31" fillId="0" borderId="0" xfId="0" applyNumberFormat="1" applyFont="1" applyAlignment="1">
      <alignment horizontal="center" vertical="center" wrapText="1"/>
    </xf>
    <xf numFmtId="0" fontId="22" fillId="0" borderId="0" xfId="0" applyFont="1" applyAlignment="1">
      <alignment horizontal="center" vertical="center"/>
    </xf>
    <xf numFmtId="0" fontId="37" fillId="0" borderId="0" xfId="0" applyFont="1"/>
    <xf numFmtId="0" fontId="42" fillId="0" borderId="0" xfId="0" applyFont="1" applyAlignment="1" applyProtection="1">
      <alignment horizontal="center" vertical="center"/>
      <protection locked="0"/>
    </xf>
    <xf numFmtId="0" fontId="31" fillId="0" borderId="0" xfId="0" applyFont="1" applyProtection="1">
      <protection locked="0"/>
    </xf>
    <xf numFmtId="0" fontId="22" fillId="0" borderId="0" xfId="0" applyFont="1" applyAlignment="1" applyProtection="1">
      <alignment horizontal="center" vertical="center"/>
      <protection locked="0"/>
    </xf>
    <xf numFmtId="9" fontId="22" fillId="0" borderId="0" xfId="0" applyNumberFormat="1" applyFont="1" applyAlignment="1" applyProtection="1">
      <alignment horizontal="center" vertical="center"/>
      <protection locked="0"/>
    </xf>
    <xf numFmtId="0" fontId="18" fillId="0" borderId="42" xfId="0" applyFont="1" applyBorder="1" applyProtection="1">
      <protection locked="0"/>
    </xf>
    <xf numFmtId="0" fontId="21" fillId="0" borderId="5" xfId="2" applyFont="1" applyBorder="1" applyAlignment="1" applyProtection="1">
      <alignment horizontal="center" vertical="top" wrapText="1"/>
      <protection locked="0"/>
    </xf>
    <xf numFmtId="0" fontId="43" fillId="0" borderId="0" xfId="0" applyFont="1" applyAlignment="1">
      <alignment horizontal="left" vertical="center" wrapText="1"/>
    </xf>
    <xf numFmtId="0" fontId="43" fillId="0" borderId="0" xfId="0" applyFont="1" applyAlignment="1">
      <alignment horizontal="center" vertical="center"/>
    </xf>
    <xf numFmtId="0" fontId="44" fillId="0" borderId="0" xfId="0" applyFont="1" applyAlignment="1">
      <alignment vertical="center" wrapText="1"/>
    </xf>
    <xf numFmtId="0" fontId="22" fillId="0" borderId="0" xfId="0" applyFont="1" applyAlignment="1" applyProtection="1">
      <alignment horizontal="center"/>
      <protection locked="0"/>
    </xf>
    <xf numFmtId="0" fontId="42" fillId="0" borderId="0" xfId="0" applyFont="1" applyProtection="1">
      <protection locked="0"/>
    </xf>
    <xf numFmtId="0" fontId="42" fillId="0" borderId="0" xfId="0" applyFont="1" applyAlignment="1" applyProtection="1">
      <alignment horizontal="center"/>
      <protection locked="0"/>
    </xf>
    <xf numFmtId="0" fontId="25" fillId="4" borderId="39" xfId="0" applyFont="1" applyFill="1" applyBorder="1" applyAlignment="1">
      <alignment horizontal="center"/>
    </xf>
    <xf numFmtId="0" fontId="45" fillId="0" borderId="0" xfId="0" applyFont="1" applyProtection="1">
      <protection locked="0"/>
    </xf>
    <xf numFmtId="0" fontId="4" fillId="0" borderId="8" xfId="0" applyFont="1" applyBorder="1"/>
    <xf numFmtId="0" fontId="4" fillId="0" borderId="8" xfId="0" applyFont="1" applyBorder="1" applyProtection="1">
      <protection locked="0"/>
    </xf>
    <xf numFmtId="0" fontId="18" fillId="0" borderId="8" xfId="0" applyFont="1" applyBorder="1" applyAlignment="1" applyProtection="1">
      <alignment horizontal="center"/>
      <protection locked="0"/>
    </xf>
    <xf numFmtId="166" fontId="24" fillId="5" borderId="29" xfId="0" applyNumberFormat="1" applyFont="1" applyFill="1" applyBorder="1" applyAlignment="1">
      <alignment horizontal="center" vertical="center"/>
    </xf>
    <xf numFmtId="0" fontId="20" fillId="0" borderId="5" xfId="0" applyFont="1" applyBorder="1" applyAlignment="1">
      <alignment horizontal="left" vertical="center" wrapText="1"/>
    </xf>
    <xf numFmtId="0" fontId="19" fillId="0" borderId="5" xfId="0" applyFont="1" applyBorder="1" applyAlignment="1" applyProtection="1">
      <alignment horizontal="left" vertical="center"/>
      <protection locked="0"/>
    </xf>
    <xf numFmtId="0" fontId="3" fillId="0" borderId="0" xfId="0" applyFont="1" applyAlignment="1">
      <alignment vertical="top" wrapText="1"/>
    </xf>
    <xf numFmtId="0" fontId="47" fillId="0" borderId="0" xfId="0" applyFont="1" applyAlignment="1">
      <alignment wrapText="1"/>
    </xf>
    <xf numFmtId="0" fontId="18" fillId="0" borderId="23" xfId="0" applyFont="1" applyBorder="1" applyAlignment="1">
      <alignment horizontal="center" vertical="top" wrapText="1"/>
    </xf>
    <xf numFmtId="0" fontId="19" fillId="0" borderId="3" xfId="0" applyFont="1" applyBorder="1" applyAlignment="1">
      <alignment horizontal="center" vertical="top"/>
    </xf>
    <xf numFmtId="10" fontId="5" fillId="0" borderId="1" xfId="3" applyNumberFormat="1" applyFont="1" applyFill="1" applyBorder="1" applyAlignment="1">
      <alignment horizontal="center" vertical="center"/>
    </xf>
    <xf numFmtId="0" fontId="18" fillId="0" borderId="18" xfId="0" applyFont="1" applyBorder="1" applyAlignment="1">
      <alignment horizontal="center" vertical="top" wrapText="1"/>
    </xf>
    <xf numFmtId="0" fontId="47" fillId="0" borderId="1" xfId="0" applyFont="1" applyBorder="1" applyAlignment="1">
      <alignment vertical="top" wrapText="1"/>
    </xf>
    <xf numFmtId="0" fontId="19" fillId="0" borderId="14" xfId="0" applyFont="1" applyBorder="1" applyAlignment="1">
      <alignment horizontal="center" vertical="top"/>
    </xf>
    <xf numFmtId="0" fontId="19" fillId="0" borderId="8" xfId="0" applyFont="1" applyBorder="1" applyAlignment="1">
      <alignment horizontal="center" vertical="top"/>
    </xf>
    <xf numFmtId="0" fontId="18" fillId="0" borderId="35" xfId="0" applyFont="1" applyBorder="1" applyAlignment="1">
      <alignment horizontal="center" vertical="top" wrapText="1"/>
    </xf>
    <xf numFmtId="0" fontId="47" fillId="0" borderId="29" xfId="0" applyFont="1" applyBorder="1" applyAlignment="1">
      <alignment vertical="top" wrapText="1"/>
    </xf>
    <xf numFmtId="0" fontId="19" fillId="0" borderId="15" xfId="0" applyFont="1" applyBorder="1" applyAlignment="1">
      <alignment horizontal="center" vertical="top"/>
    </xf>
    <xf numFmtId="0" fontId="19" fillId="0" borderId="5" xfId="0" applyFont="1" applyBorder="1" applyAlignment="1">
      <alignment horizontal="center" vertical="top"/>
    </xf>
    <xf numFmtId="0" fontId="47" fillId="0" borderId="4" xfId="0" applyFont="1" applyBorder="1" applyAlignment="1">
      <alignment vertical="top" wrapText="1"/>
    </xf>
    <xf numFmtId="0" fontId="19" fillId="4" borderId="13" xfId="0" applyFont="1" applyFill="1" applyBorder="1" applyAlignment="1">
      <alignment horizontal="center" vertical="top"/>
    </xf>
    <xf numFmtId="0" fontId="19" fillId="4" borderId="3" xfId="0" applyFont="1" applyFill="1" applyBorder="1" applyAlignment="1">
      <alignment horizontal="center" vertical="top"/>
    </xf>
    <xf numFmtId="0" fontId="19" fillId="4" borderId="14" xfId="0" applyFont="1" applyFill="1" applyBorder="1" applyAlignment="1">
      <alignment horizontal="center" vertical="top"/>
    </xf>
    <xf numFmtId="0" fontId="19" fillId="4" borderId="8" xfId="0" applyFont="1" applyFill="1" applyBorder="1" applyAlignment="1">
      <alignment horizontal="center" vertical="top"/>
    </xf>
    <xf numFmtId="0" fontId="18" fillId="0" borderId="19" xfId="0" applyFont="1" applyBorder="1" applyAlignment="1">
      <alignment horizontal="center" vertical="top" wrapText="1"/>
    </xf>
    <xf numFmtId="0" fontId="47" fillId="0" borderId="2" xfId="0" applyFont="1" applyBorder="1" applyAlignment="1">
      <alignment vertical="top" wrapText="1"/>
    </xf>
    <xf numFmtId="0" fontId="19" fillId="4" borderId="15" xfId="0" applyFont="1" applyFill="1" applyBorder="1" applyAlignment="1">
      <alignment horizontal="center" vertical="top"/>
    </xf>
    <xf numFmtId="0" fontId="19" fillId="4" borderId="5" xfId="0" applyFont="1" applyFill="1" applyBorder="1" applyAlignment="1">
      <alignment horizontal="center" vertical="top"/>
    </xf>
    <xf numFmtId="0" fontId="19" fillId="4" borderId="0" xfId="0" applyFont="1" applyFill="1"/>
    <xf numFmtId="0" fontId="19" fillId="0" borderId="31" xfId="0" applyFont="1" applyBorder="1" applyAlignment="1">
      <alignment horizontal="center" vertical="top"/>
    </xf>
    <xf numFmtId="0" fontId="19" fillId="0" borderId="30" xfId="0" applyFont="1" applyBorder="1" applyAlignment="1">
      <alignment horizontal="center" vertical="top"/>
    </xf>
    <xf numFmtId="0" fontId="19" fillId="4" borderId="30" xfId="0" applyFont="1" applyFill="1" applyBorder="1" applyAlignment="1">
      <alignment horizontal="center" vertical="top"/>
    </xf>
    <xf numFmtId="0" fontId="19" fillId="0" borderId="0" xfId="0" applyFont="1" applyAlignment="1">
      <alignment horizontal="center" vertical="top" wrapText="1"/>
    </xf>
    <xf numFmtId="0" fontId="47" fillId="0" borderId="0" xfId="0" applyFont="1" applyAlignment="1">
      <alignment vertical="top" wrapText="1"/>
    </xf>
    <xf numFmtId="0" fontId="18" fillId="0" borderId="18" xfId="0" applyFont="1" applyBorder="1"/>
    <xf numFmtId="0" fontId="47" fillId="0" borderId="8" xfId="0" applyFont="1" applyBorder="1" applyAlignment="1">
      <alignment wrapText="1"/>
    </xf>
    <xf numFmtId="10" fontId="5" fillId="7" borderId="52" xfId="3" applyNumberFormat="1" applyFont="1" applyFill="1" applyBorder="1" applyAlignment="1">
      <alignment horizontal="center" vertical="center"/>
    </xf>
    <xf numFmtId="0" fontId="18" fillId="0" borderId="19" xfId="0" applyFont="1" applyBorder="1"/>
    <xf numFmtId="0" fontId="47" fillId="0" borderId="5" xfId="0" applyFont="1" applyBorder="1" applyAlignment="1">
      <alignment wrapText="1"/>
    </xf>
    <xf numFmtId="0" fontId="19" fillId="0" borderId="44" xfId="0" applyFont="1" applyBorder="1"/>
    <xf numFmtId="0" fontId="18" fillId="0" borderId="34" xfId="0" applyFont="1" applyBorder="1"/>
    <xf numFmtId="0" fontId="47" fillId="0" borderId="6" xfId="0" applyFont="1" applyBorder="1" applyAlignment="1">
      <alignment wrapText="1"/>
    </xf>
    <xf numFmtId="10" fontId="5" fillId="7" borderId="66" xfId="3" applyNumberFormat="1" applyFont="1" applyFill="1" applyBorder="1" applyAlignment="1">
      <alignment horizontal="center" vertical="center"/>
    </xf>
    <xf numFmtId="0" fontId="19" fillId="0" borderId="69" xfId="0" applyFont="1" applyBorder="1"/>
    <xf numFmtId="0" fontId="3" fillId="0" borderId="69" xfId="0" applyFont="1" applyBorder="1"/>
    <xf numFmtId="0" fontId="5" fillId="7" borderId="65" xfId="0" applyFont="1" applyFill="1" applyBorder="1" applyAlignment="1">
      <alignment horizontal="center" vertical="center"/>
    </xf>
    <xf numFmtId="0" fontId="18" fillId="0" borderId="34" xfId="0" applyFont="1" applyBorder="1" applyAlignment="1">
      <alignment horizontal="center" vertical="top" wrapText="1"/>
    </xf>
    <xf numFmtId="0" fontId="47" fillId="0" borderId="64" xfId="0" applyFont="1" applyBorder="1" applyAlignment="1">
      <alignment horizontal="left" vertical="top" wrapText="1"/>
    </xf>
    <xf numFmtId="0" fontId="19" fillId="0" borderId="32" xfId="0" applyFont="1" applyBorder="1" applyAlignment="1">
      <alignment horizontal="center" vertical="top"/>
    </xf>
    <xf numFmtId="0" fontId="19" fillId="0" borderId="6" xfId="0" applyFont="1" applyBorder="1" applyAlignment="1">
      <alignment horizontal="center" vertical="top"/>
    </xf>
    <xf numFmtId="0" fontId="19" fillId="0" borderId="11" xfId="0" applyFont="1" applyBorder="1" applyAlignment="1">
      <alignment horizontal="center" vertical="top"/>
    </xf>
    <xf numFmtId="10" fontId="5" fillId="0" borderId="7" xfId="3" applyNumberFormat="1" applyFont="1" applyFill="1" applyBorder="1" applyAlignment="1">
      <alignment horizontal="center" vertical="center"/>
    </xf>
    <xf numFmtId="0" fontId="5" fillId="7" borderId="68" xfId="0" applyFont="1" applyFill="1" applyBorder="1" applyAlignment="1">
      <alignment horizontal="center" vertical="center"/>
    </xf>
    <xf numFmtId="0" fontId="5" fillId="3" borderId="70" xfId="0" applyFont="1" applyFill="1" applyBorder="1" applyAlignment="1">
      <alignment horizontal="center" vertical="center" wrapText="1"/>
    </xf>
    <xf numFmtId="0" fontId="5" fillId="9" borderId="71" xfId="0" applyFont="1" applyFill="1" applyBorder="1" applyAlignment="1">
      <alignment horizontal="center" vertical="center" wrapText="1"/>
    </xf>
    <xf numFmtId="0" fontId="5" fillId="2" borderId="71" xfId="0" applyFont="1" applyFill="1" applyBorder="1" applyAlignment="1">
      <alignment horizontal="center" vertical="center" wrapText="1"/>
    </xf>
    <xf numFmtId="0" fontId="5" fillId="8" borderId="68" xfId="0" applyFont="1" applyFill="1" applyBorder="1" applyAlignment="1">
      <alignment horizontal="center" vertical="center"/>
    </xf>
    <xf numFmtId="10" fontId="5" fillId="0" borderId="72" xfId="3" applyNumberFormat="1" applyFont="1" applyFill="1" applyBorder="1" applyAlignment="1">
      <alignment horizontal="center" vertical="center"/>
    </xf>
    <xf numFmtId="10" fontId="5" fillId="0" borderId="25" xfId="3" applyNumberFormat="1" applyFont="1" applyFill="1" applyBorder="1" applyAlignment="1">
      <alignment horizontal="center" vertical="center"/>
    </xf>
    <xf numFmtId="0" fontId="37" fillId="0" borderId="0" xfId="0" applyFont="1" applyAlignment="1">
      <alignment horizontal="center" vertical="center"/>
    </xf>
    <xf numFmtId="10" fontId="37" fillId="0" borderId="0" xfId="3" applyNumberFormat="1" applyFont="1" applyFill="1" applyBorder="1" applyAlignment="1">
      <alignment horizontal="center" vertical="center"/>
    </xf>
    <xf numFmtId="0" fontId="5" fillId="2" borderId="73" xfId="0" applyFont="1" applyFill="1" applyBorder="1" applyAlignment="1">
      <alignment horizontal="center" vertical="center" wrapText="1"/>
    </xf>
    <xf numFmtId="0" fontId="5" fillId="8" borderId="65" xfId="0" applyFont="1" applyFill="1" applyBorder="1" applyAlignment="1">
      <alignment horizontal="center" vertical="center"/>
    </xf>
    <xf numFmtId="10" fontId="5" fillId="0" borderId="74" xfId="3" applyNumberFormat="1" applyFont="1" applyFill="1" applyBorder="1" applyAlignment="1">
      <alignment horizontal="center" vertical="center"/>
    </xf>
    <xf numFmtId="10" fontId="5" fillId="0" borderId="75" xfId="3" applyNumberFormat="1" applyFont="1" applyFill="1" applyBorder="1" applyAlignment="1">
      <alignment horizontal="center" vertical="center"/>
    </xf>
    <xf numFmtId="10" fontId="12" fillId="7" borderId="65" xfId="3" applyNumberFormat="1" applyFont="1" applyFill="1" applyBorder="1" applyAlignment="1">
      <alignment horizontal="center" vertical="center"/>
    </xf>
    <xf numFmtId="0" fontId="18" fillId="0" borderId="76" xfId="0" applyFont="1" applyBorder="1" applyAlignment="1" applyProtection="1">
      <alignment horizontal="left"/>
      <protection locked="0"/>
    </xf>
    <xf numFmtId="0" fontId="19" fillId="0" borderId="8" xfId="2" applyFont="1" applyBorder="1" applyAlignment="1">
      <alignment vertical="center" wrapText="1"/>
    </xf>
    <xf numFmtId="0" fontId="18" fillId="0" borderId="0" xfId="0" applyFont="1" applyAlignment="1" applyProtection="1">
      <alignment horizontal="left"/>
      <protection locked="0"/>
    </xf>
    <xf numFmtId="166" fontId="24" fillId="5" borderId="12" xfId="0" applyNumberFormat="1" applyFont="1" applyFill="1" applyBorder="1" applyAlignment="1">
      <alignment horizontal="center" vertical="center"/>
    </xf>
    <xf numFmtId="0" fontId="19" fillId="0" borderId="42" xfId="0" applyFont="1" applyBorder="1" applyAlignment="1">
      <alignment horizontal="left"/>
    </xf>
    <xf numFmtId="0" fontId="19" fillId="0" borderId="0" xfId="0" applyFont="1" applyAlignment="1">
      <alignment horizontal="left"/>
    </xf>
    <xf numFmtId="0" fontId="19" fillId="0" borderId="55" xfId="0" applyFont="1" applyBorder="1" applyAlignment="1">
      <alignment horizontal="left"/>
    </xf>
    <xf numFmtId="0" fontId="4" fillId="0" borderId="8" xfId="0" applyFont="1" applyBorder="1" applyAlignment="1">
      <alignment horizontal="left" vertical="center" wrapText="1"/>
    </xf>
    <xf numFmtId="0" fontId="18" fillId="0" borderId="8" xfId="0" applyFont="1" applyBorder="1" applyAlignment="1" applyProtection="1">
      <alignment horizontal="center" vertical="center" wrapText="1"/>
      <protection locked="0"/>
    </xf>
    <xf numFmtId="0" fontId="4" fillId="0" borderId="8" xfId="0" applyFont="1" applyBorder="1" applyAlignment="1">
      <alignment vertical="center" wrapText="1"/>
    </xf>
    <xf numFmtId="0" fontId="18" fillId="0" borderId="8" xfId="0" applyFont="1" applyBorder="1" applyAlignment="1" applyProtection="1">
      <alignment horizontal="left"/>
      <protection locked="0"/>
    </xf>
    <xf numFmtId="10" fontId="5" fillId="0" borderId="2" xfId="3" applyNumberFormat="1" applyFont="1" applyFill="1" applyBorder="1" applyAlignment="1">
      <alignment horizontal="center" vertical="center"/>
    </xf>
    <xf numFmtId="10" fontId="5" fillId="0" borderId="26" xfId="3" applyNumberFormat="1" applyFont="1" applyFill="1" applyBorder="1" applyAlignment="1">
      <alignment horizontal="center" vertical="center"/>
    </xf>
    <xf numFmtId="10" fontId="5" fillId="0" borderId="77" xfId="3" applyNumberFormat="1" applyFont="1" applyFill="1" applyBorder="1" applyAlignment="1">
      <alignment horizontal="center" vertical="center"/>
    </xf>
    <xf numFmtId="0" fontId="18" fillId="0" borderId="33" xfId="0" applyFont="1" applyBorder="1" applyAlignment="1">
      <alignment horizontal="center" vertical="top" wrapText="1"/>
    </xf>
    <xf numFmtId="0" fontId="18" fillId="4" borderId="34" xfId="0" applyFont="1" applyFill="1" applyBorder="1" applyAlignment="1">
      <alignment horizontal="center" vertical="top" wrapText="1"/>
    </xf>
    <xf numFmtId="0" fontId="47" fillId="4" borderId="7" xfId="0" applyFont="1" applyFill="1" applyBorder="1" applyAlignment="1">
      <alignment vertical="top" wrapText="1"/>
    </xf>
    <xf numFmtId="10" fontId="5" fillId="0" borderId="4" xfId="3" applyNumberFormat="1" applyFont="1" applyFill="1" applyBorder="1" applyAlignment="1">
      <alignment horizontal="center" vertical="center"/>
    </xf>
    <xf numFmtId="10" fontId="5" fillId="0" borderId="24" xfId="3" applyNumberFormat="1" applyFont="1" applyFill="1" applyBorder="1" applyAlignment="1">
      <alignment horizontal="center" vertical="center"/>
    </xf>
    <xf numFmtId="10" fontId="5" fillId="0" borderId="78" xfId="3" applyNumberFormat="1" applyFont="1" applyFill="1" applyBorder="1" applyAlignment="1">
      <alignment horizontal="center" vertical="center"/>
    </xf>
    <xf numFmtId="0" fontId="51" fillId="0" borderId="0" xfId="0" applyFont="1" applyAlignment="1">
      <alignment vertical="center"/>
    </xf>
    <xf numFmtId="0" fontId="19" fillId="0" borderId="8" xfId="0" applyFont="1" applyBorder="1" applyAlignment="1" applyProtection="1">
      <alignment horizontal="center"/>
      <protection locked="0"/>
    </xf>
    <xf numFmtId="0" fontId="19" fillId="0" borderId="8" xfId="0" applyFont="1" applyBorder="1" applyAlignment="1" applyProtection="1">
      <alignment horizontal="center" vertical="center"/>
      <protection locked="0"/>
    </xf>
    <xf numFmtId="0" fontId="19" fillId="0" borderId="8" xfId="0" applyFont="1" applyBorder="1" applyAlignment="1" applyProtection="1">
      <alignment horizontal="left" wrapText="1"/>
      <protection locked="0"/>
    </xf>
    <xf numFmtId="0" fontId="20" fillId="4" borderId="8" xfId="0" applyFont="1" applyFill="1" applyBorder="1" applyAlignment="1">
      <alignment horizontal="center" vertical="center"/>
    </xf>
    <xf numFmtId="0" fontId="4" fillId="4" borderId="8" xfId="2" applyFont="1" applyFill="1" applyBorder="1" applyAlignment="1">
      <alignment vertical="center" wrapText="1"/>
    </xf>
    <xf numFmtId="0" fontId="19" fillId="4" borderId="8" xfId="2" applyFont="1" applyFill="1" applyBorder="1" applyAlignment="1">
      <alignment vertical="center" wrapText="1"/>
    </xf>
    <xf numFmtId="0" fontId="20" fillId="4" borderId="5" xfId="0" applyFont="1" applyFill="1" applyBorder="1" applyAlignment="1">
      <alignment horizontal="center" vertical="center"/>
    </xf>
    <xf numFmtId="0" fontId="21" fillId="4" borderId="5" xfId="2" applyFont="1" applyFill="1" applyBorder="1" applyAlignment="1">
      <alignment vertical="center" wrapText="1"/>
    </xf>
    <xf numFmtId="0" fontId="26" fillId="0" borderId="23" xfId="0" applyFont="1" applyBorder="1" applyAlignment="1">
      <alignment horizontal="center" vertical="center" wrapText="1"/>
    </xf>
    <xf numFmtId="0" fontId="57" fillId="0" borderId="0" xfId="0" applyFont="1"/>
    <xf numFmtId="10" fontId="24" fillId="5" borderId="79" xfId="3" applyNumberFormat="1" applyFont="1" applyFill="1" applyBorder="1" applyAlignment="1">
      <alignment horizontal="center" vertical="center"/>
    </xf>
    <xf numFmtId="0" fontId="20" fillId="0" borderId="0" xfId="0" applyFont="1" applyBorder="1" applyAlignment="1" applyProtection="1">
      <alignment horizontal="center" vertical="center" wrapText="1"/>
      <protection locked="0"/>
    </xf>
    <xf numFmtId="0" fontId="34" fillId="0" borderId="8" xfId="2" applyFont="1" applyBorder="1" applyAlignment="1">
      <alignment horizontal="center" vertical="center"/>
    </xf>
    <xf numFmtId="0" fontId="19" fillId="0" borderId="8" xfId="0" applyFont="1" applyBorder="1" applyAlignment="1" applyProtection="1">
      <alignment wrapText="1"/>
      <protection locked="0"/>
    </xf>
    <xf numFmtId="0" fontId="2" fillId="4" borderId="2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3" xfId="0" applyFont="1" applyFill="1" applyBorder="1" applyAlignment="1">
      <alignment horizontal="center" vertical="center"/>
    </xf>
    <xf numFmtId="0" fontId="2" fillId="4" borderId="4" xfId="0" applyFont="1" applyFill="1" applyBorder="1" applyAlignment="1">
      <alignment horizontal="center" vertical="center" wrapText="1"/>
    </xf>
    <xf numFmtId="15" fontId="20" fillId="0" borderId="1" xfId="0" applyNumberFormat="1" applyFont="1" applyBorder="1" applyAlignment="1" applyProtection="1">
      <alignment horizontal="center" vertical="center" wrapText="1"/>
      <protection locked="0"/>
    </xf>
    <xf numFmtId="0" fontId="3" fillId="0" borderId="8" xfId="2" applyFont="1" applyBorder="1" applyAlignment="1" applyProtection="1">
      <alignment wrapText="1"/>
      <protection locked="0"/>
    </xf>
    <xf numFmtId="0" fontId="26" fillId="0" borderId="3" xfId="0" applyFont="1" applyBorder="1" applyAlignment="1">
      <alignment horizontal="center" vertical="center" wrapText="1"/>
    </xf>
    <xf numFmtId="0" fontId="26" fillId="0" borderId="3" xfId="0" applyFont="1" applyBorder="1" applyAlignment="1">
      <alignment horizontal="center" vertical="center"/>
    </xf>
    <xf numFmtId="0" fontId="26" fillId="0" borderId="4" xfId="0" applyFont="1" applyBorder="1" applyAlignment="1">
      <alignment horizontal="center" vertical="center" wrapText="1"/>
    </xf>
    <xf numFmtId="0" fontId="19" fillId="0" borderId="42" xfId="0" applyFont="1" applyBorder="1" applyAlignment="1">
      <alignment horizontal="left"/>
    </xf>
    <xf numFmtId="0" fontId="19" fillId="0" borderId="0" xfId="0" applyFont="1" applyAlignment="1">
      <alignment horizontal="left"/>
    </xf>
    <xf numFmtId="0" fontId="19" fillId="0" borderId="55" xfId="0" applyFont="1" applyBorder="1" applyAlignment="1">
      <alignment horizontal="left"/>
    </xf>
    <xf numFmtId="0" fontId="4" fillId="4" borderId="56" xfId="0" applyFont="1" applyFill="1" applyBorder="1" applyAlignment="1">
      <alignment horizontal="left" vertical="center" wrapText="1"/>
    </xf>
    <xf numFmtId="0" fontId="4" fillId="4" borderId="57" xfId="0" applyFont="1" applyFill="1" applyBorder="1" applyAlignment="1">
      <alignment horizontal="left" vertical="center" wrapText="1"/>
    </xf>
    <xf numFmtId="0" fontId="4" fillId="4" borderId="32" xfId="0" applyFont="1" applyFill="1" applyBorder="1" applyAlignment="1">
      <alignment horizontal="left" vertical="center" wrapText="1"/>
    </xf>
    <xf numFmtId="0" fontId="18" fillId="0" borderId="42" xfId="0" applyFont="1" applyBorder="1" applyAlignment="1">
      <alignment horizontal="left" wrapText="1"/>
    </xf>
    <xf numFmtId="0" fontId="18" fillId="0" borderId="0" xfId="0" applyFont="1" applyAlignment="1">
      <alignment horizontal="left" wrapText="1"/>
    </xf>
    <xf numFmtId="0" fontId="18" fillId="0" borderId="55" xfId="0" applyFont="1" applyBorder="1" applyAlignment="1">
      <alignment horizontal="left" wrapText="1"/>
    </xf>
    <xf numFmtId="0" fontId="18" fillId="0" borderId="42" xfId="0" applyFont="1" applyBorder="1" applyAlignment="1">
      <alignment horizontal="left" vertical="top" wrapText="1"/>
    </xf>
    <xf numFmtId="0" fontId="18" fillId="0" borderId="0" xfId="0" applyFont="1" applyAlignment="1">
      <alignment horizontal="left" vertical="top" wrapText="1"/>
    </xf>
    <xf numFmtId="0" fontId="18" fillId="0" borderId="55" xfId="0" applyFont="1" applyBorder="1" applyAlignment="1">
      <alignment horizontal="left" vertical="top" wrapText="1"/>
    </xf>
    <xf numFmtId="0" fontId="19" fillId="0" borderId="42" xfId="0" applyFont="1" applyBorder="1" applyAlignment="1">
      <alignment horizontal="left" vertical="center"/>
    </xf>
    <xf numFmtId="0" fontId="19" fillId="0" borderId="0" xfId="0" applyFont="1" applyAlignment="1">
      <alignment horizontal="left" vertical="center"/>
    </xf>
    <xf numFmtId="0" fontId="19" fillId="0" borderId="55" xfId="0" applyFont="1" applyBorder="1" applyAlignment="1">
      <alignment horizontal="left" vertical="center"/>
    </xf>
    <xf numFmtId="0" fontId="29" fillId="0" borderId="42" xfId="0" applyFont="1" applyBorder="1" applyAlignment="1">
      <alignment horizontal="left" vertical="center"/>
    </xf>
    <xf numFmtId="0" fontId="29" fillId="0" borderId="0" xfId="0" applyFont="1" applyAlignment="1">
      <alignment horizontal="left" vertical="center"/>
    </xf>
    <xf numFmtId="0" fontId="29" fillId="0" borderId="55" xfId="0" applyFont="1" applyBorder="1" applyAlignment="1">
      <alignment horizontal="left" vertical="center"/>
    </xf>
    <xf numFmtId="0" fontId="9" fillId="0" borderId="42" xfId="0" applyFont="1" applyBorder="1" applyAlignment="1">
      <alignment horizontal="left" vertical="center" wrapText="1"/>
    </xf>
    <xf numFmtId="0" fontId="9" fillId="0" borderId="0" xfId="0" applyFont="1" applyAlignment="1">
      <alignment horizontal="left" vertical="center" wrapText="1"/>
    </xf>
    <xf numFmtId="0" fontId="9" fillId="0" borderId="55" xfId="0" applyFont="1" applyBorder="1" applyAlignment="1">
      <alignment horizontal="left" vertical="center" wrapText="1"/>
    </xf>
    <xf numFmtId="0" fontId="9" fillId="0" borderId="42" xfId="0" applyFont="1" applyBorder="1" applyAlignment="1">
      <alignment horizontal="left" vertical="center"/>
    </xf>
    <xf numFmtId="0" fontId="9" fillId="0" borderId="0" xfId="0" applyFont="1" applyAlignment="1">
      <alignment horizontal="left" vertical="center"/>
    </xf>
    <xf numFmtId="0" fontId="9" fillId="0" borderId="55" xfId="0" applyFont="1" applyBorder="1" applyAlignment="1">
      <alignment horizontal="left" vertical="center"/>
    </xf>
    <xf numFmtId="0" fontId="9" fillId="0" borderId="42" xfId="0" applyFont="1" applyBorder="1" applyAlignment="1">
      <alignment horizontal="left"/>
    </xf>
    <xf numFmtId="0" fontId="9" fillId="0" borderId="0" xfId="0" applyFont="1" applyAlignment="1">
      <alignment horizontal="left"/>
    </xf>
    <xf numFmtId="0" fontId="9" fillId="0" borderId="55" xfId="0" applyFont="1" applyBorder="1" applyAlignment="1">
      <alignment horizontal="left"/>
    </xf>
    <xf numFmtId="0" fontId="8" fillId="0" borderId="42" xfId="0" applyFont="1" applyBorder="1" applyAlignment="1">
      <alignment horizontal="left" vertical="center" wrapText="1"/>
    </xf>
    <xf numFmtId="0" fontId="8" fillId="0" borderId="0" xfId="0" applyFont="1" applyAlignment="1">
      <alignment horizontal="left" vertical="center" wrapText="1"/>
    </xf>
    <xf numFmtId="0" fontId="8" fillId="0" borderId="55" xfId="0" applyFont="1" applyBorder="1" applyAlignment="1">
      <alignment horizontal="left" vertical="center" wrapText="1"/>
    </xf>
    <xf numFmtId="0" fontId="9" fillId="0" borderId="42" xfId="0" applyFont="1" applyBorder="1" applyAlignment="1">
      <alignment horizontal="left" wrapText="1"/>
    </xf>
    <xf numFmtId="0" fontId="9" fillId="0" borderId="0" xfId="0" applyFont="1" applyAlignment="1">
      <alignment horizontal="left" wrapText="1"/>
    </xf>
    <xf numFmtId="0" fontId="9" fillId="0" borderId="55" xfId="0" applyFont="1" applyBorder="1" applyAlignment="1">
      <alignment horizontal="left" wrapText="1"/>
    </xf>
    <xf numFmtId="0" fontId="19" fillId="0" borderId="42" xfId="0" applyFont="1" applyBorder="1" applyAlignment="1">
      <alignment horizontal="left" vertical="center" wrapText="1"/>
    </xf>
    <xf numFmtId="0" fontId="19" fillId="0" borderId="0" xfId="0" applyFont="1" applyAlignment="1">
      <alignment horizontal="left" vertical="center" wrapText="1"/>
    </xf>
    <xf numFmtId="0" fontId="19" fillId="0" borderId="55" xfId="0" applyFont="1" applyBorder="1" applyAlignment="1">
      <alignment horizontal="left" vertical="center" wrapText="1"/>
    </xf>
    <xf numFmtId="0" fontId="24" fillId="0" borderId="42" xfId="0" applyFont="1" applyBorder="1" applyAlignment="1">
      <alignment horizontal="left" vertical="center" wrapText="1"/>
    </xf>
    <xf numFmtId="0" fontId="24" fillId="0" borderId="0" xfId="0" applyFont="1" applyAlignment="1">
      <alignment horizontal="left" vertical="center" wrapText="1"/>
    </xf>
    <xf numFmtId="0" fontId="24" fillId="0" borderId="55" xfId="0" applyFont="1" applyBorder="1" applyAlignment="1">
      <alignment horizontal="left" vertical="center" wrapText="1"/>
    </xf>
    <xf numFmtId="0" fontId="19" fillId="4" borderId="42" xfId="0" applyFont="1" applyFill="1" applyBorder="1" applyAlignment="1">
      <alignment horizontal="left" vertical="center" wrapText="1"/>
    </xf>
    <xf numFmtId="0" fontId="19" fillId="4" borderId="0" xfId="0" applyFont="1" applyFill="1" applyAlignment="1">
      <alignment horizontal="left" vertical="center" wrapText="1"/>
    </xf>
    <xf numFmtId="0" fontId="19" fillId="4" borderId="55" xfId="0" applyFont="1" applyFill="1" applyBorder="1" applyAlignment="1">
      <alignment horizontal="left" vertical="center" wrapText="1"/>
    </xf>
    <xf numFmtId="0" fontId="8" fillId="0" borderId="42" xfId="0" applyFont="1" applyBorder="1" applyAlignment="1">
      <alignment horizontal="left" vertical="top" wrapText="1"/>
    </xf>
    <xf numFmtId="0" fontId="9" fillId="0" borderId="0" xfId="0" applyFont="1" applyAlignment="1">
      <alignment horizontal="left" vertical="top" wrapText="1"/>
    </xf>
    <xf numFmtId="0" fontId="9" fillId="0" borderId="55" xfId="0" applyFont="1" applyBorder="1" applyAlignment="1">
      <alignment horizontal="left" vertical="top" wrapText="1"/>
    </xf>
    <xf numFmtId="0" fontId="19" fillId="0" borderId="42" xfId="0" applyFont="1" applyBorder="1" applyAlignment="1">
      <alignment horizontal="center"/>
    </xf>
    <xf numFmtId="0" fontId="19" fillId="0" borderId="0" xfId="0" applyFont="1" applyAlignment="1">
      <alignment horizontal="center"/>
    </xf>
    <xf numFmtId="0" fontId="19" fillId="0" borderId="55" xfId="0" applyFont="1" applyBorder="1" applyAlignment="1">
      <alignment horizontal="center"/>
    </xf>
    <xf numFmtId="0" fontId="54" fillId="0" borderId="42" xfId="0" applyFont="1" applyBorder="1" applyAlignment="1">
      <alignment horizontal="left" vertical="center"/>
    </xf>
    <xf numFmtId="0" fontId="26" fillId="0" borderId="0" xfId="0" applyFont="1" applyAlignment="1">
      <alignment horizontal="left" vertical="center"/>
    </xf>
    <xf numFmtId="0" fontId="26" fillId="0" borderId="55" xfId="0" applyFont="1" applyBorder="1" applyAlignment="1">
      <alignment horizontal="left" vertical="center"/>
    </xf>
    <xf numFmtId="0" fontId="26" fillId="0" borderId="42" xfId="0" applyFont="1" applyBorder="1" applyAlignment="1">
      <alignment horizontal="left" vertical="center"/>
    </xf>
    <xf numFmtId="0" fontId="54" fillId="4" borderId="42" xfId="0" applyFont="1" applyFill="1" applyBorder="1" applyAlignment="1">
      <alignment horizontal="center"/>
    </xf>
    <xf numFmtId="0" fontId="54" fillId="4" borderId="0" xfId="0" applyFont="1" applyFill="1" applyAlignment="1">
      <alignment horizontal="center"/>
    </xf>
    <xf numFmtId="0" fontId="54" fillId="4" borderId="55" xfId="0" applyFont="1" applyFill="1" applyBorder="1" applyAlignment="1">
      <alignment horizontal="center"/>
    </xf>
    <xf numFmtId="0" fontId="26" fillId="4" borderId="42" xfId="0" applyFont="1" applyFill="1" applyBorder="1" applyAlignment="1">
      <alignment horizontal="center"/>
    </xf>
    <xf numFmtId="0" fontId="26" fillId="4" borderId="0" xfId="0" applyFont="1" applyFill="1" applyAlignment="1">
      <alignment horizontal="center"/>
    </xf>
    <xf numFmtId="0" fontId="26" fillId="4" borderId="55" xfId="0" applyFont="1" applyFill="1" applyBorder="1" applyAlignment="1">
      <alignment horizontal="center"/>
    </xf>
    <xf numFmtId="0" fontId="54" fillId="0" borderId="42" xfId="0" applyFont="1" applyBorder="1" applyAlignment="1">
      <alignment horizontal="center"/>
    </xf>
    <xf numFmtId="0" fontId="26" fillId="0" borderId="0" xfId="0" applyFont="1" applyAlignment="1">
      <alignment horizontal="center"/>
    </xf>
    <xf numFmtId="0" fontId="26" fillId="0" borderId="55" xfId="0" applyFont="1" applyBorder="1" applyAlignment="1">
      <alignment horizontal="center"/>
    </xf>
    <xf numFmtId="0" fontId="19" fillId="0" borderId="60" xfId="0" applyFont="1" applyBorder="1" applyAlignment="1">
      <alignment horizontal="center"/>
    </xf>
    <xf numFmtId="0" fontId="19" fillId="0" borderId="58" xfId="0" applyFont="1" applyBorder="1" applyAlignment="1">
      <alignment horizontal="center"/>
    </xf>
    <xf numFmtId="0" fontId="19" fillId="0" borderId="61" xfId="0" applyFont="1" applyBorder="1" applyAlignment="1">
      <alignment horizontal="center"/>
    </xf>
    <xf numFmtId="0" fontId="19" fillId="0" borderId="54" xfId="0" applyFont="1" applyBorder="1" applyAlignment="1">
      <alignment horizontal="center"/>
    </xf>
    <xf numFmtId="0" fontId="19" fillId="0" borderId="44" xfId="0" applyFont="1" applyBorder="1" applyAlignment="1">
      <alignment horizontal="center"/>
    </xf>
    <xf numFmtId="0" fontId="19" fillId="0" borderId="47" xfId="0" applyFont="1" applyBorder="1" applyAlignment="1">
      <alignment horizontal="center"/>
    </xf>
    <xf numFmtId="0" fontId="19" fillId="0" borderId="20" xfId="0" applyFont="1" applyBorder="1" applyAlignment="1">
      <alignment horizontal="center"/>
    </xf>
    <xf numFmtId="0" fontId="19" fillId="0" borderId="45" xfId="0" applyFont="1" applyBorder="1" applyAlignment="1">
      <alignment horizontal="center"/>
    </xf>
    <xf numFmtId="0" fontId="19" fillId="0" borderId="38" xfId="0" applyFont="1" applyBorder="1" applyAlignment="1">
      <alignment horizontal="center"/>
    </xf>
    <xf numFmtId="0" fontId="52" fillId="0" borderId="59" xfId="0" applyFont="1" applyBorder="1" applyAlignment="1">
      <alignment horizontal="center" vertical="center" wrapText="1"/>
    </xf>
    <xf numFmtId="0" fontId="52" fillId="0" borderId="9" xfId="0" applyFont="1" applyBorder="1" applyAlignment="1">
      <alignment horizontal="center" vertical="center" wrapText="1"/>
    </xf>
    <xf numFmtId="0" fontId="52" fillId="0" borderId="11" xfId="0" applyFont="1" applyBorder="1" applyAlignment="1">
      <alignment horizontal="center" vertical="center" wrapText="1"/>
    </xf>
    <xf numFmtId="0" fontId="0" fillId="0" borderId="9" xfId="0" applyBorder="1" applyAlignment="1">
      <alignment vertical="center" wrapText="1"/>
    </xf>
    <xf numFmtId="0" fontId="0" fillId="0" borderId="11" xfId="0" applyBorder="1" applyAlignment="1">
      <alignment vertical="center" wrapText="1"/>
    </xf>
    <xf numFmtId="0" fontId="53" fillId="0" borderId="46" xfId="0" applyFont="1" applyBorder="1" applyAlignment="1">
      <alignment horizontal="center" vertical="center" wrapText="1"/>
    </xf>
    <xf numFmtId="0" fontId="53" fillId="0" borderId="58" xfId="0" applyFont="1" applyBorder="1" applyAlignment="1">
      <alignment horizontal="center" vertical="center" wrapText="1"/>
    </xf>
    <xf numFmtId="0" fontId="53" fillId="0" borderId="59" xfId="0" applyFont="1" applyBorder="1" applyAlignment="1">
      <alignment horizontal="center" vertical="center" wrapText="1"/>
    </xf>
    <xf numFmtId="0" fontId="53" fillId="0" borderId="0" xfId="0" applyFont="1" applyAlignment="1">
      <alignment horizontal="center" vertical="center" wrapText="1"/>
    </xf>
    <xf numFmtId="0" fontId="56" fillId="0" borderId="9" xfId="0" applyFont="1" applyBorder="1" applyAlignment="1">
      <alignment horizontal="center" vertical="center" wrapText="1"/>
    </xf>
    <xf numFmtId="0" fontId="56" fillId="0" borderId="11" xfId="0" applyFont="1" applyBorder="1" applyAlignment="1">
      <alignment horizontal="center" vertical="center" wrapText="1"/>
    </xf>
    <xf numFmtId="0" fontId="52" fillId="0" borderId="6"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9" xfId="0" applyFont="1" applyBorder="1" applyAlignment="1">
      <alignment horizontal="center" vertical="center" wrapText="1"/>
    </xf>
    <xf numFmtId="0" fontId="20" fillId="0" borderId="8" xfId="0" applyFont="1" applyBorder="1" applyAlignment="1">
      <alignment horizontal="left" vertical="center" wrapText="1"/>
    </xf>
    <xf numFmtId="0" fontId="20" fillId="0" borderId="5" xfId="0" applyFont="1" applyBorder="1" applyAlignment="1">
      <alignment horizontal="left" vertical="center" wrapText="1"/>
    </xf>
    <xf numFmtId="0" fontId="24" fillId="4" borderId="40" xfId="0" applyFont="1" applyFill="1" applyBorder="1" applyAlignment="1">
      <alignment horizontal="center" vertical="center"/>
    </xf>
    <xf numFmtId="0" fontId="24" fillId="4" borderId="41" xfId="0" applyFont="1" applyFill="1" applyBorder="1" applyAlignment="1">
      <alignment horizontal="center" vertical="center"/>
    </xf>
    <xf numFmtId="0" fontId="61" fillId="0" borderId="0" xfId="0" applyFont="1" applyAlignment="1">
      <alignment horizontal="center" vertical="center"/>
    </xf>
    <xf numFmtId="0" fontId="26" fillId="0" borderId="18" xfId="0" applyFont="1" applyBorder="1" applyAlignment="1">
      <alignment horizontal="center" vertical="center" wrapText="1"/>
    </xf>
    <xf numFmtId="0" fontId="30" fillId="6" borderId="18" xfId="0" applyFont="1" applyFill="1" applyBorder="1" applyAlignment="1">
      <alignment horizontal="left" vertical="center" wrapText="1"/>
    </xf>
    <xf numFmtId="0" fontId="30" fillId="6" borderId="8" xfId="0" applyFont="1" applyFill="1" applyBorder="1" applyAlignment="1">
      <alignment horizontal="left" vertical="center" wrapText="1"/>
    </xf>
    <xf numFmtId="0" fontId="30" fillId="6" borderId="1" xfId="0" applyFont="1" applyFill="1" applyBorder="1" applyAlignment="1">
      <alignment horizontal="left" vertical="center" wrapText="1"/>
    </xf>
    <xf numFmtId="0" fontId="20" fillId="4" borderId="8" xfId="0" applyFont="1" applyFill="1" applyBorder="1" applyAlignment="1">
      <alignment horizontal="left" vertical="center" wrapText="1"/>
    </xf>
    <xf numFmtId="0" fontId="20" fillId="4" borderId="5" xfId="0" applyFont="1" applyFill="1" applyBorder="1" applyAlignment="1">
      <alignment horizontal="left" vertical="center" wrapText="1"/>
    </xf>
    <xf numFmtId="0" fontId="20" fillId="0" borderId="8" xfId="0" applyFont="1" applyBorder="1" applyAlignment="1">
      <alignment horizontal="center" vertical="center" wrapText="1"/>
    </xf>
    <xf numFmtId="0" fontId="61" fillId="0" borderId="0" xfId="0" applyFont="1" applyBorder="1" applyAlignment="1">
      <alignment horizontal="center" vertical="center"/>
    </xf>
    <xf numFmtId="0" fontId="30" fillId="6" borderId="18" xfId="0" applyFont="1" applyFill="1" applyBorder="1" applyAlignment="1">
      <alignment horizontal="left" vertical="center"/>
    </xf>
    <xf numFmtId="0" fontId="30" fillId="6" borderId="8" xfId="0" applyFont="1" applyFill="1" applyBorder="1" applyAlignment="1">
      <alignment horizontal="left" vertical="center"/>
    </xf>
    <xf numFmtId="0" fontId="30" fillId="6" borderId="1" xfId="0" applyFont="1" applyFill="1" applyBorder="1" applyAlignment="1">
      <alignment horizontal="left" vertical="center"/>
    </xf>
    <xf numFmtId="0" fontId="14" fillId="0" borderId="8" xfId="0" applyFont="1" applyBorder="1" applyAlignment="1">
      <alignment horizontal="left" vertical="center" wrapText="1"/>
    </xf>
    <xf numFmtId="0" fontId="5" fillId="7" borderId="67" xfId="0" applyFont="1" applyFill="1" applyBorder="1" applyAlignment="1">
      <alignment horizontal="center" vertical="center" wrapText="1"/>
    </xf>
    <xf numFmtId="0" fontId="5" fillId="7" borderId="68" xfId="0" applyFont="1" applyFill="1" applyBorder="1" applyAlignment="1">
      <alignment horizontal="center" vertical="center" wrapText="1"/>
    </xf>
    <xf numFmtId="0" fontId="46" fillId="0" borderId="0" xfId="0" applyFont="1" applyAlignment="1">
      <alignment vertical="top"/>
    </xf>
    <xf numFmtId="0" fontId="5" fillId="7" borderId="67" xfId="0" applyFont="1" applyFill="1" applyBorder="1" applyAlignment="1">
      <alignment horizontal="center" vertical="center"/>
    </xf>
    <xf numFmtId="0" fontId="5" fillId="7" borderId="68" xfId="0" applyFont="1" applyFill="1" applyBorder="1" applyAlignment="1">
      <alignment horizontal="center" vertical="center"/>
    </xf>
    <xf numFmtId="0" fontId="3" fillId="0" borderId="0" xfId="0" applyFont="1" applyAlignment="1">
      <alignment horizontal="left" vertical="top" wrapText="1"/>
    </xf>
    <xf numFmtId="0" fontId="5" fillId="7" borderId="44" xfId="0" applyFont="1" applyFill="1" applyBorder="1" applyAlignment="1">
      <alignment horizontal="center" vertical="center"/>
    </xf>
    <xf numFmtId="0" fontId="5" fillId="0" borderId="56" xfId="0" applyFont="1" applyBorder="1" applyAlignment="1">
      <alignment horizontal="center" vertical="center"/>
    </xf>
    <xf numFmtId="0" fontId="5" fillId="0" borderId="62" xfId="0" applyFont="1" applyBorder="1" applyAlignment="1">
      <alignment horizontal="center" vertical="center"/>
    </xf>
    <xf numFmtId="0" fontId="5" fillId="0" borderId="60" xfId="0" applyFont="1" applyBorder="1" applyAlignment="1">
      <alignment horizontal="center" vertical="center"/>
    </xf>
    <xf numFmtId="0" fontId="5" fillId="0" borderId="63" xfId="0" applyFont="1" applyBorder="1" applyAlignment="1">
      <alignment horizontal="center" vertical="center"/>
    </xf>
    <xf numFmtId="0" fontId="5" fillId="0" borderId="56" xfId="0" applyFont="1" applyBorder="1" applyAlignment="1">
      <alignment horizontal="center" vertical="center" wrapText="1"/>
    </xf>
    <xf numFmtId="0" fontId="5" fillId="0" borderId="62" xfId="0" applyFont="1" applyBorder="1" applyAlignment="1">
      <alignment horizontal="center" vertical="center" wrapText="1"/>
    </xf>
    <xf numFmtId="0" fontId="5" fillId="0" borderId="60" xfId="0" applyFont="1" applyBorder="1" applyAlignment="1">
      <alignment horizontal="center" vertical="center" wrapText="1"/>
    </xf>
    <xf numFmtId="0" fontId="5" fillId="0" borderId="63" xfId="0" applyFont="1" applyBorder="1" applyAlignment="1">
      <alignment horizontal="center" vertical="center" wrapText="1"/>
    </xf>
    <xf numFmtId="0" fontId="48" fillId="0" borderId="0" xfId="0" applyFont="1" applyAlignment="1">
      <alignment horizontal="left"/>
    </xf>
    <xf numFmtId="0" fontId="5" fillId="0" borderId="40" xfId="0" applyFont="1" applyBorder="1" applyAlignment="1">
      <alignment horizontal="center" vertical="center" wrapText="1"/>
    </xf>
    <xf numFmtId="0" fontId="5" fillId="0" borderId="40" xfId="0" applyFont="1" applyBorder="1" applyAlignment="1">
      <alignment horizontal="center" vertical="center"/>
    </xf>
    <xf numFmtId="0" fontId="13" fillId="0" borderId="39" xfId="0" applyFont="1" applyBorder="1" applyAlignment="1">
      <alignment horizontal="center" vertical="top"/>
    </xf>
    <xf numFmtId="0" fontId="13" fillId="0" borderId="16" xfId="0" applyFont="1" applyBorder="1" applyAlignment="1">
      <alignment horizontal="center" vertical="top"/>
    </xf>
    <xf numFmtId="0" fontId="2" fillId="4" borderId="8" xfId="0" applyFont="1" applyFill="1" applyBorder="1" applyAlignment="1">
      <alignment horizontal="center" vertical="center"/>
    </xf>
    <xf numFmtId="166" fontId="2" fillId="0" borderId="23" xfId="0" applyNumberFormat="1" applyFont="1" applyBorder="1" applyAlignment="1">
      <alignment horizontal="center" vertical="center"/>
    </xf>
    <xf numFmtId="166" fontId="2" fillId="0" borderId="3" xfId="0" applyNumberFormat="1" applyFont="1" applyBorder="1" applyAlignment="1">
      <alignment horizontal="center" vertical="center"/>
    </xf>
    <xf numFmtId="166" fontId="2" fillId="0" borderId="18" xfId="0" applyNumberFormat="1" applyFont="1" applyBorder="1" applyAlignment="1">
      <alignment horizontal="center" vertical="center"/>
    </xf>
    <xf numFmtId="166" fontId="2" fillId="0" borderId="8" xfId="0" applyNumberFormat="1" applyFont="1" applyBorder="1" applyAlignment="1">
      <alignment horizontal="center" vertical="center"/>
    </xf>
    <xf numFmtId="166" fontId="2" fillId="0" borderId="19" xfId="0" applyNumberFormat="1" applyFont="1" applyBorder="1" applyAlignment="1">
      <alignment horizontal="center" vertical="center"/>
    </xf>
    <xf numFmtId="166" fontId="2" fillId="0" borderId="5" xfId="0" applyNumberFormat="1" applyFont="1" applyBorder="1" applyAlignment="1">
      <alignment horizontal="center" vertical="center"/>
    </xf>
    <xf numFmtId="0" fontId="3" fillId="0" borderId="4" xfId="0" applyFont="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7" xfId="0" applyFont="1" applyBorder="1" applyAlignment="1">
      <alignment horizontal="center" vertical="center" wrapText="1"/>
    </xf>
    <xf numFmtId="0" fontId="3" fillId="0" borderId="43" xfId="0" applyFont="1" applyBorder="1" applyAlignment="1">
      <alignment horizontal="center" vertical="center" wrapText="1"/>
    </xf>
    <xf numFmtId="0" fontId="3" fillId="0" borderId="47" xfId="0" applyFont="1" applyBorder="1" applyAlignment="1">
      <alignment horizontal="center" vertical="center" wrapText="1"/>
    </xf>
    <xf numFmtId="0" fontId="37" fillId="6" borderId="3" xfId="0" applyFont="1" applyFill="1" applyBorder="1" applyAlignment="1">
      <alignment horizontal="center" vertical="center" wrapText="1"/>
    </xf>
    <xf numFmtId="0" fontId="22" fillId="6" borderId="9" xfId="0" applyFont="1" applyFill="1" applyBorder="1"/>
    <xf numFmtId="0" fontId="37" fillId="6" borderId="4" xfId="0" applyFont="1" applyFill="1" applyBorder="1" applyAlignment="1">
      <alignment horizontal="center" vertical="center" wrapText="1"/>
    </xf>
    <xf numFmtId="0" fontId="22" fillId="6" borderId="10" xfId="0" applyFont="1" applyFill="1" applyBorder="1"/>
    <xf numFmtId="0" fontId="37" fillId="6" borderId="23" xfId="0" applyFont="1" applyFill="1" applyBorder="1" applyAlignment="1">
      <alignment horizontal="center" vertical="center" wrapText="1"/>
    </xf>
    <xf numFmtId="0" fontId="37" fillId="6" borderId="33" xfId="0" applyFont="1" applyFill="1" applyBorder="1" applyAlignment="1">
      <alignment horizontal="center" vertical="center" wrapText="1"/>
    </xf>
    <xf numFmtId="0" fontId="37" fillId="6" borderId="9" xfId="0" applyFont="1" applyFill="1" applyBorder="1" applyAlignment="1">
      <alignment horizontal="center" vertical="center" wrapText="1"/>
    </xf>
    <xf numFmtId="0" fontId="2" fillId="0" borderId="39" xfId="0" applyFont="1" applyBorder="1" applyAlignment="1">
      <alignment horizontal="center" vertical="center"/>
    </xf>
    <xf numFmtId="0" fontId="2" fillId="0" borderId="16" xfId="0" applyFont="1" applyBorder="1" applyAlignment="1">
      <alignment horizontal="center" vertical="center"/>
    </xf>
    <xf numFmtId="0" fontId="2" fillId="0" borderId="28" xfId="0" applyFont="1" applyBorder="1" applyAlignment="1">
      <alignment horizontal="center" vertical="center"/>
    </xf>
    <xf numFmtId="0" fontId="19" fillId="0" borderId="23" xfId="0" applyFont="1" applyBorder="1" applyAlignment="1" applyProtection="1">
      <alignment horizontal="center"/>
      <protection locked="0"/>
    </xf>
    <xf numFmtId="0" fontId="19" fillId="0" borderId="18" xfId="0" applyFont="1" applyBorder="1" applyAlignment="1" applyProtection="1">
      <alignment horizontal="center"/>
      <protection locked="0"/>
    </xf>
    <xf numFmtId="0" fontId="19" fillId="0" borderId="19" xfId="0" applyFont="1" applyBorder="1" applyAlignment="1" applyProtection="1">
      <alignment horizontal="center"/>
      <protection locked="0"/>
    </xf>
    <xf numFmtId="0" fontId="19" fillId="0" borderId="36" xfId="0" applyFont="1" applyBorder="1" applyAlignment="1" applyProtection="1">
      <alignment horizontal="center" wrapText="1"/>
      <protection locked="0"/>
    </xf>
    <xf numFmtId="0" fontId="19" fillId="0" borderId="11" xfId="0" applyFont="1" applyBorder="1" applyAlignment="1" applyProtection="1">
      <alignment horizontal="center" wrapText="1"/>
      <protection locked="0"/>
    </xf>
    <xf numFmtId="0" fontId="19" fillId="0" borderId="30" xfId="0" applyFont="1" applyBorder="1" applyAlignment="1" applyProtection="1">
      <alignment horizontal="center" wrapText="1"/>
      <protection locked="0"/>
    </xf>
    <xf numFmtId="0" fontId="19" fillId="0" borderId="36" xfId="0" applyFont="1" applyBorder="1" applyAlignment="1" applyProtection="1">
      <alignment horizontal="center"/>
      <protection locked="0"/>
    </xf>
    <xf numFmtId="0" fontId="19" fillId="0" borderId="11" xfId="0" applyFont="1" applyBorder="1" applyAlignment="1" applyProtection="1">
      <alignment horizontal="center"/>
      <protection locked="0"/>
    </xf>
    <xf numFmtId="0" fontId="19" fillId="0" borderId="30" xfId="0" applyFont="1" applyBorder="1" applyAlignment="1" applyProtection="1">
      <alignment horizontal="center"/>
      <protection locked="0"/>
    </xf>
    <xf numFmtId="0" fontId="19" fillId="0" borderId="34" xfId="0" applyFont="1" applyBorder="1" applyAlignment="1" applyProtection="1">
      <alignment horizontal="center"/>
      <protection locked="0"/>
    </xf>
    <xf numFmtId="0" fontId="19" fillId="0" borderId="6" xfId="0" applyFont="1" applyBorder="1" applyAlignment="1" applyProtection="1">
      <alignment horizontal="center"/>
      <protection locked="0"/>
    </xf>
    <xf numFmtId="0" fontId="19" fillId="0" borderId="8" xfId="0" applyFont="1" applyBorder="1" applyAlignment="1" applyProtection="1">
      <alignment horizontal="center"/>
      <protection locked="0"/>
    </xf>
    <xf numFmtId="0" fontId="19" fillId="0" borderId="5" xfId="0" applyFont="1" applyBorder="1" applyAlignment="1" applyProtection="1">
      <alignment horizontal="center"/>
      <protection locked="0"/>
    </xf>
    <xf numFmtId="0" fontId="19" fillId="0" borderId="33" xfId="0" applyFont="1" applyBorder="1" applyAlignment="1" applyProtection="1">
      <alignment horizontal="center"/>
      <protection locked="0"/>
    </xf>
    <xf numFmtId="0" fontId="19" fillId="0" borderId="9" xfId="0" applyFont="1" applyBorder="1" applyAlignment="1" applyProtection="1">
      <alignment horizontal="center"/>
      <protection locked="0"/>
    </xf>
    <xf numFmtId="0" fontId="38" fillId="4" borderId="39" xfId="0" applyFont="1" applyFill="1" applyBorder="1" applyAlignment="1">
      <alignment horizontal="center" vertical="center" wrapText="1"/>
    </xf>
    <xf numFmtId="0" fontId="38" fillId="4" borderId="16" xfId="0" applyFont="1" applyFill="1" applyBorder="1" applyAlignment="1">
      <alignment horizontal="center" vertical="center" wrapText="1"/>
    </xf>
    <xf numFmtId="0" fontId="38" fillId="4" borderId="28" xfId="0" applyFont="1" applyFill="1" applyBorder="1" applyAlignment="1">
      <alignment horizontal="center" vertical="center" wrapText="1"/>
    </xf>
    <xf numFmtId="0" fontId="51" fillId="0" borderId="0" xfId="0" applyFont="1" applyAlignment="1">
      <alignment horizontal="center" vertical="center"/>
    </xf>
    <xf numFmtId="0" fontId="50" fillId="0" borderId="8" xfId="0" applyFont="1" applyBorder="1" applyAlignment="1">
      <alignment horizontal="center" vertical="center" wrapText="1"/>
    </xf>
  </cellXfs>
  <cellStyles count="4">
    <cellStyle name="Hipervínculo" xfId="1" builtinId="8"/>
    <cellStyle name="Normal" xfId="0" builtinId="0"/>
    <cellStyle name="Normal 2" xfId="2" xr:uid="{00000000-0005-0000-0000-000002000000}"/>
    <cellStyle name="Porcentaje" xfId="3" builtinId="5"/>
  </cellStyles>
  <dxfs count="24">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
      <fill>
        <patternFill>
          <bgColor rgb="FF00B050"/>
        </patternFill>
      </fill>
    </dxf>
    <dxf>
      <fill>
        <patternFill>
          <bgColor rgb="FF92D05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rgb="FF00B050"/>
        </patternFill>
      </fill>
    </dxf>
  </dxfs>
  <tableStyles count="0" defaultTableStyle="TableStyleMedium2" defaultPivotStyle="PivotStyleLight16"/>
  <colors>
    <mruColors>
      <color rgb="FF1992A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DO"/>
              <a:t>Puntaje de cumplimiento por principio</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DO"/>
        </a:p>
      </c:txPr>
    </c:title>
    <c:autoTitleDeleted val="0"/>
    <c:plotArea>
      <c:layout/>
      <c:barChart>
        <c:barDir val="bar"/>
        <c:grouping val="clustered"/>
        <c:varyColors val="0"/>
        <c:ser>
          <c:idx val="0"/>
          <c:order val="0"/>
          <c:tx>
            <c:strRef>
              <c:f>RESULTADOS!$P$4</c:f>
              <c:strCache>
                <c:ptCount val="1"/>
                <c:pt idx="0">
                  <c:v>Total</c:v>
                </c:pt>
              </c:strCache>
            </c:strRef>
          </c:tx>
          <c:spPr>
            <a:solidFill>
              <a:schemeClr val="accent5">
                <a:lumMod val="75000"/>
              </a:schemeClr>
            </a:solidFill>
            <a:ln>
              <a:noFill/>
            </a:ln>
            <a:effectLst>
              <a:innerShdw blurRad="114300">
                <a:schemeClr val="accent1"/>
              </a:innerShdw>
            </a:effectLst>
          </c:spPr>
          <c:invertIfNegative val="0"/>
          <c:dPt>
            <c:idx val="9"/>
            <c:invertIfNegative val="0"/>
            <c:bubble3D val="0"/>
            <c:spPr>
              <a:solidFill>
                <a:schemeClr val="accent5">
                  <a:lumMod val="75000"/>
                </a:schemeClr>
              </a:solidFill>
              <a:ln>
                <a:noFill/>
              </a:ln>
              <a:effectLst>
                <a:innerShdw blurRad="114300">
                  <a:schemeClr val="accent1"/>
                </a:innerShdw>
              </a:effectLst>
            </c:spPr>
            <c:extLst>
              <c:ext xmlns:c16="http://schemas.microsoft.com/office/drawing/2014/chart" uri="{C3380CC4-5D6E-409C-BE32-E72D297353CC}">
                <c16:uniqueId val="{00000000-E922-42DF-84CF-3573EFC0137C}"/>
              </c:ext>
            </c:extLst>
          </c:dPt>
          <c:dLbls>
            <c:dLbl>
              <c:idx val="9"/>
              <c:layout>
                <c:manualLayout>
                  <c:x val="-1.15104902422435E-2"/>
                  <c:y val="0"/>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922-42DF-84CF-3573EFC0137C}"/>
                </c:ext>
              </c:extLst>
            </c:dLbl>
            <c:dLbl>
              <c:idx val="10"/>
              <c:layout>
                <c:manualLayout>
                  <c:x val="-4.1856328153612723E-3"/>
                  <c:y val="8.558880274299155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A950-4CA2-A0C0-853A5926FF17}"/>
                </c:ext>
              </c:extLst>
            </c:dLbl>
            <c:spPr>
              <a:noFill/>
              <a:ln>
                <a:noFill/>
              </a:ln>
              <a:effectLst/>
            </c:spPr>
            <c:txPr>
              <a:bodyPr rot="0" spcFirstLastPara="1" vertOverflow="ellipsis" vert="horz" wrap="square" lIns="38100" tIns="19050" rIns="38100" bIns="19050" anchor="ctr" anchorCtr="0">
                <a:spAutoFit/>
              </a:bodyPr>
              <a:lstStyle/>
              <a:p>
                <a:pPr algn="ctr">
                  <a:defRPr lang="en-US" sz="900" b="1" i="0" u="none" strike="noStrike" kern="1200" baseline="0">
                    <a:solidFill>
                      <a:schemeClr val="tx1"/>
                    </a:solidFill>
                    <a:latin typeface="+mn-lt"/>
                    <a:ea typeface="+mn-ea"/>
                    <a:cs typeface="+mn-cs"/>
                  </a:defRPr>
                </a:pPr>
                <a:endParaRPr lang="es-D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RESULTADOS!$D$5:$E$19</c:f>
              <c:multiLvlStrCache>
                <c:ptCount val="15"/>
                <c:lvl>
                  <c:pt idx="0">
                    <c:v>Asegurar la imparcialidad y la objetividad</c:v>
                  </c:pt>
                  <c:pt idx="1">
                    <c:v>Asegurar la independencia profesional.</c:v>
                  </c:pt>
                  <c:pt idx="2">
                    <c:v> Asegurar la trasparencia, confidencialidad estadística y seguridad de los datos</c:v>
                  </c:pt>
                  <c:pt idx="3">
                    <c:v>Asegurar la calidad</c:v>
                  </c:pt>
                  <c:pt idx="4">
                    <c:v>Asegurar la suficiencia de los recursos</c:v>
                  </c:pt>
                  <c:pt idx="5">
                    <c:v>Procedimientos estadísticos apropiados</c:v>
                  </c:pt>
                  <c:pt idx="6">
                    <c:v>Asegurar la solidez metodológica</c:v>
                  </c:pt>
                  <c:pt idx="7">
                    <c:v>Asegurar una buena relación de costo - eficiencia.</c:v>
                  </c:pt>
                  <c:pt idx="8">
                    <c:v>Manejo de la carga del encuestado</c:v>
                  </c:pt>
                  <c:pt idx="9">
                    <c:v>Asegurar la relevancia</c:v>
                  </c:pt>
                  <c:pt idx="10">
                    <c:v>Asegurar la precisión y la confiabilidad</c:v>
                  </c:pt>
                  <c:pt idx="11">
                    <c:v>Asegurar la oportunidad y la puntualidad</c:v>
                  </c:pt>
                  <c:pt idx="12">
                    <c:v> Asegurar la accesibilidad y la claridad</c:v>
                  </c:pt>
                  <c:pt idx="13">
                    <c:v> Asegurar la coherencia y la comparabilidad</c:v>
                  </c:pt>
                  <c:pt idx="14">
                    <c:v>Gestión de los metadatos</c:v>
                  </c:pt>
                </c:lvl>
                <c:lvl>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lvl>
              </c:multiLvlStrCache>
            </c:multiLvlStrRef>
          </c:cat>
          <c:val>
            <c:numRef>
              <c:f>RESULTADOS!$P$5:$P$19</c:f>
              <c:numCache>
                <c:formatCode>0.00%</c:formatCode>
                <c:ptCount val="15"/>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numCache>
            </c:numRef>
          </c:val>
          <c:extLst>
            <c:ext xmlns:c16="http://schemas.microsoft.com/office/drawing/2014/chart" uri="{C3380CC4-5D6E-409C-BE32-E72D297353CC}">
              <c16:uniqueId val="{00000000-7E7D-4A3A-820C-2576818B1AB3}"/>
            </c:ext>
          </c:extLst>
        </c:ser>
        <c:dLbls>
          <c:dLblPos val="inEnd"/>
          <c:showLegendKey val="0"/>
          <c:showVal val="1"/>
          <c:showCatName val="0"/>
          <c:showSerName val="0"/>
          <c:showPercent val="0"/>
          <c:showBubbleSize val="0"/>
        </c:dLbls>
        <c:gapWidth val="227"/>
        <c:overlap val="-48"/>
        <c:axId val="543409840"/>
        <c:axId val="1"/>
      </c:barChart>
      <c:catAx>
        <c:axId val="543409840"/>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
        <c:crossesAt val="0"/>
        <c:auto val="1"/>
        <c:lblAlgn val="ctr"/>
        <c:lblOffset val="100"/>
        <c:noMultiLvlLbl val="0"/>
      </c:catAx>
      <c:valAx>
        <c:axId val="1"/>
        <c:scaling>
          <c:orientation val="minMax"/>
          <c:max val="1"/>
        </c:scaling>
        <c:delete val="1"/>
        <c:axPos val="t"/>
        <c:numFmt formatCode="0.00%" sourceLinked="0"/>
        <c:majorTickMark val="none"/>
        <c:minorTickMark val="none"/>
        <c:tickLblPos val="nextTo"/>
        <c:crossAx val="543409840"/>
        <c:crosses val="autoZero"/>
        <c:crossBetween val="between"/>
      </c:valAx>
      <c:spPr>
        <a:noFill/>
        <a:ln>
          <a:solidFill>
            <a:schemeClr val="bg1"/>
          </a:solidFill>
        </a:ln>
        <a:effectLst/>
      </c:spPr>
    </c:plotArea>
    <c:plotVisOnly val="1"/>
    <c:dispBlanksAs val="gap"/>
    <c:showDLblsOverMax val="0"/>
  </c:chart>
  <c:spPr>
    <a:solidFill>
      <a:schemeClr val="bg1"/>
    </a:solidFill>
    <a:ln w="9525" cap="flat" cmpd="sng" algn="ctr">
      <a:solidFill>
        <a:schemeClr val="tx1"/>
      </a:solidFill>
      <a:round/>
    </a:ln>
    <a:effectLst/>
  </c:spPr>
  <c:txPr>
    <a:bodyPr/>
    <a:lstStyle/>
    <a:p>
      <a:pPr>
        <a:defRPr/>
      </a:pPr>
      <a:endParaRPr lang="es-DO"/>
    </a:p>
  </c:txPr>
  <c:printSettings>
    <c:headerFooter/>
    <c:pageMargins b="0.75000000000000389" l="0.25" r="0.25" t="0.75000000000000389"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r>
              <a:rPr lang="es-DO"/>
              <a:t>Puntaje de cumplimiento por nivel</a:t>
            </a:r>
          </a:p>
        </c:rich>
      </c:tx>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DO"/>
        </a:p>
      </c:txPr>
    </c:title>
    <c:autoTitleDeleted val="0"/>
    <c:plotArea>
      <c:layout>
        <c:manualLayout>
          <c:layoutTarget val="inner"/>
          <c:xMode val="edge"/>
          <c:yMode val="edge"/>
          <c:x val="0.45829738703327533"/>
          <c:y val="0.32373246447642334"/>
          <c:w val="0.50186016936121425"/>
          <c:h val="0.6040179460326075"/>
        </c:manualLayout>
      </c:layout>
      <c:barChart>
        <c:barDir val="bar"/>
        <c:grouping val="clustered"/>
        <c:varyColors val="0"/>
        <c:ser>
          <c:idx val="0"/>
          <c:order val="0"/>
          <c:tx>
            <c:strRef>
              <c:f>RESULTADOS!$F$4</c:f>
              <c:strCache>
                <c:ptCount val="1"/>
                <c:pt idx="0">
                  <c:v>Total</c:v>
                </c:pt>
              </c:strCache>
            </c:strRef>
          </c:tx>
          <c:spPr>
            <a:solidFill>
              <a:schemeClr val="accent5">
                <a:lumMod val="75000"/>
              </a:schemeClr>
            </a:solid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solidFill>
                    <a:latin typeface="+mn-lt"/>
                    <a:ea typeface="+mn-ea"/>
                    <a:cs typeface="+mn-cs"/>
                  </a:defRPr>
                </a:pPr>
                <a:endParaRPr lang="es-D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multiLvlStrRef>
              <c:f>RESULTADOS!$D$23:$E$25</c:f>
              <c:multiLvlStrCache>
                <c:ptCount val="3"/>
                <c:lvl>
                  <c:pt idx="0">
                    <c:v>Gestión del entorno institucional</c:v>
                  </c:pt>
                  <c:pt idx="1">
                    <c:v>Gestión del proceso estadístico</c:v>
                  </c:pt>
                  <c:pt idx="2">
                    <c:v>Gestión de los resultados estadísticos</c:v>
                  </c:pt>
                </c:lvl>
                <c:lvl>
                  <c:pt idx="0">
                    <c:v>A</c:v>
                  </c:pt>
                  <c:pt idx="1">
                    <c:v>B</c:v>
                  </c:pt>
                  <c:pt idx="2">
                    <c:v>C</c:v>
                  </c:pt>
                </c:lvl>
              </c:multiLvlStrCache>
            </c:multiLvlStrRef>
          </c:cat>
          <c:val>
            <c:numRef>
              <c:f>RESULTADOS!$L$23:$L$25</c:f>
              <c:numCache>
                <c:formatCode>0.00%</c:formatCode>
                <c:ptCount val="3"/>
                <c:pt idx="0">
                  <c:v>0</c:v>
                </c:pt>
                <c:pt idx="1">
                  <c:v>0</c:v>
                </c:pt>
                <c:pt idx="2">
                  <c:v>0</c:v>
                </c:pt>
              </c:numCache>
            </c:numRef>
          </c:val>
          <c:extLst>
            <c:ext xmlns:c16="http://schemas.microsoft.com/office/drawing/2014/chart" uri="{C3380CC4-5D6E-409C-BE32-E72D297353CC}">
              <c16:uniqueId val="{00000000-F034-4D9E-8FA5-5F1EE9AE6A2A}"/>
            </c:ext>
          </c:extLst>
        </c:ser>
        <c:dLbls>
          <c:dLblPos val="inEnd"/>
          <c:showLegendKey val="0"/>
          <c:showVal val="1"/>
          <c:showCatName val="0"/>
          <c:showSerName val="0"/>
          <c:showPercent val="0"/>
          <c:showBubbleSize val="0"/>
        </c:dLbls>
        <c:gapWidth val="227"/>
        <c:overlap val="-48"/>
        <c:axId val="1590047280"/>
        <c:axId val="1"/>
      </c:barChart>
      <c:catAx>
        <c:axId val="1590047280"/>
        <c:scaling>
          <c:orientation val="maxMin"/>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DO"/>
          </a:p>
        </c:txPr>
        <c:crossAx val="1"/>
        <c:crossesAt val="0"/>
        <c:auto val="1"/>
        <c:lblAlgn val="ctr"/>
        <c:lblOffset val="100"/>
        <c:noMultiLvlLbl val="0"/>
      </c:catAx>
      <c:valAx>
        <c:axId val="1"/>
        <c:scaling>
          <c:orientation val="minMax"/>
          <c:max val="1"/>
          <c:min val="0"/>
        </c:scaling>
        <c:delete val="1"/>
        <c:axPos val="t"/>
        <c:numFmt formatCode="0.00%" sourceLinked="1"/>
        <c:majorTickMark val="none"/>
        <c:minorTickMark val="none"/>
        <c:tickLblPos val="nextTo"/>
        <c:crossAx val="159004728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alpha val="92000"/>
        </a:schemeClr>
      </a:solidFill>
      <a:round/>
    </a:ln>
    <a:effectLst/>
  </c:spPr>
  <c:txPr>
    <a:bodyPr/>
    <a:lstStyle/>
    <a:p>
      <a:pPr>
        <a:defRPr/>
      </a:pPr>
      <a:endParaRPr lang="es-DO"/>
    </a:p>
  </c:txPr>
  <c:printSettings>
    <c:headerFooter/>
    <c:pageMargins b="0.75000000000000389" l="0.70000000000000062" r="0.70000000000000062" t="0.75000000000000389"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6302007387968"/>
          <c:y val="9.546859077072295E-2"/>
          <c:w val="0.76401004113448012"/>
          <c:h val="0.81494872285311204"/>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0-6A59-4F87-BE86-083B4E45C909}"/>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1-6A59-4F87-BE86-083B4E45C909}"/>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2-6A59-4F87-BE86-083B4E45C909}"/>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3-6A59-4F87-BE86-083B4E45C909}"/>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4-6A59-4F87-BE86-083B4E45C909}"/>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5-6A59-4F87-BE86-083B4E45C909}"/>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6-6A59-4F87-BE86-083B4E45C909}"/>
              </c:ext>
            </c:extLst>
          </c:dPt>
          <c:dPt>
            <c:idx val="7"/>
            <c:bubble3D val="0"/>
            <c:spPr>
              <a:solidFill>
                <a:srgbClr val="FFFF00"/>
              </a:solidFill>
              <a:ln w="19050">
                <a:solidFill>
                  <a:schemeClr val="lt1"/>
                </a:solidFill>
              </a:ln>
              <a:effectLst/>
            </c:spPr>
            <c:extLst>
              <c:ext xmlns:c16="http://schemas.microsoft.com/office/drawing/2014/chart" uri="{C3380CC4-5D6E-409C-BE32-E72D297353CC}">
                <c16:uniqueId val="{00000007-6A59-4F87-BE86-083B4E45C909}"/>
              </c:ext>
            </c:extLst>
          </c:dPt>
          <c:dPt>
            <c:idx val="8"/>
            <c:bubble3D val="0"/>
            <c:spPr>
              <a:solidFill>
                <a:srgbClr val="FFFF00"/>
              </a:solidFill>
              <a:ln w="19050">
                <a:solidFill>
                  <a:schemeClr val="lt1"/>
                </a:solidFill>
              </a:ln>
              <a:effectLst/>
            </c:spPr>
            <c:extLst>
              <c:ext xmlns:c16="http://schemas.microsoft.com/office/drawing/2014/chart" uri="{C3380CC4-5D6E-409C-BE32-E72D297353CC}">
                <c16:uniqueId val="{00000008-6A59-4F87-BE86-083B4E45C909}"/>
              </c:ext>
            </c:extLst>
          </c:dPt>
          <c:dPt>
            <c:idx val="9"/>
            <c:bubble3D val="0"/>
            <c:spPr>
              <a:solidFill>
                <a:srgbClr val="FFFF00"/>
              </a:solidFill>
              <a:ln w="19050">
                <a:solidFill>
                  <a:schemeClr val="lt1"/>
                </a:solidFill>
              </a:ln>
              <a:effectLst/>
            </c:spPr>
            <c:extLst>
              <c:ext xmlns:c16="http://schemas.microsoft.com/office/drawing/2014/chart" uri="{C3380CC4-5D6E-409C-BE32-E72D297353CC}">
                <c16:uniqueId val="{00000009-6A59-4F87-BE86-083B4E45C909}"/>
              </c:ext>
            </c:extLst>
          </c:dPt>
          <c:dPt>
            <c:idx val="10"/>
            <c:bubble3D val="0"/>
            <c:spPr>
              <a:solidFill>
                <a:srgbClr val="FFFF00"/>
              </a:solidFill>
              <a:ln w="19050">
                <a:solidFill>
                  <a:schemeClr val="lt1"/>
                </a:solidFill>
              </a:ln>
              <a:effectLst/>
            </c:spPr>
            <c:extLst>
              <c:ext xmlns:c16="http://schemas.microsoft.com/office/drawing/2014/chart" uri="{C3380CC4-5D6E-409C-BE32-E72D297353CC}">
                <c16:uniqueId val="{0000000A-6A59-4F87-BE86-083B4E45C909}"/>
              </c:ext>
            </c:extLst>
          </c:dPt>
          <c:dPt>
            <c:idx val="11"/>
            <c:bubble3D val="0"/>
            <c:spPr>
              <a:solidFill>
                <a:srgbClr val="FFFF00"/>
              </a:solidFill>
              <a:ln w="19050">
                <a:solidFill>
                  <a:schemeClr val="lt1"/>
                </a:solidFill>
              </a:ln>
              <a:effectLst/>
            </c:spPr>
            <c:extLst>
              <c:ext xmlns:c16="http://schemas.microsoft.com/office/drawing/2014/chart" uri="{C3380CC4-5D6E-409C-BE32-E72D297353CC}">
                <c16:uniqueId val="{0000000B-6A59-4F87-BE86-083B4E45C909}"/>
              </c:ext>
            </c:extLst>
          </c:dPt>
          <c:dPt>
            <c:idx val="12"/>
            <c:bubble3D val="0"/>
            <c:spPr>
              <a:solidFill>
                <a:srgbClr val="FFFF00"/>
              </a:solidFill>
              <a:ln w="19050">
                <a:solidFill>
                  <a:schemeClr val="lt1"/>
                </a:solidFill>
              </a:ln>
              <a:effectLst/>
            </c:spPr>
            <c:extLst>
              <c:ext xmlns:c16="http://schemas.microsoft.com/office/drawing/2014/chart" uri="{C3380CC4-5D6E-409C-BE32-E72D297353CC}">
                <c16:uniqueId val="{0000000C-6A59-4F87-BE86-083B4E45C909}"/>
              </c:ext>
            </c:extLst>
          </c:dPt>
          <c:dPt>
            <c:idx val="13"/>
            <c:bubble3D val="0"/>
            <c:spPr>
              <a:solidFill>
                <a:srgbClr val="FFFF00"/>
              </a:solidFill>
              <a:ln w="19050">
                <a:solidFill>
                  <a:schemeClr val="lt1"/>
                </a:solidFill>
              </a:ln>
              <a:effectLst/>
            </c:spPr>
            <c:extLst>
              <c:ext xmlns:c16="http://schemas.microsoft.com/office/drawing/2014/chart" uri="{C3380CC4-5D6E-409C-BE32-E72D297353CC}">
                <c16:uniqueId val="{0000000D-6A59-4F87-BE86-083B4E45C909}"/>
              </c:ext>
            </c:extLst>
          </c:dPt>
          <c:dPt>
            <c:idx val="14"/>
            <c:bubble3D val="0"/>
            <c:spPr>
              <a:solidFill>
                <a:srgbClr val="FFFF00"/>
              </a:solidFill>
              <a:ln w="19050">
                <a:solidFill>
                  <a:schemeClr val="lt1"/>
                </a:solidFill>
              </a:ln>
              <a:effectLst/>
            </c:spPr>
            <c:extLst>
              <c:ext xmlns:c16="http://schemas.microsoft.com/office/drawing/2014/chart" uri="{C3380CC4-5D6E-409C-BE32-E72D297353CC}">
                <c16:uniqueId val="{0000000E-6A59-4F87-BE86-083B4E45C909}"/>
              </c:ext>
            </c:extLst>
          </c:dPt>
          <c:dPt>
            <c:idx val="15"/>
            <c:bubble3D val="0"/>
            <c:spPr>
              <a:solidFill>
                <a:srgbClr val="FFFF00"/>
              </a:solidFill>
              <a:ln w="19050">
                <a:solidFill>
                  <a:schemeClr val="lt1"/>
                </a:solidFill>
              </a:ln>
              <a:effectLst/>
            </c:spPr>
            <c:extLst>
              <c:ext xmlns:c16="http://schemas.microsoft.com/office/drawing/2014/chart" uri="{C3380CC4-5D6E-409C-BE32-E72D297353CC}">
                <c16:uniqueId val="{0000000F-6A59-4F87-BE86-083B4E45C909}"/>
              </c:ext>
            </c:extLst>
          </c:dPt>
          <c:dPt>
            <c:idx val="16"/>
            <c:bubble3D val="0"/>
            <c:spPr>
              <a:solidFill>
                <a:srgbClr val="FFFF00"/>
              </a:solidFill>
              <a:ln w="19050">
                <a:solidFill>
                  <a:schemeClr val="lt1"/>
                </a:solidFill>
              </a:ln>
              <a:effectLst/>
            </c:spPr>
            <c:extLst>
              <c:ext xmlns:c16="http://schemas.microsoft.com/office/drawing/2014/chart" uri="{C3380CC4-5D6E-409C-BE32-E72D297353CC}">
                <c16:uniqueId val="{00000010-6A59-4F87-BE86-083B4E45C909}"/>
              </c:ext>
            </c:extLst>
          </c:dPt>
          <c:dPt>
            <c:idx val="17"/>
            <c:bubble3D val="0"/>
            <c:spPr>
              <a:solidFill>
                <a:srgbClr val="FFFF00"/>
              </a:solidFill>
              <a:ln w="19050">
                <a:solidFill>
                  <a:schemeClr val="lt1"/>
                </a:solidFill>
              </a:ln>
              <a:effectLst/>
            </c:spPr>
            <c:extLst>
              <c:ext xmlns:c16="http://schemas.microsoft.com/office/drawing/2014/chart" uri="{C3380CC4-5D6E-409C-BE32-E72D297353CC}">
                <c16:uniqueId val="{00000011-6A59-4F87-BE86-083B4E45C909}"/>
              </c:ext>
            </c:extLst>
          </c:dPt>
          <c:dPt>
            <c:idx val="18"/>
            <c:bubble3D val="0"/>
            <c:spPr>
              <a:solidFill>
                <a:srgbClr val="FFFF00"/>
              </a:solidFill>
              <a:ln w="19050">
                <a:solidFill>
                  <a:schemeClr val="lt1"/>
                </a:solidFill>
              </a:ln>
              <a:effectLst/>
            </c:spPr>
            <c:extLst>
              <c:ext xmlns:c16="http://schemas.microsoft.com/office/drawing/2014/chart" uri="{C3380CC4-5D6E-409C-BE32-E72D297353CC}">
                <c16:uniqueId val="{00000012-6A59-4F87-BE86-083B4E45C909}"/>
              </c:ext>
            </c:extLst>
          </c:dPt>
          <c:dPt>
            <c:idx val="19"/>
            <c:bubble3D val="0"/>
            <c:spPr>
              <a:solidFill>
                <a:srgbClr val="FFFF00"/>
              </a:solidFill>
              <a:ln w="19050">
                <a:solidFill>
                  <a:schemeClr val="lt1"/>
                </a:solidFill>
              </a:ln>
              <a:effectLst/>
            </c:spPr>
            <c:extLst>
              <c:ext xmlns:c16="http://schemas.microsoft.com/office/drawing/2014/chart" uri="{C3380CC4-5D6E-409C-BE32-E72D297353CC}">
                <c16:uniqueId val="{00000013-6A59-4F87-BE86-083B4E45C909}"/>
              </c:ext>
            </c:extLst>
          </c:dPt>
          <c:dPt>
            <c:idx val="20"/>
            <c:bubble3D val="0"/>
            <c:spPr>
              <a:solidFill>
                <a:srgbClr val="FFFF00"/>
              </a:solidFill>
              <a:ln w="19050">
                <a:solidFill>
                  <a:schemeClr val="lt1"/>
                </a:solidFill>
              </a:ln>
              <a:effectLst/>
            </c:spPr>
            <c:extLst>
              <c:ext xmlns:c16="http://schemas.microsoft.com/office/drawing/2014/chart" uri="{C3380CC4-5D6E-409C-BE32-E72D297353CC}">
                <c16:uniqueId val="{00000014-6A59-4F87-BE86-083B4E45C909}"/>
              </c:ext>
            </c:extLst>
          </c:dPt>
          <c:dPt>
            <c:idx val="21"/>
            <c:bubble3D val="0"/>
            <c:spPr>
              <a:solidFill>
                <a:srgbClr val="FFFF00"/>
              </a:solidFill>
              <a:ln w="19050">
                <a:solidFill>
                  <a:schemeClr val="lt1"/>
                </a:solidFill>
              </a:ln>
              <a:effectLst/>
            </c:spPr>
            <c:extLst>
              <c:ext xmlns:c16="http://schemas.microsoft.com/office/drawing/2014/chart" uri="{C3380CC4-5D6E-409C-BE32-E72D297353CC}">
                <c16:uniqueId val="{00000015-6A59-4F87-BE86-083B4E45C909}"/>
              </c:ext>
            </c:extLst>
          </c:dPt>
          <c:dPt>
            <c:idx val="22"/>
            <c:bubble3D val="0"/>
            <c:spPr>
              <a:solidFill>
                <a:srgbClr val="FFFF00"/>
              </a:solidFill>
              <a:ln w="19050">
                <a:solidFill>
                  <a:schemeClr val="lt1"/>
                </a:solidFill>
              </a:ln>
              <a:effectLst/>
            </c:spPr>
            <c:extLst>
              <c:ext xmlns:c16="http://schemas.microsoft.com/office/drawing/2014/chart" uri="{C3380CC4-5D6E-409C-BE32-E72D297353CC}">
                <c16:uniqueId val="{00000016-6A59-4F87-BE86-083B4E45C909}"/>
              </c:ext>
            </c:extLst>
          </c:dPt>
          <c:dPt>
            <c:idx val="23"/>
            <c:bubble3D val="0"/>
            <c:spPr>
              <a:solidFill>
                <a:srgbClr val="FFFF00"/>
              </a:solidFill>
              <a:ln w="19050">
                <a:solidFill>
                  <a:schemeClr val="lt1"/>
                </a:solidFill>
              </a:ln>
              <a:effectLst/>
            </c:spPr>
            <c:extLst>
              <c:ext xmlns:c16="http://schemas.microsoft.com/office/drawing/2014/chart" uri="{C3380CC4-5D6E-409C-BE32-E72D297353CC}">
                <c16:uniqueId val="{00000017-6A59-4F87-BE86-083B4E45C909}"/>
              </c:ext>
            </c:extLst>
          </c:dPt>
          <c:dPt>
            <c:idx val="24"/>
            <c:bubble3D val="0"/>
            <c:spPr>
              <a:solidFill>
                <a:srgbClr val="FFFF00"/>
              </a:solidFill>
              <a:ln w="19050">
                <a:solidFill>
                  <a:schemeClr val="lt1"/>
                </a:solidFill>
              </a:ln>
              <a:effectLst/>
            </c:spPr>
            <c:extLst>
              <c:ext xmlns:c16="http://schemas.microsoft.com/office/drawing/2014/chart" uri="{C3380CC4-5D6E-409C-BE32-E72D297353CC}">
                <c16:uniqueId val="{00000018-6A59-4F87-BE86-083B4E45C909}"/>
              </c:ext>
            </c:extLst>
          </c:dPt>
          <c:dPt>
            <c:idx val="25"/>
            <c:bubble3D val="0"/>
            <c:spPr>
              <a:solidFill>
                <a:srgbClr val="FFFF00"/>
              </a:solidFill>
              <a:ln w="19050">
                <a:solidFill>
                  <a:schemeClr val="lt1"/>
                </a:solidFill>
              </a:ln>
              <a:effectLst/>
            </c:spPr>
            <c:extLst>
              <c:ext xmlns:c16="http://schemas.microsoft.com/office/drawing/2014/chart" uri="{C3380CC4-5D6E-409C-BE32-E72D297353CC}">
                <c16:uniqueId val="{00000019-6A59-4F87-BE86-083B4E45C909}"/>
              </c:ext>
            </c:extLst>
          </c:dPt>
          <c:dPt>
            <c:idx val="26"/>
            <c:bubble3D val="0"/>
            <c:spPr>
              <a:solidFill>
                <a:srgbClr val="FFFF00"/>
              </a:solidFill>
              <a:ln w="19050">
                <a:solidFill>
                  <a:schemeClr val="lt1"/>
                </a:solidFill>
              </a:ln>
              <a:effectLst/>
            </c:spPr>
            <c:extLst>
              <c:ext xmlns:c16="http://schemas.microsoft.com/office/drawing/2014/chart" uri="{C3380CC4-5D6E-409C-BE32-E72D297353CC}">
                <c16:uniqueId val="{0000001A-6A59-4F87-BE86-083B4E45C909}"/>
              </c:ext>
            </c:extLst>
          </c:dPt>
          <c:dPt>
            <c:idx val="27"/>
            <c:bubble3D val="0"/>
            <c:spPr>
              <a:solidFill>
                <a:srgbClr val="FFFF00"/>
              </a:solidFill>
              <a:ln w="19050">
                <a:solidFill>
                  <a:schemeClr val="lt1"/>
                </a:solidFill>
              </a:ln>
              <a:effectLst/>
            </c:spPr>
            <c:extLst>
              <c:ext xmlns:c16="http://schemas.microsoft.com/office/drawing/2014/chart" uri="{C3380CC4-5D6E-409C-BE32-E72D297353CC}">
                <c16:uniqueId val="{0000001B-6A59-4F87-BE86-083B4E45C909}"/>
              </c:ext>
            </c:extLst>
          </c:dPt>
          <c:dPt>
            <c:idx val="28"/>
            <c:bubble3D val="0"/>
            <c:spPr>
              <a:solidFill>
                <a:srgbClr val="FFFF00"/>
              </a:solidFill>
              <a:ln w="19050">
                <a:solidFill>
                  <a:schemeClr val="lt1"/>
                </a:solidFill>
              </a:ln>
              <a:effectLst/>
            </c:spPr>
            <c:extLst>
              <c:ext xmlns:c16="http://schemas.microsoft.com/office/drawing/2014/chart" uri="{C3380CC4-5D6E-409C-BE32-E72D297353CC}">
                <c16:uniqueId val="{0000001C-6A59-4F87-BE86-083B4E45C909}"/>
              </c:ext>
            </c:extLst>
          </c:dPt>
          <c:dPt>
            <c:idx val="29"/>
            <c:bubble3D val="0"/>
            <c:spPr>
              <a:solidFill>
                <a:srgbClr val="FFFF00"/>
              </a:solidFill>
              <a:ln w="19050">
                <a:solidFill>
                  <a:schemeClr val="lt1"/>
                </a:solidFill>
              </a:ln>
              <a:effectLst/>
            </c:spPr>
            <c:extLst>
              <c:ext xmlns:c16="http://schemas.microsoft.com/office/drawing/2014/chart" uri="{C3380CC4-5D6E-409C-BE32-E72D297353CC}">
                <c16:uniqueId val="{0000001D-6A59-4F87-BE86-083B4E45C909}"/>
              </c:ext>
            </c:extLst>
          </c:dPt>
          <c:dPt>
            <c:idx val="30"/>
            <c:bubble3D val="0"/>
            <c:spPr>
              <a:solidFill>
                <a:srgbClr val="FFFF00"/>
              </a:solidFill>
              <a:ln w="19050">
                <a:solidFill>
                  <a:schemeClr val="lt1"/>
                </a:solidFill>
              </a:ln>
              <a:effectLst/>
            </c:spPr>
            <c:extLst>
              <c:ext xmlns:c16="http://schemas.microsoft.com/office/drawing/2014/chart" uri="{C3380CC4-5D6E-409C-BE32-E72D297353CC}">
                <c16:uniqueId val="{0000001E-6A59-4F87-BE86-083B4E45C909}"/>
              </c:ext>
            </c:extLst>
          </c:dPt>
          <c:dPt>
            <c:idx val="31"/>
            <c:bubble3D val="0"/>
            <c:spPr>
              <a:solidFill>
                <a:srgbClr val="FFFF00"/>
              </a:solidFill>
              <a:ln w="19050">
                <a:solidFill>
                  <a:schemeClr val="lt1"/>
                </a:solidFill>
              </a:ln>
              <a:effectLst/>
            </c:spPr>
            <c:extLst>
              <c:ext xmlns:c16="http://schemas.microsoft.com/office/drawing/2014/chart" uri="{C3380CC4-5D6E-409C-BE32-E72D297353CC}">
                <c16:uniqueId val="{0000001F-6A59-4F87-BE86-083B4E45C909}"/>
              </c:ext>
            </c:extLst>
          </c:dPt>
          <c:dPt>
            <c:idx val="32"/>
            <c:bubble3D val="0"/>
            <c:spPr>
              <a:solidFill>
                <a:srgbClr val="FFFF00"/>
              </a:solidFill>
              <a:ln w="19050">
                <a:solidFill>
                  <a:schemeClr val="lt1"/>
                </a:solidFill>
              </a:ln>
              <a:effectLst/>
            </c:spPr>
            <c:extLst>
              <c:ext xmlns:c16="http://schemas.microsoft.com/office/drawing/2014/chart" uri="{C3380CC4-5D6E-409C-BE32-E72D297353CC}">
                <c16:uniqueId val="{00000020-6A59-4F87-BE86-083B4E45C909}"/>
              </c:ext>
            </c:extLst>
          </c:dPt>
          <c:dPt>
            <c:idx val="33"/>
            <c:bubble3D val="0"/>
            <c:spPr>
              <a:solidFill>
                <a:srgbClr val="FFFF00"/>
              </a:solidFill>
              <a:ln w="19050">
                <a:solidFill>
                  <a:schemeClr val="lt1"/>
                </a:solidFill>
              </a:ln>
              <a:effectLst/>
            </c:spPr>
            <c:extLst>
              <c:ext xmlns:c16="http://schemas.microsoft.com/office/drawing/2014/chart" uri="{C3380CC4-5D6E-409C-BE32-E72D297353CC}">
                <c16:uniqueId val="{00000021-6A59-4F87-BE86-083B4E45C909}"/>
              </c:ext>
            </c:extLst>
          </c:dPt>
          <c:dPt>
            <c:idx val="34"/>
            <c:bubble3D val="0"/>
            <c:spPr>
              <a:solidFill>
                <a:srgbClr val="FFFF00"/>
              </a:solidFill>
              <a:ln w="19050">
                <a:solidFill>
                  <a:schemeClr val="lt1"/>
                </a:solidFill>
              </a:ln>
              <a:effectLst/>
            </c:spPr>
            <c:extLst>
              <c:ext xmlns:c16="http://schemas.microsoft.com/office/drawing/2014/chart" uri="{C3380CC4-5D6E-409C-BE32-E72D297353CC}">
                <c16:uniqueId val="{00000022-6A59-4F87-BE86-083B4E45C909}"/>
              </c:ext>
            </c:extLst>
          </c:dPt>
          <c:dPt>
            <c:idx val="35"/>
            <c:bubble3D val="0"/>
            <c:spPr>
              <a:solidFill>
                <a:srgbClr val="FFFF00"/>
              </a:solidFill>
              <a:ln w="19050">
                <a:solidFill>
                  <a:schemeClr val="lt1"/>
                </a:solidFill>
              </a:ln>
              <a:effectLst/>
            </c:spPr>
            <c:extLst>
              <c:ext xmlns:c16="http://schemas.microsoft.com/office/drawing/2014/chart" uri="{C3380CC4-5D6E-409C-BE32-E72D297353CC}">
                <c16:uniqueId val="{00000023-6A59-4F87-BE86-083B4E45C909}"/>
              </c:ext>
            </c:extLst>
          </c:dPt>
          <c:dPt>
            <c:idx val="36"/>
            <c:bubble3D val="0"/>
            <c:spPr>
              <a:solidFill>
                <a:srgbClr val="FFFF00"/>
              </a:solidFill>
              <a:ln w="19050">
                <a:solidFill>
                  <a:schemeClr val="lt1"/>
                </a:solidFill>
              </a:ln>
              <a:effectLst/>
            </c:spPr>
            <c:extLst>
              <c:ext xmlns:c16="http://schemas.microsoft.com/office/drawing/2014/chart" uri="{C3380CC4-5D6E-409C-BE32-E72D297353CC}">
                <c16:uniqueId val="{00000024-6A59-4F87-BE86-083B4E45C909}"/>
              </c:ext>
            </c:extLst>
          </c:dPt>
          <c:dPt>
            <c:idx val="37"/>
            <c:bubble3D val="0"/>
            <c:spPr>
              <a:solidFill>
                <a:srgbClr val="FFFF00"/>
              </a:solidFill>
              <a:ln w="19050">
                <a:solidFill>
                  <a:schemeClr val="lt1"/>
                </a:solidFill>
              </a:ln>
              <a:effectLst/>
            </c:spPr>
            <c:extLst>
              <c:ext xmlns:c16="http://schemas.microsoft.com/office/drawing/2014/chart" uri="{C3380CC4-5D6E-409C-BE32-E72D297353CC}">
                <c16:uniqueId val="{00000025-6A59-4F87-BE86-083B4E45C909}"/>
              </c:ext>
            </c:extLst>
          </c:dPt>
          <c:dPt>
            <c:idx val="38"/>
            <c:bubble3D val="0"/>
            <c:spPr>
              <a:solidFill>
                <a:srgbClr val="FFFF00"/>
              </a:solidFill>
              <a:ln w="19050">
                <a:solidFill>
                  <a:schemeClr val="lt1"/>
                </a:solidFill>
              </a:ln>
              <a:effectLst/>
            </c:spPr>
            <c:extLst>
              <c:ext xmlns:c16="http://schemas.microsoft.com/office/drawing/2014/chart" uri="{C3380CC4-5D6E-409C-BE32-E72D297353CC}">
                <c16:uniqueId val="{00000026-6A59-4F87-BE86-083B4E45C909}"/>
              </c:ext>
            </c:extLst>
          </c:dPt>
          <c:dPt>
            <c:idx val="39"/>
            <c:bubble3D val="0"/>
            <c:spPr>
              <a:solidFill>
                <a:srgbClr val="FFFF00"/>
              </a:solidFill>
              <a:ln w="19050">
                <a:solidFill>
                  <a:schemeClr val="lt1"/>
                </a:solidFill>
              </a:ln>
              <a:effectLst/>
            </c:spPr>
            <c:extLst>
              <c:ext xmlns:c16="http://schemas.microsoft.com/office/drawing/2014/chart" uri="{C3380CC4-5D6E-409C-BE32-E72D297353CC}">
                <c16:uniqueId val="{00000027-6A59-4F87-BE86-083B4E45C909}"/>
              </c:ext>
            </c:extLst>
          </c:dPt>
          <c:dPt>
            <c:idx val="40"/>
            <c:bubble3D val="0"/>
            <c:spPr>
              <a:solidFill>
                <a:srgbClr val="FFFF00"/>
              </a:solidFill>
              <a:ln w="19050">
                <a:solidFill>
                  <a:schemeClr val="lt1"/>
                </a:solidFill>
              </a:ln>
              <a:effectLst/>
            </c:spPr>
            <c:extLst>
              <c:ext xmlns:c16="http://schemas.microsoft.com/office/drawing/2014/chart" uri="{C3380CC4-5D6E-409C-BE32-E72D297353CC}">
                <c16:uniqueId val="{00000028-6A59-4F87-BE86-083B4E45C909}"/>
              </c:ext>
            </c:extLst>
          </c:dPt>
          <c:dPt>
            <c:idx val="41"/>
            <c:bubble3D val="0"/>
            <c:spPr>
              <a:solidFill>
                <a:srgbClr val="FFFF00"/>
              </a:solidFill>
              <a:ln w="19050">
                <a:solidFill>
                  <a:schemeClr val="lt1"/>
                </a:solidFill>
              </a:ln>
              <a:effectLst/>
            </c:spPr>
            <c:extLst>
              <c:ext xmlns:c16="http://schemas.microsoft.com/office/drawing/2014/chart" uri="{C3380CC4-5D6E-409C-BE32-E72D297353CC}">
                <c16:uniqueId val="{00000029-6A59-4F87-BE86-083B4E45C909}"/>
              </c:ext>
            </c:extLst>
          </c:dPt>
          <c:dPt>
            <c:idx val="42"/>
            <c:bubble3D val="0"/>
            <c:spPr>
              <a:solidFill>
                <a:srgbClr val="FFFF00"/>
              </a:solidFill>
              <a:ln w="19050">
                <a:solidFill>
                  <a:schemeClr val="lt1"/>
                </a:solidFill>
              </a:ln>
              <a:effectLst/>
            </c:spPr>
            <c:extLst>
              <c:ext xmlns:c16="http://schemas.microsoft.com/office/drawing/2014/chart" uri="{C3380CC4-5D6E-409C-BE32-E72D297353CC}">
                <c16:uniqueId val="{0000002A-6A59-4F87-BE86-083B4E45C909}"/>
              </c:ext>
            </c:extLst>
          </c:dPt>
          <c:dPt>
            <c:idx val="43"/>
            <c:bubble3D val="0"/>
            <c:spPr>
              <a:solidFill>
                <a:srgbClr val="FFFF00"/>
              </a:solidFill>
              <a:ln w="19050">
                <a:solidFill>
                  <a:schemeClr val="lt1"/>
                </a:solidFill>
              </a:ln>
              <a:effectLst/>
            </c:spPr>
            <c:extLst>
              <c:ext xmlns:c16="http://schemas.microsoft.com/office/drawing/2014/chart" uri="{C3380CC4-5D6E-409C-BE32-E72D297353CC}">
                <c16:uniqueId val="{0000002B-6A59-4F87-BE86-083B4E45C909}"/>
              </c:ext>
            </c:extLst>
          </c:dPt>
          <c:dPt>
            <c:idx val="44"/>
            <c:bubble3D val="0"/>
            <c:spPr>
              <a:solidFill>
                <a:srgbClr val="FFFF00"/>
              </a:solidFill>
              <a:ln w="19050">
                <a:solidFill>
                  <a:schemeClr val="lt1"/>
                </a:solidFill>
              </a:ln>
              <a:effectLst/>
            </c:spPr>
            <c:extLst>
              <c:ext xmlns:c16="http://schemas.microsoft.com/office/drawing/2014/chart" uri="{C3380CC4-5D6E-409C-BE32-E72D297353CC}">
                <c16:uniqueId val="{0000002C-6A59-4F87-BE86-083B4E45C909}"/>
              </c:ext>
            </c:extLst>
          </c:dPt>
          <c:dPt>
            <c:idx val="45"/>
            <c:bubble3D val="0"/>
            <c:spPr>
              <a:solidFill>
                <a:srgbClr val="FFFF00"/>
              </a:solidFill>
              <a:ln w="19050">
                <a:solidFill>
                  <a:schemeClr val="lt1"/>
                </a:solidFill>
              </a:ln>
              <a:effectLst/>
            </c:spPr>
            <c:extLst>
              <c:ext xmlns:c16="http://schemas.microsoft.com/office/drawing/2014/chart" uri="{C3380CC4-5D6E-409C-BE32-E72D297353CC}">
                <c16:uniqueId val="{0000002D-6A59-4F87-BE86-083B4E45C909}"/>
              </c:ext>
            </c:extLst>
          </c:dPt>
          <c:dPt>
            <c:idx val="46"/>
            <c:bubble3D val="0"/>
            <c:spPr>
              <a:solidFill>
                <a:srgbClr val="FFFF00"/>
              </a:solidFill>
              <a:ln w="19050">
                <a:solidFill>
                  <a:schemeClr val="lt1"/>
                </a:solidFill>
              </a:ln>
              <a:effectLst/>
            </c:spPr>
            <c:extLst>
              <c:ext xmlns:c16="http://schemas.microsoft.com/office/drawing/2014/chart" uri="{C3380CC4-5D6E-409C-BE32-E72D297353CC}">
                <c16:uniqueId val="{0000002E-6A59-4F87-BE86-083B4E45C909}"/>
              </c:ext>
            </c:extLst>
          </c:dPt>
          <c:dPt>
            <c:idx val="47"/>
            <c:bubble3D val="0"/>
            <c:spPr>
              <a:solidFill>
                <a:srgbClr val="FFFF00"/>
              </a:solidFill>
              <a:ln w="19050">
                <a:solidFill>
                  <a:schemeClr val="lt1"/>
                </a:solidFill>
              </a:ln>
              <a:effectLst/>
            </c:spPr>
            <c:extLst>
              <c:ext xmlns:c16="http://schemas.microsoft.com/office/drawing/2014/chart" uri="{C3380CC4-5D6E-409C-BE32-E72D297353CC}">
                <c16:uniqueId val="{0000002F-6A59-4F87-BE86-083B4E45C909}"/>
              </c:ext>
            </c:extLst>
          </c:dPt>
          <c:dPt>
            <c:idx val="48"/>
            <c:bubble3D val="0"/>
            <c:spPr>
              <a:solidFill>
                <a:srgbClr val="FFFF00"/>
              </a:solidFill>
              <a:ln w="19050">
                <a:solidFill>
                  <a:schemeClr val="lt1"/>
                </a:solidFill>
              </a:ln>
              <a:effectLst/>
            </c:spPr>
            <c:extLst>
              <c:ext xmlns:c16="http://schemas.microsoft.com/office/drawing/2014/chart" uri="{C3380CC4-5D6E-409C-BE32-E72D297353CC}">
                <c16:uniqueId val="{00000030-6A59-4F87-BE86-083B4E45C909}"/>
              </c:ext>
            </c:extLst>
          </c:dPt>
          <c:dPt>
            <c:idx val="49"/>
            <c:bubble3D val="0"/>
            <c:spPr>
              <a:solidFill>
                <a:srgbClr val="92D050"/>
              </a:solidFill>
              <a:ln w="19050">
                <a:solidFill>
                  <a:schemeClr val="lt1"/>
                </a:solidFill>
              </a:ln>
              <a:effectLst/>
            </c:spPr>
            <c:extLst>
              <c:ext xmlns:c16="http://schemas.microsoft.com/office/drawing/2014/chart" uri="{C3380CC4-5D6E-409C-BE32-E72D297353CC}">
                <c16:uniqueId val="{00000031-6A59-4F87-BE86-083B4E45C909}"/>
              </c:ext>
            </c:extLst>
          </c:dPt>
          <c:dPt>
            <c:idx val="50"/>
            <c:bubble3D val="0"/>
            <c:spPr>
              <a:solidFill>
                <a:srgbClr val="92D050"/>
              </a:solidFill>
              <a:ln w="19050">
                <a:solidFill>
                  <a:schemeClr val="lt1"/>
                </a:solidFill>
              </a:ln>
              <a:effectLst/>
            </c:spPr>
            <c:extLst>
              <c:ext xmlns:c16="http://schemas.microsoft.com/office/drawing/2014/chart" uri="{C3380CC4-5D6E-409C-BE32-E72D297353CC}">
                <c16:uniqueId val="{00000032-6A59-4F87-BE86-083B4E45C909}"/>
              </c:ext>
            </c:extLst>
          </c:dPt>
          <c:dPt>
            <c:idx val="51"/>
            <c:bubble3D val="0"/>
            <c:spPr>
              <a:solidFill>
                <a:srgbClr val="92D050"/>
              </a:solidFill>
              <a:ln w="19050">
                <a:solidFill>
                  <a:schemeClr val="lt1"/>
                </a:solidFill>
              </a:ln>
              <a:effectLst/>
            </c:spPr>
            <c:extLst>
              <c:ext xmlns:c16="http://schemas.microsoft.com/office/drawing/2014/chart" uri="{C3380CC4-5D6E-409C-BE32-E72D297353CC}">
                <c16:uniqueId val="{00000033-6A59-4F87-BE86-083B4E45C909}"/>
              </c:ext>
            </c:extLst>
          </c:dPt>
          <c:dPt>
            <c:idx val="52"/>
            <c:bubble3D val="0"/>
            <c:spPr>
              <a:solidFill>
                <a:srgbClr val="92D050"/>
              </a:solidFill>
              <a:ln w="19050">
                <a:solidFill>
                  <a:schemeClr val="lt1"/>
                </a:solidFill>
              </a:ln>
              <a:effectLst/>
            </c:spPr>
            <c:extLst>
              <c:ext xmlns:c16="http://schemas.microsoft.com/office/drawing/2014/chart" uri="{C3380CC4-5D6E-409C-BE32-E72D297353CC}">
                <c16:uniqueId val="{00000034-6A59-4F87-BE86-083B4E45C909}"/>
              </c:ext>
            </c:extLst>
          </c:dPt>
          <c:dPt>
            <c:idx val="53"/>
            <c:bubble3D val="0"/>
            <c:spPr>
              <a:solidFill>
                <a:srgbClr val="92D050"/>
              </a:solidFill>
              <a:ln w="19050">
                <a:solidFill>
                  <a:schemeClr val="lt1"/>
                </a:solidFill>
              </a:ln>
              <a:effectLst/>
            </c:spPr>
            <c:extLst>
              <c:ext xmlns:c16="http://schemas.microsoft.com/office/drawing/2014/chart" uri="{C3380CC4-5D6E-409C-BE32-E72D297353CC}">
                <c16:uniqueId val="{00000035-6A59-4F87-BE86-083B4E45C909}"/>
              </c:ext>
            </c:extLst>
          </c:dPt>
          <c:dPt>
            <c:idx val="54"/>
            <c:bubble3D val="0"/>
            <c:spPr>
              <a:solidFill>
                <a:srgbClr val="92D050"/>
              </a:solidFill>
              <a:ln w="19050">
                <a:solidFill>
                  <a:schemeClr val="lt1"/>
                </a:solidFill>
              </a:ln>
              <a:effectLst/>
            </c:spPr>
            <c:extLst>
              <c:ext xmlns:c16="http://schemas.microsoft.com/office/drawing/2014/chart" uri="{C3380CC4-5D6E-409C-BE32-E72D297353CC}">
                <c16:uniqueId val="{00000036-6A59-4F87-BE86-083B4E45C909}"/>
              </c:ext>
            </c:extLst>
          </c:dPt>
          <c:dPt>
            <c:idx val="55"/>
            <c:bubble3D val="0"/>
            <c:spPr>
              <a:solidFill>
                <a:srgbClr val="92D050"/>
              </a:solidFill>
              <a:ln w="19050">
                <a:solidFill>
                  <a:schemeClr val="lt1"/>
                </a:solidFill>
              </a:ln>
              <a:effectLst/>
            </c:spPr>
            <c:extLst>
              <c:ext xmlns:c16="http://schemas.microsoft.com/office/drawing/2014/chart" uri="{C3380CC4-5D6E-409C-BE32-E72D297353CC}">
                <c16:uniqueId val="{00000037-6A59-4F87-BE86-083B4E45C909}"/>
              </c:ext>
            </c:extLst>
          </c:dPt>
          <c:dPt>
            <c:idx val="56"/>
            <c:bubble3D val="0"/>
            <c:spPr>
              <a:solidFill>
                <a:srgbClr val="92D050"/>
              </a:solidFill>
              <a:ln w="19050">
                <a:solidFill>
                  <a:schemeClr val="lt1"/>
                </a:solidFill>
              </a:ln>
              <a:effectLst/>
            </c:spPr>
            <c:extLst>
              <c:ext xmlns:c16="http://schemas.microsoft.com/office/drawing/2014/chart" uri="{C3380CC4-5D6E-409C-BE32-E72D297353CC}">
                <c16:uniqueId val="{00000038-6A59-4F87-BE86-083B4E45C909}"/>
              </c:ext>
            </c:extLst>
          </c:dPt>
          <c:dPt>
            <c:idx val="57"/>
            <c:bubble3D val="0"/>
            <c:spPr>
              <a:solidFill>
                <a:srgbClr val="92D050"/>
              </a:solidFill>
              <a:ln w="19050">
                <a:solidFill>
                  <a:schemeClr val="lt1"/>
                </a:solidFill>
              </a:ln>
              <a:effectLst/>
            </c:spPr>
            <c:extLst>
              <c:ext xmlns:c16="http://schemas.microsoft.com/office/drawing/2014/chart" uri="{C3380CC4-5D6E-409C-BE32-E72D297353CC}">
                <c16:uniqueId val="{00000039-6A59-4F87-BE86-083B4E45C909}"/>
              </c:ext>
            </c:extLst>
          </c:dPt>
          <c:dPt>
            <c:idx val="58"/>
            <c:bubble3D val="0"/>
            <c:spPr>
              <a:solidFill>
                <a:srgbClr val="92D050"/>
              </a:solidFill>
              <a:ln w="19050">
                <a:solidFill>
                  <a:schemeClr val="lt1"/>
                </a:solidFill>
              </a:ln>
              <a:effectLst/>
            </c:spPr>
            <c:extLst>
              <c:ext xmlns:c16="http://schemas.microsoft.com/office/drawing/2014/chart" uri="{C3380CC4-5D6E-409C-BE32-E72D297353CC}">
                <c16:uniqueId val="{0000003A-6A59-4F87-BE86-083B4E45C909}"/>
              </c:ext>
            </c:extLst>
          </c:dPt>
          <c:dPt>
            <c:idx val="59"/>
            <c:bubble3D val="0"/>
            <c:spPr>
              <a:solidFill>
                <a:srgbClr val="92D050"/>
              </a:solidFill>
              <a:ln w="19050">
                <a:solidFill>
                  <a:schemeClr val="lt1"/>
                </a:solidFill>
              </a:ln>
              <a:effectLst/>
            </c:spPr>
            <c:extLst>
              <c:ext xmlns:c16="http://schemas.microsoft.com/office/drawing/2014/chart" uri="{C3380CC4-5D6E-409C-BE32-E72D297353CC}">
                <c16:uniqueId val="{0000003B-6A59-4F87-BE86-083B4E45C909}"/>
              </c:ext>
            </c:extLst>
          </c:dPt>
          <c:dPt>
            <c:idx val="60"/>
            <c:bubble3D val="0"/>
            <c:spPr>
              <a:solidFill>
                <a:srgbClr val="92D050"/>
              </a:solidFill>
              <a:ln w="19050">
                <a:solidFill>
                  <a:schemeClr val="lt1"/>
                </a:solidFill>
              </a:ln>
              <a:effectLst/>
            </c:spPr>
            <c:extLst>
              <c:ext xmlns:c16="http://schemas.microsoft.com/office/drawing/2014/chart" uri="{C3380CC4-5D6E-409C-BE32-E72D297353CC}">
                <c16:uniqueId val="{0000003C-6A59-4F87-BE86-083B4E45C909}"/>
              </c:ext>
            </c:extLst>
          </c:dPt>
          <c:dPt>
            <c:idx val="61"/>
            <c:bubble3D val="0"/>
            <c:spPr>
              <a:solidFill>
                <a:srgbClr val="92D050"/>
              </a:solidFill>
              <a:ln w="19050">
                <a:solidFill>
                  <a:schemeClr val="lt1"/>
                </a:solidFill>
              </a:ln>
              <a:effectLst/>
            </c:spPr>
            <c:extLst>
              <c:ext xmlns:c16="http://schemas.microsoft.com/office/drawing/2014/chart" uri="{C3380CC4-5D6E-409C-BE32-E72D297353CC}">
                <c16:uniqueId val="{0000003D-6A59-4F87-BE86-083B4E45C909}"/>
              </c:ext>
            </c:extLst>
          </c:dPt>
          <c:dPt>
            <c:idx val="62"/>
            <c:bubble3D val="0"/>
            <c:spPr>
              <a:solidFill>
                <a:srgbClr val="92D050"/>
              </a:solidFill>
              <a:ln w="19050">
                <a:solidFill>
                  <a:schemeClr val="lt1"/>
                </a:solidFill>
              </a:ln>
              <a:effectLst/>
            </c:spPr>
            <c:extLst>
              <c:ext xmlns:c16="http://schemas.microsoft.com/office/drawing/2014/chart" uri="{C3380CC4-5D6E-409C-BE32-E72D297353CC}">
                <c16:uniqueId val="{0000003E-6A59-4F87-BE86-083B4E45C909}"/>
              </c:ext>
            </c:extLst>
          </c:dPt>
          <c:dPt>
            <c:idx val="63"/>
            <c:bubble3D val="0"/>
            <c:spPr>
              <a:solidFill>
                <a:srgbClr val="92D050"/>
              </a:solidFill>
              <a:ln w="19050">
                <a:solidFill>
                  <a:schemeClr val="lt1"/>
                </a:solidFill>
              </a:ln>
              <a:effectLst/>
            </c:spPr>
            <c:extLst>
              <c:ext xmlns:c16="http://schemas.microsoft.com/office/drawing/2014/chart" uri="{C3380CC4-5D6E-409C-BE32-E72D297353CC}">
                <c16:uniqueId val="{0000003F-6A59-4F87-BE86-083B4E45C909}"/>
              </c:ext>
            </c:extLst>
          </c:dPt>
          <c:dPt>
            <c:idx val="64"/>
            <c:bubble3D val="0"/>
            <c:spPr>
              <a:solidFill>
                <a:srgbClr val="92D050"/>
              </a:solidFill>
              <a:ln w="19050">
                <a:solidFill>
                  <a:schemeClr val="lt1"/>
                </a:solidFill>
              </a:ln>
              <a:effectLst/>
            </c:spPr>
            <c:extLst>
              <c:ext xmlns:c16="http://schemas.microsoft.com/office/drawing/2014/chart" uri="{C3380CC4-5D6E-409C-BE32-E72D297353CC}">
                <c16:uniqueId val="{00000040-6A59-4F87-BE86-083B4E45C909}"/>
              </c:ext>
            </c:extLst>
          </c:dPt>
          <c:dPt>
            <c:idx val="65"/>
            <c:bubble3D val="0"/>
            <c:spPr>
              <a:solidFill>
                <a:srgbClr val="92D050"/>
              </a:solidFill>
              <a:ln w="19050">
                <a:solidFill>
                  <a:schemeClr val="lt1"/>
                </a:solidFill>
              </a:ln>
              <a:effectLst/>
            </c:spPr>
            <c:extLst>
              <c:ext xmlns:c16="http://schemas.microsoft.com/office/drawing/2014/chart" uri="{C3380CC4-5D6E-409C-BE32-E72D297353CC}">
                <c16:uniqueId val="{00000041-6A59-4F87-BE86-083B4E45C909}"/>
              </c:ext>
            </c:extLst>
          </c:dPt>
          <c:dPt>
            <c:idx val="66"/>
            <c:bubble3D val="0"/>
            <c:spPr>
              <a:solidFill>
                <a:srgbClr val="92D050"/>
              </a:solidFill>
              <a:ln w="19050">
                <a:solidFill>
                  <a:schemeClr val="lt1"/>
                </a:solidFill>
              </a:ln>
              <a:effectLst/>
            </c:spPr>
            <c:extLst>
              <c:ext xmlns:c16="http://schemas.microsoft.com/office/drawing/2014/chart" uri="{C3380CC4-5D6E-409C-BE32-E72D297353CC}">
                <c16:uniqueId val="{00000042-6A59-4F87-BE86-083B4E45C909}"/>
              </c:ext>
            </c:extLst>
          </c:dPt>
          <c:dPt>
            <c:idx val="67"/>
            <c:bubble3D val="0"/>
            <c:spPr>
              <a:solidFill>
                <a:srgbClr val="92D050"/>
              </a:solidFill>
              <a:ln w="19050">
                <a:solidFill>
                  <a:schemeClr val="lt1"/>
                </a:solidFill>
              </a:ln>
              <a:effectLst/>
            </c:spPr>
            <c:extLst>
              <c:ext xmlns:c16="http://schemas.microsoft.com/office/drawing/2014/chart" uri="{C3380CC4-5D6E-409C-BE32-E72D297353CC}">
                <c16:uniqueId val="{00000043-6A59-4F87-BE86-083B4E45C909}"/>
              </c:ext>
            </c:extLst>
          </c:dPt>
          <c:dPt>
            <c:idx val="68"/>
            <c:bubble3D val="0"/>
            <c:spPr>
              <a:solidFill>
                <a:srgbClr val="92D050"/>
              </a:solidFill>
              <a:ln w="19050">
                <a:solidFill>
                  <a:schemeClr val="lt1"/>
                </a:solidFill>
              </a:ln>
              <a:effectLst/>
            </c:spPr>
            <c:extLst>
              <c:ext xmlns:c16="http://schemas.microsoft.com/office/drawing/2014/chart" uri="{C3380CC4-5D6E-409C-BE32-E72D297353CC}">
                <c16:uniqueId val="{00000044-6A59-4F87-BE86-083B4E45C909}"/>
              </c:ext>
            </c:extLst>
          </c:dPt>
          <c:dPt>
            <c:idx val="69"/>
            <c:bubble3D val="0"/>
            <c:spPr>
              <a:solidFill>
                <a:srgbClr val="92D050"/>
              </a:solidFill>
              <a:ln w="19050">
                <a:solidFill>
                  <a:schemeClr val="lt1"/>
                </a:solidFill>
              </a:ln>
              <a:effectLst/>
            </c:spPr>
            <c:extLst>
              <c:ext xmlns:c16="http://schemas.microsoft.com/office/drawing/2014/chart" uri="{C3380CC4-5D6E-409C-BE32-E72D297353CC}">
                <c16:uniqueId val="{00000045-6A59-4F87-BE86-083B4E45C909}"/>
              </c:ext>
            </c:extLst>
          </c:dPt>
          <c:dPt>
            <c:idx val="70"/>
            <c:bubble3D val="0"/>
            <c:spPr>
              <a:solidFill>
                <a:srgbClr val="92D050"/>
              </a:solidFill>
              <a:ln w="19050">
                <a:solidFill>
                  <a:schemeClr val="lt1"/>
                </a:solidFill>
              </a:ln>
              <a:effectLst/>
            </c:spPr>
            <c:extLst>
              <c:ext xmlns:c16="http://schemas.microsoft.com/office/drawing/2014/chart" uri="{C3380CC4-5D6E-409C-BE32-E72D297353CC}">
                <c16:uniqueId val="{00000046-6A59-4F87-BE86-083B4E45C909}"/>
              </c:ext>
            </c:extLst>
          </c:dPt>
          <c:dPt>
            <c:idx val="71"/>
            <c:bubble3D val="0"/>
            <c:spPr>
              <a:solidFill>
                <a:srgbClr val="92D050"/>
              </a:solidFill>
              <a:ln w="19050">
                <a:solidFill>
                  <a:schemeClr val="lt1"/>
                </a:solidFill>
              </a:ln>
              <a:effectLst/>
            </c:spPr>
            <c:extLst>
              <c:ext xmlns:c16="http://schemas.microsoft.com/office/drawing/2014/chart" uri="{C3380CC4-5D6E-409C-BE32-E72D297353CC}">
                <c16:uniqueId val="{00000047-6A59-4F87-BE86-083B4E45C909}"/>
              </c:ext>
            </c:extLst>
          </c:dPt>
          <c:dPt>
            <c:idx val="72"/>
            <c:bubble3D val="0"/>
            <c:spPr>
              <a:solidFill>
                <a:srgbClr val="92D050"/>
              </a:solidFill>
              <a:ln w="19050">
                <a:solidFill>
                  <a:schemeClr val="lt1"/>
                </a:solidFill>
              </a:ln>
              <a:effectLst/>
            </c:spPr>
            <c:extLst>
              <c:ext xmlns:c16="http://schemas.microsoft.com/office/drawing/2014/chart" uri="{C3380CC4-5D6E-409C-BE32-E72D297353CC}">
                <c16:uniqueId val="{00000048-6A59-4F87-BE86-083B4E45C909}"/>
              </c:ext>
            </c:extLst>
          </c:dPt>
          <c:dPt>
            <c:idx val="73"/>
            <c:bubble3D val="0"/>
            <c:spPr>
              <a:solidFill>
                <a:srgbClr val="92D050"/>
              </a:solidFill>
              <a:ln w="19050">
                <a:solidFill>
                  <a:schemeClr val="lt1"/>
                </a:solidFill>
              </a:ln>
              <a:effectLst/>
            </c:spPr>
            <c:extLst>
              <c:ext xmlns:c16="http://schemas.microsoft.com/office/drawing/2014/chart" uri="{C3380CC4-5D6E-409C-BE32-E72D297353CC}">
                <c16:uniqueId val="{00000049-6A59-4F87-BE86-083B4E45C909}"/>
              </c:ext>
            </c:extLst>
          </c:dPt>
          <c:dPt>
            <c:idx val="74"/>
            <c:bubble3D val="0"/>
            <c:spPr>
              <a:solidFill>
                <a:srgbClr val="92D050"/>
              </a:solidFill>
              <a:ln w="19050">
                <a:solidFill>
                  <a:schemeClr val="lt1"/>
                </a:solidFill>
              </a:ln>
              <a:effectLst/>
            </c:spPr>
            <c:extLst>
              <c:ext xmlns:c16="http://schemas.microsoft.com/office/drawing/2014/chart" uri="{C3380CC4-5D6E-409C-BE32-E72D297353CC}">
                <c16:uniqueId val="{0000004A-6A59-4F87-BE86-083B4E45C909}"/>
              </c:ext>
            </c:extLst>
          </c:dPt>
          <c:dPt>
            <c:idx val="75"/>
            <c:bubble3D val="0"/>
            <c:spPr>
              <a:solidFill>
                <a:srgbClr val="92D050"/>
              </a:solidFill>
              <a:ln w="19050">
                <a:solidFill>
                  <a:schemeClr val="lt1"/>
                </a:solidFill>
              </a:ln>
              <a:effectLst/>
            </c:spPr>
            <c:extLst>
              <c:ext xmlns:c16="http://schemas.microsoft.com/office/drawing/2014/chart" uri="{C3380CC4-5D6E-409C-BE32-E72D297353CC}">
                <c16:uniqueId val="{0000004B-6A59-4F87-BE86-083B4E45C909}"/>
              </c:ext>
            </c:extLst>
          </c:dPt>
          <c:dPt>
            <c:idx val="76"/>
            <c:bubble3D val="0"/>
            <c:spPr>
              <a:solidFill>
                <a:srgbClr val="92D050"/>
              </a:solidFill>
              <a:ln w="19050">
                <a:solidFill>
                  <a:schemeClr val="lt1"/>
                </a:solidFill>
              </a:ln>
              <a:effectLst/>
            </c:spPr>
            <c:extLst>
              <c:ext xmlns:c16="http://schemas.microsoft.com/office/drawing/2014/chart" uri="{C3380CC4-5D6E-409C-BE32-E72D297353CC}">
                <c16:uniqueId val="{0000004C-6A59-4F87-BE86-083B4E45C909}"/>
              </c:ext>
            </c:extLst>
          </c:dPt>
          <c:dPt>
            <c:idx val="77"/>
            <c:bubble3D val="0"/>
            <c:spPr>
              <a:solidFill>
                <a:srgbClr val="92D050"/>
              </a:solidFill>
              <a:ln w="19050">
                <a:solidFill>
                  <a:schemeClr val="lt1"/>
                </a:solidFill>
              </a:ln>
              <a:effectLst/>
            </c:spPr>
            <c:extLst>
              <c:ext xmlns:c16="http://schemas.microsoft.com/office/drawing/2014/chart" uri="{C3380CC4-5D6E-409C-BE32-E72D297353CC}">
                <c16:uniqueId val="{0000004D-6A59-4F87-BE86-083B4E45C909}"/>
              </c:ext>
            </c:extLst>
          </c:dPt>
          <c:dPt>
            <c:idx val="78"/>
            <c:bubble3D val="0"/>
            <c:spPr>
              <a:solidFill>
                <a:srgbClr val="92D050"/>
              </a:solidFill>
              <a:ln w="19050">
                <a:solidFill>
                  <a:schemeClr val="lt1"/>
                </a:solidFill>
              </a:ln>
              <a:effectLst/>
            </c:spPr>
            <c:extLst>
              <c:ext xmlns:c16="http://schemas.microsoft.com/office/drawing/2014/chart" uri="{C3380CC4-5D6E-409C-BE32-E72D297353CC}">
                <c16:uniqueId val="{0000004E-6A59-4F87-BE86-083B4E45C909}"/>
              </c:ext>
            </c:extLst>
          </c:dPt>
          <c:dPt>
            <c:idx val="79"/>
            <c:bubble3D val="0"/>
            <c:spPr>
              <a:solidFill>
                <a:srgbClr val="92D050"/>
              </a:solidFill>
              <a:ln w="19050">
                <a:solidFill>
                  <a:schemeClr val="lt1"/>
                </a:solidFill>
              </a:ln>
              <a:effectLst/>
            </c:spPr>
            <c:extLst>
              <c:ext xmlns:c16="http://schemas.microsoft.com/office/drawing/2014/chart" uri="{C3380CC4-5D6E-409C-BE32-E72D297353CC}">
                <c16:uniqueId val="{0000004F-6A59-4F87-BE86-083B4E45C909}"/>
              </c:ext>
            </c:extLst>
          </c:dPt>
          <c:dPt>
            <c:idx val="80"/>
            <c:bubble3D val="0"/>
            <c:spPr>
              <a:solidFill>
                <a:srgbClr val="92D050"/>
              </a:solidFill>
              <a:ln w="19050">
                <a:solidFill>
                  <a:schemeClr val="lt1"/>
                </a:solidFill>
              </a:ln>
              <a:effectLst/>
            </c:spPr>
            <c:extLst>
              <c:ext xmlns:c16="http://schemas.microsoft.com/office/drawing/2014/chart" uri="{C3380CC4-5D6E-409C-BE32-E72D297353CC}">
                <c16:uniqueId val="{00000050-6A59-4F87-BE86-083B4E45C909}"/>
              </c:ext>
            </c:extLst>
          </c:dPt>
          <c:dPt>
            <c:idx val="81"/>
            <c:bubble3D val="0"/>
            <c:spPr>
              <a:solidFill>
                <a:srgbClr val="92D050"/>
              </a:solidFill>
              <a:ln w="19050">
                <a:solidFill>
                  <a:schemeClr val="lt1"/>
                </a:solidFill>
              </a:ln>
              <a:effectLst/>
            </c:spPr>
            <c:extLst>
              <c:ext xmlns:c16="http://schemas.microsoft.com/office/drawing/2014/chart" uri="{C3380CC4-5D6E-409C-BE32-E72D297353CC}">
                <c16:uniqueId val="{00000051-6A59-4F87-BE86-083B4E45C909}"/>
              </c:ext>
            </c:extLst>
          </c:dPt>
          <c:dPt>
            <c:idx val="82"/>
            <c:bubble3D val="0"/>
            <c:spPr>
              <a:solidFill>
                <a:srgbClr val="92D050"/>
              </a:solidFill>
              <a:ln w="19050">
                <a:solidFill>
                  <a:schemeClr val="lt1"/>
                </a:solidFill>
              </a:ln>
              <a:effectLst/>
            </c:spPr>
            <c:extLst>
              <c:ext xmlns:c16="http://schemas.microsoft.com/office/drawing/2014/chart" uri="{C3380CC4-5D6E-409C-BE32-E72D297353CC}">
                <c16:uniqueId val="{00000052-6A59-4F87-BE86-083B4E45C909}"/>
              </c:ext>
            </c:extLst>
          </c:dPt>
          <c:dPt>
            <c:idx val="83"/>
            <c:bubble3D val="0"/>
            <c:spPr>
              <a:solidFill>
                <a:srgbClr val="92D050"/>
              </a:solidFill>
              <a:ln w="19050">
                <a:solidFill>
                  <a:schemeClr val="lt1"/>
                </a:solidFill>
              </a:ln>
              <a:effectLst/>
            </c:spPr>
            <c:extLst>
              <c:ext xmlns:c16="http://schemas.microsoft.com/office/drawing/2014/chart" uri="{C3380CC4-5D6E-409C-BE32-E72D297353CC}">
                <c16:uniqueId val="{00000053-6A59-4F87-BE86-083B4E45C909}"/>
              </c:ext>
            </c:extLst>
          </c:dPt>
          <c:dPt>
            <c:idx val="84"/>
            <c:bubble3D val="0"/>
            <c:spPr>
              <a:solidFill>
                <a:srgbClr val="92D050"/>
              </a:solidFill>
              <a:ln w="19050">
                <a:solidFill>
                  <a:schemeClr val="lt1"/>
                </a:solidFill>
              </a:ln>
              <a:effectLst/>
            </c:spPr>
            <c:extLst>
              <c:ext xmlns:c16="http://schemas.microsoft.com/office/drawing/2014/chart" uri="{C3380CC4-5D6E-409C-BE32-E72D297353CC}">
                <c16:uniqueId val="{00000054-6A59-4F87-BE86-083B4E45C909}"/>
              </c:ext>
            </c:extLst>
          </c:dPt>
          <c:dPt>
            <c:idx val="85"/>
            <c:bubble3D val="0"/>
            <c:spPr>
              <a:solidFill>
                <a:srgbClr val="92D050"/>
              </a:solidFill>
              <a:ln w="19050">
                <a:solidFill>
                  <a:schemeClr val="lt1"/>
                </a:solidFill>
              </a:ln>
              <a:effectLst/>
            </c:spPr>
            <c:extLst>
              <c:ext xmlns:c16="http://schemas.microsoft.com/office/drawing/2014/chart" uri="{C3380CC4-5D6E-409C-BE32-E72D297353CC}">
                <c16:uniqueId val="{00000055-6A59-4F87-BE86-083B4E45C909}"/>
              </c:ext>
            </c:extLst>
          </c:dPt>
          <c:dPt>
            <c:idx val="86"/>
            <c:bubble3D val="0"/>
            <c:spPr>
              <a:solidFill>
                <a:srgbClr val="92D050"/>
              </a:solidFill>
              <a:ln w="19050">
                <a:solidFill>
                  <a:schemeClr val="lt1"/>
                </a:solidFill>
              </a:ln>
              <a:effectLst/>
            </c:spPr>
            <c:extLst>
              <c:ext xmlns:c16="http://schemas.microsoft.com/office/drawing/2014/chart" uri="{C3380CC4-5D6E-409C-BE32-E72D297353CC}">
                <c16:uniqueId val="{00000056-6A59-4F87-BE86-083B4E45C909}"/>
              </c:ext>
            </c:extLst>
          </c:dPt>
          <c:dPt>
            <c:idx val="87"/>
            <c:bubble3D val="0"/>
            <c:spPr>
              <a:solidFill>
                <a:srgbClr val="92D050"/>
              </a:solidFill>
              <a:ln w="19050">
                <a:solidFill>
                  <a:schemeClr val="lt1"/>
                </a:solidFill>
              </a:ln>
              <a:effectLst/>
            </c:spPr>
            <c:extLst>
              <c:ext xmlns:c16="http://schemas.microsoft.com/office/drawing/2014/chart" uri="{C3380CC4-5D6E-409C-BE32-E72D297353CC}">
                <c16:uniqueId val="{00000057-6A59-4F87-BE86-083B4E45C909}"/>
              </c:ext>
            </c:extLst>
          </c:dPt>
          <c:dPt>
            <c:idx val="88"/>
            <c:bubble3D val="0"/>
            <c:spPr>
              <a:solidFill>
                <a:srgbClr val="92D050"/>
              </a:solidFill>
              <a:ln w="19050">
                <a:solidFill>
                  <a:schemeClr val="lt1"/>
                </a:solidFill>
              </a:ln>
              <a:effectLst/>
            </c:spPr>
            <c:extLst>
              <c:ext xmlns:c16="http://schemas.microsoft.com/office/drawing/2014/chart" uri="{C3380CC4-5D6E-409C-BE32-E72D297353CC}">
                <c16:uniqueId val="{00000058-6A59-4F87-BE86-083B4E45C909}"/>
              </c:ext>
            </c:extLst>
          </c:dPt>
          <c:dPt>
            <c:idx val="89"/>
            <c:bubble3D val="0"/>
            <c:spPr>
              <a:solidFill>
                <a:srgbClr val="92D050"/>
              </a:solidFill>
              <a:ln w="19050">
                <a:solidFill>
                  <a:schemeClr val="lt1"/>
                </a:solidFill>
              </a:ln>
              <a:effectLst/>
            </c:spPr>
            <c:extLst>
              <c:ext xmlns:c16="http://schemas.microsoft.com/office/drawing/2014/chart" uri="{C3380CC4-5D6E-409C-BE32-E72D297353CC}">
                <c16:uniqueId val="{00000059-6A59-4F87-BE86-083B4E45C909}"/>
              </c:ext>
            </c:extLst>
          </c:dPt>
          <c:dPt>
            <c:idx val="90"/>
            <c:bubble3D val="0"/>
            <c:spPr>
              <a:solidFill>
                <a:srgbClr val="92D050"/>
              </a:solidFill>
              <a:ln w="19050">
                <a:solidFill>
                  <a:schemeClr val="lt1"/>
                </a:solidFill>
              </a:ln>
              <a:effectLst/>
            </c:spPr>
            <c:extLst>
              <c:ext xmlns:c16="http://schemas.microsoft.com/office/drawing/2014/chart" uri="{C3380CC4-5D6E-409C-BE32-E72D297353CC}">
                <c16:uniqueId val="{0000005A-6A59-4F87-BE86-083B4E45C909}"/>
              </c:ext>
            </c:extLst>
          </c:dPt>
          <c:dPt>
            <c:idx val="91"/>
            <c:bubble3D val="0"/>
            <c:spPr>
              <a:solidFill>
                <a:srgbClr val="92D050"/>
              </a:solidFill>
              <a:ln w="19050">
                <a:solidFill>
                  <a:schemeClr val="lt1"/>
                </a:solidFill>
              </a:ln>
              <a:effectLst/>
            </c:spPr>
            <c:extLst>
              <c:ext xmlns:c16="http://schemas.microsoft.com/office/drawing/2014/chart" uri="{C3380CC4-5D6E-409C-BE32-E72D297353CC}">
                <c16:uniqueId val="{0000005B-6A59-4F87-BE86-083B4E45C909}"/>
              </c:ext>
            </c:extLst>
          </c:dPt>
          <c:dPt>
            <c:idx val="92"/>
            <c:bubble3D val="0"/>
            <c:spPr>
              <a:solidFill>
                <a:srgbClr val="92D050"/>
              </a:solidFill>
              <a:ln w="19050">
                <a:solidFill>
                  <a:schemeClr val="lt1"/>
                </a:solidFill>
              </a:ln>
              <a:effectLst/>
            </c:spPr>
            <c:extLst>
              <c:ext xmlns:c16="http://schemas.microsoft.com/office/drawing/2014/chart" uri="{C3380CC4-5D6E-409C-BE32-E72D297353CC}">
                <c16:uniqueId val="{0000005C-6A59-4F87-BE86-083B4E45C909}"/>
              </c:ext>
            </c:extLst>
          </c:dPt>
          <c:dPt>
            <c:idx val="93"/>
            <c:bubble3D val="0"/>
            <c:spPr>
              <a:solidFill>
                <a:srgbClr val="92D050"/>
              </a:solidFill>
              <a:ln w="19050">
                <a:solidFill>
                  <a:schemeClr val="lt1"/>
                </a:solidFill>
              </a:ln>
              <a:effectLst/>
            </c:spPr>
            <c:extLst>
              <c:ext xmlns:c16="http://schemas.microsoft.com/office/drawing/2014/chart" uri="{C3380CC4-5D6E-409C-BE32-E72D297353CC}">
                <c16:uniqueId val="{0000005D-6A59-4F87-BE86-083B4E45C909}"/>
              </c:ext>
            </c:extLst>
          </c:dPt>
          <c:dPt>
            <c:idx val="94"/>
            <c:bubble3D val="0"/>
            <c:spPr>
              <a:solidFill>
                <a:srgbClr val="92D050"/>
              </a:solidFill>
              <a:ln w="19050">
                <a:solidFill>
                  <a:schemeClr val="lt1"/>
                </a:solidFill>
              </a:ln>
              <a:effectLst/>
            </c:spPr>
            <c:extLst>
              <c:ext xmlns:c16="http://schemas.microsoft.com/office/drawing/2014/chart" uri="{C3380CC4-5D6E-409C-BE32-E72D297353CC}">
                <c16:uniqueId val="{0000005E-6A59-4F87-BE86-083B4E45C909}"/>
              </c:ext>
            </c:extLst>
          </c:dPt>
          <c:dPt>
            <c:idx val="95"/>
            <c:bubble3D val="0"/>
            <c:spPr>
              <a:solidFill>
                <a:srgbClr val="92D050"/>
              </a:solidFill>
              <a:ln w="19050">
                <a:solidFill>
                  <a:schemeClr val="lt1"/>
                </a:solidFill>
              </a:ln>
              <a:effectLst/>
            </c:spPr>
            <c:extLst>
              <c:ext xmlns:c16="http://schemas.microsoft.com/office/drawing/2014/chart" uri="{C3380CC4-5D6E-409C-BE32-E72D297353CC}">
                <c16:uniqueId val="{0000005F-6A59-4F87-BE86-083B4E45C909}"/>
              </c:ext>
            </c:extLst>
          </c:dPt>
          <c:dPt>
            <c:idx val="96"/>
            <c:bubble3D val="0"/>
            <c:spPr>
              <a:solidFill>
                <a:srgbClr val="92D050"/>
              </a:solidFill>
              <a:ln w="19050">
                <a:solidFill>
                  <a:schemeClr val="lt1"/>
                </a:solidFill>
              </a:ln>
              <a:effectLst/>
            </c:spPr>
            <c:extLst>
              <c:ext xmlns:c16="http://schemas.microsoft.com/office/drawing/2014/chart" uri="{C3380CC4-5D6E-409C-BE32-E72D297353CC}">
                <c16:uniqueId val="{00000060-6A59-4F87-BE86-083B4E45C909}"/>
              </c:ext>
            </c:extLst>
          </c:dPt>
          <c:dPt>
            <c:idx val="97"/>
            <c:bubble3D val="0"/>
            <c:spPr>
              <a:solidFill>
                <a:srgbClr val="92D050"/>
              </a:solidFill>
              <a:ln w="19050">
                <a:solidFill>
                  <a:schemeClr val="lt1"/>
                </a:solidFill>
              </a:ln>
              <a:effectLst/>
            </c:spPr>
            <c:extLst>
              <c:ext xmlns:c16="http://schemas.microsoft.com/office/drawing/2014/chart" uri="{C3380CC4-5D6E-409C-BE32-E72D297353CC}">
                <c16:uniqueId val="{00000061-6A59-4F87-BE86-083B4E45C909}"/>
              </c:ext>
            </c:extLst>
          </c:dPt>
          <c:dPt>
            <c:idx val="98"/>
            <c:bubble3D val="0"/>
            <c:spPr>
              <a:solidFill>
                <a:srgbClr val="92D050"/>
              </a:solidFill>
              <a:ln w="19050">
                <a:solidFill>
                  <a:schemeClr val="lt1"/>
                </a:solidFill>
              </a:ln>
              <a:effectLst/>
            </c:spPr>
            <c:extLst>
              <c:ext xmlns:c16="http://schemas.microsoft.com/office/drawing/2014/chart" uri="{C3380CC4-5D6E-409C-BE32-E72D297353CC}">
                <c16:uniqueId val="{00000062-6A59-4F87-BE86-083B4E45C909}"/>
              </c:ext>
            </c:extLst>
          </c:dPt>
          <c:dPt>
            <c:idx val="99"/>
            <c:bubble3D val="0"/>
            <c:spPr>
              <a:solidFill>
                <a:srgbClr val="00B050"/>
              </a:solidFill>
              <a:ln w="19050">
                <a:solidFill>
                  <a:schemeClr val="lt1"/>
                </a:solidFill>
              </a:ln>
              <a:effectLst/>
            </c:spPr>
            <c:extLst>
              <c:ext xmlns:c16="http://schemas.microsoft.com/office/drawing/2014/chart" uri="{C3380CC4-5D6E-409C-BE32-E72D297353CC}">
                <c16:uniqueId val="{00000063-6A59-4F87-BE86-083B4E45C909}"/>
              </c:ext>
            </c:extLst>
          </c:dPt>
          <c:dPt>
            <c:idx val="100"/>
            <c:bubble3D val="0"/>
            <c:spPr>
              <a:noFill/>
              <a:ln w="25400">
                <a:noFill/>
              </a:ln>
            </c:spPr>
            <c:extLst>
              <c:ext xmlns:c16="http://schemas.microsoft.com/office/drawing/2014/chart" uri="{C3380CC4-5D6E-409C-BE32-E72D297353CC}">
                <c16:uniqueId val="{00000064-6A59-4F87-BE86-083B4E45C909}"/>
              </c:ext>
            </c:extLst>
          </c:dPt>
          <c:dLbls>
            <c:dLbl>
              <c:idx val="0"/>
              <c:layout>
                <c:manualLayout>
                  <c:x val="-9.2277220620627307E-2"/>
                  <c:y val="-1.0980870052480544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0-6A59-4F87-BE86-083B4E45C909}"/>
                </c:ext>
              </c:extLst>
            </c:dLbl>
            <c:dLbl>
              <c:idx val="28"/>
              <c:layout>
                <c:manualLayout>
                  <c:x val="-0.11997004464244942"/>
                  <c:y val="-7.1099774500018503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1%-49%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1C-6A59-4F87-BE86-083B4E45C909}"/>
                </c:ext>
              </c:extLst>
            </c:dLbl>
            <c:dLbl>
              <c:idx val="77"/>
              <c:layout>
                <c:manualLayout>
                  <c:x val="8.4423801776766574E-2"/>
                  <c:y val="-0.11806620947927886"/>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50%-99%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4D-6A59-4F87-BE86-083B4E45C909}"/>
                </c:ext>
              </c:extLst>
            </c:dLbl>
            <c:dLbl>
              <c:idx val="99"/>
              <c:layout>
                <c:manualLayout>
                  <c:x val="0.10866888955487086"/>
                  <c:y val="-3.4661093909509064E-3"/>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100%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63-6A59-4F87-BE86-083B4E45C909}"/>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SEGUIMIENTO!$K$61:$K$161</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99</c:v>
                </c:pt>
              </c:numCache>
            </c:numRef>
          </c:val>
          <c:extLst>
            <c:ext xmlns:c16="http://schemas.microsoft.com/office/drawing/2014/chart" uri="{C3380CC4-5D6E-409C-BE32-E72D297353CC}">
              <c16:uniqueId val="{00000065-6A59-4F87-BE86-083B4E45C909}"/>
            </c:ext>
          </c:extLst>
        </c:ser>
        <c:dLbls>
          <c:showLegendKey val="0"/>
          <c:showVal val="0"/>
          <c:showCatName val="0"/>
          <c:showSerName val="0"/>
          <c:showPercent val="0"/>
          <c:showBubbleSize val="0"/>
          <c:showLeaderLines val="1"/>
        </c:dLbls>
        <c:firstSliceAng val="270"/>
        <c:holeSize val="75"/>
      </c:doughnutChart>
      <c:scatterChart>
        <c:scatterStyle val="smoothMarker"/>
        <c:varyColors val="0"/>
        <c:ser>
          <c:idx val="1"/>
          <c:order val="1"/>
          <c:tx>
            <c:v>puntos</c:v>
          </c:tx>
          <c:spPr>
            <a:ln w="60325" cap="rnd">
              <a:solidFill>
                <a:schemeClr val="tx1"/>
              </a:solidFill>
              <a:round/>
              <a:headEnd type="oval"/>
              <a:tailEnd type="triangle"/>
            </a:ln>
            <a:effectLst/>
          </c:spPr>
          <c:marker>
            <c:symbol val="circle"/>
            <c:size val="5"/>
            <c:spPr>
              <a:noFill/>
              <a:ln w="9525">
                <a:noFill/>
              </a:ln>
            </c:spPr>
          </c:marker>
          <c:xVal>
            <c:numRef>
              <c:f>SEGUIMIENTO!$J$57:$J$58</c:f>
              <c:numCache>
                <c:formatCode>General</c:formatCode>
                <c:ptCount val="2"/>
                <c:pt idx="0">
                  <c:v>0</c:v>
                </c:pt>
                <c:pt idx="1">
                  <c:v>-1</c:v>
                </c:pt>
              </c:numCache>
            </c:numRef>
          </c:xVal>
          <c:yVal>
            <c:numRef>
              <c:f>SEGUIMIENTO!$K$57:$K$58</c:f>
              <c:numCache>
                <c:formatCode>General</c:formatCode>
                <c:ptCount val="2"/>
                <c:pt idx="0">
                  <c:v>0</c:v>
                </c:pt>
                <c:pt idx="1">
                  <c:v>0</c:v>
                </c:pt>
              </c:numCache>
            </c:numRef>
          </c:yVal>
          <c:smooth val="1"/>
          <c:extLst>
            <c:ext xmlns:c16="http://schemas.microsoft.com/office/drawing/2014/chart" uri="{C3380CC4-5D6E-409C-BE32-E72D297353CC}">
              <c16:uniqueId val="{00000066-6A59-4F87-BE86-083B4E45C909}"/>
            </c:ext>
          </c:extLst>
        </c:ser>
        <c:dLbls>
          <c:showLegendKey val="0"/>
          <c:showVal val="0"/>
          <c:showCatName val="0"/>
          <c:showSerName val="0"/>
          <c:showPercent val="0"/>
          <c:showBubbleSize val="0"/>
        </c:dLbls>
        <c:axId val="1590050160"/>
        <c:axId val="1"/>
      </c:scatterChart>
      <c:valAx>
        <c:axId val="1590050160"/>
        <c:scaling>
          <c:orientation val="minMax"/>
          <c:max val="1"/>
          <c:min val="-1"/>
        </c:scaling>
        <c:delete val="1"/>
        <c:axPos val="b"/>
        <c:numFmt formatCode="General" sourceLinked="1"/>
        <c:majorTickMark val="out"/>
        <c:minorTickMark val="none"/>
        <c:tickLblPos val="nextTo"/>
        <c:crossAx val="1"/>
        <c:crosses val="autoZero"/>
        <c:crossBetween val="midCat"/>
      </c:valAx>
      <c:valAx>
        <c:axId val="1"/>
        <c:scaling>
          <c:orientation val="minMax"/>
          <c:max val="1"/>
          <c:min val="-1"/>
        </c:scaling>
        <c:delete val="1"/>
        <c:axPos val="l"/>
        <c:numFmt formatCode="General" sourceLinked="1"/>
        <c:majorTickMark val="out"/>
        <c:minorTickMark val="none"/>
        <c:tickLblPos val="nextTo"/>
        <c:crossAx val="1590050160"/>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DO"/>
    </a:p>
  </c:txPr>
  <c:printSettings>
    <c:headerFooter/>
    <c:pageMargins b="0.75" l="0.7" r="0.7" t="0.75"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6302007387968"/>
          <c:y val="9.546859077072295E-2"/>
          <c:w val="0.76401004113448012"/>
          <c:h val="0.81494872285311204"/>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7DCD-47F1-BB0F-5AD4A9B5F7DD}"/>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7DCD-47F1-BB0F-5AD4A9B5F7DD}"/>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7DCD-47F1-BB0F-5AD4A9B5F7DD}"/>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7DCD-47F1-BB0F-5AD4A9B5F7DD}"/>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7DCD-47F1-BB0F-5AD4A9B5F7DD}"/>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7DCD-47F1-BB0F-5AD4A9B5F7DD}"/>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7DCD-47F1-BB0F-5AD4A9B5F7DD}"/>
              </c:ext>
            </c:extLst>
          </c:dPt>
          <c:dPt>
            <c:idx val="7"/>
            <c:bubble3D val="0"/>
            <c:spPr>
              <a:solidFill>
                <a:srgbClr val="FFFF00"/>
              </a:solidFill>
              <a:ln w="19050">
                <a:solidFill>
                  <a:schemeClr val="lt1"/>
                </a:solidFill>
              </a:ln>
              <a:effectLst/>
            </c:spPr>
            <c:extLst>
              <c:ext xmlns:c16="http://schemas.microsoft.com/office/drawing/2014/chart" uri="{C3380CC4-5D6E-409C-BE32-E72D297353CC}">
                <c16:uniqueId val="{0000000F-7DCD-47F1-BB0F-5AD4A9B5F7DD}"/>
              </c:ext>
            </c:extLst>
          </c:dPt>
          <c:dPt>
            <c:idx val="8"/>
            <c:bubble3D val="0"/>
            <c:spPr>
              <a:solidFill>
                <a:srgbClr val="FFFF00"/>
              </a:solidFill>
              <a:ln w="19050">
                <a:solidFill>
                  <a:schemeClr val="lt1"/>
                </a:solidFill>
              </a:ln>
              <a:effectLst/>
            </c:spPr>
            <c:extLst>
              <c:ext xmlns:c16="http://schemas.microsoft.com/office/drawing/2014/chart" uri="{C3380CC4-5D6E-409C-BE32-E72D297353CC}">
                <c16:uniqueId val="{00000011-7DCD-47F1-BB0F-5AD4A9B5F7DD}"/>
              </c:ext>
            </c:extLst>
          </c:dPt>
          <c:dPt>
            <c:idx val="9"/>
            <c:bubble3D val="0"/>
            <c:spPr>
              <a:solidFill>
                <a:srgbClr val="FFFF00"/>
              </a:solidFill>
              <a:ln w="19050">
                <a:solidFill>
                  <a:schemeClr val="lt1"/>
                </a:solidFill>
              </a:ln>
              <a:effectLst/>
            </c:spPr>
            <c:extLst>
              <c:ext xmlns:c16="http://schemas.microsoft.com/office/drawing/2014/chart" uri="{C3380CC4-5D6E-409C-BE32-E72D297353CC}">
                <c16:uniqueId val="{00000013-7DCD-47F1-BB0F-5AD4A9B5F7DD}"/>
              </c:ext>
            </c:extLst>
          </c:dPt>
          <c:dPt>
            <c:idx val="10"/>
            <c:bubble3D val="0"/>
            <c:spPr>
              <a:solidFill>
                <a:srgbClr val="FFFF00"/>
              </a:solidFill>
              <a:ln w="19050">
                <a:solidFill>
                  <a:schemeClr val="lt1"/>
                </a:solidFill>
              </a:ln>
              <a:effectLst/>
            </c:spPr>
            <c:extLst>
              <c:ext xmlns:c16="http://schemas.microsoft.com/office/drawing/2014/chart" uri="{C3380CC4-5D6E-409C-BE32-E72D297353CC}">
                <c16:uniqueId val="{00000015-7DCD-47F1-BB0F-5AD4A9B5F7DD}"/>
              </c:ext>
            </c:extLst>
          </c:dPt>
          <c:dPt>
            <c:idx val="11"/>
            <c:bubble3D val="0"/>
            <c:spPr>
              <a:solidFill>
                <a:srgbClr val="FFFF00"/>
              </a:solidFill>
              <a:ln w="19050">
                <a:solidFill>
                  <a:schemeClr val="lt1"/>
                </a:solidFill>
              </a:ln>
              <a:effectLst/>
            </c:spPr>
            <c:extLst>
              <c:ext xmlns:c16="http://schemas.microsoft.com/office/drawing/2014/chart" uri="{C3380CC4-5D6E-409C-BE32-E72D297353CC}">
                <c16:uniqueId val="{00000017-7DCD-47F1-BB0F-5AD4A9B5F7DD}"/>
              </c:ext>
            </c:extLst>
          </c:dPt>
          <c:dPt>
            <c:idx val="12"/>
            <c:bubble3D val="0"/>
            <c:spPr>
              <a:solidFill>
                <a:srgbClr val="FFFF00"/>
              </a:solidFill>
              <a:ln w="19050">
                <a:solidFill>
                  <a:schemeClr val="lt1"/>
                </a:solidFill>
              </a:ln>
              <a:effectLst/>
            </c:spPr>
            <c:extLst>
              <c:ext xmlns:c16="http://schemas.microsoft.com/office/drawing/2014/chart" uri="{C3380CC4-5D6E-409C-BE32-E72D297353CC}">
                <c16:uniqueId val="{00000019-7DCD-47F1-BB0F-5AD4A9B5F7DD}"/>
              </c:ext>
            </c:extLst>
          </c:dPt>
          <c:dPt>
            <c:idx val="13"/>
            <c:bubble3D val="0"/>
            <c:spPr>
              <a:solidFill>
                <a:srgbClr val="FFFF00"/>
              </a:solidFill>
              <a:ln w="19050">
                <a:solidFill>
                  <a:schemeClr val="lt1"/>
                </a:solidFill>
              </a:ln>
              <a:effectLst/>
            </c:spPr>
            <c:extLst>
              <c:ext xmlns:c16="http://schemas.microsoft.com/office/drawing/2014/chart" uri="{C3380CC4-5D6E-409C-BE32-E72D297353CC}">
                <c16:uniqueId val="{0000001B-7DCD-47F1-BB0F-5AD4A9B5F7DD}"/>
              </c:ext>
            </c:extLst>
          </c:dPt>
          <c:dPt>
            <c:idx val="14"/>
            <c:bubble3D val="0"/>
            <c:spPr>
              <a:solidFill>
                <a:srgbClr val="FFFF00"/>
              </a:solidFill>
              <a:ln w="19050">
                <a:solidFill>
                  <a:schemeClr val="lt1"/>
                </a:solidFill>
              </a:ln>
              <a:effectLst/>
            </c:spPr>
            <c:extLst>
              <c:ext xmlns:c16="http://schemas.microsoft.com/office/drawing/2014/chart" uri="{C3380CC4-5D6E-409C-BE32-E72D297353CC}">
                <c16:uniqueId val="{0000001D-7DCD-47F1-BB0F-5AD4A9B5F7DD}"/>
              </c:ext>
            </c:extLst>
          </c:dPt>
          <c:dPt>
            <c:idx val="15"/>
            <c:bubble3D val="0"/>
            <c:spPr>
              <a:solidFill>
                <a:srgbClr val="FFFF00"/>
              </a:solidFill>
              <a:ln w="19050">
                <a:solidFill>
                  <a:schemeClr val="lt1"/>
                </a:solidFill>
              </a:ln>
              <a:effectLst/>
            </c:spPr>
            <c:extLst>
              <c:ext xmlns:c16="http://schemas.microsoft.com/office/drawing/2014/chart" uri="{C3380CC4-5D6E-409C-BE32-E72D297353CC}">
                <c16:uniqueId val="{0000001F-7DCD-47F1-BB0F-5AD4A9B5F7DD}"/>
              </c:ext>
            </c:extLst>
          </c:dPt>
          <c:dPt>
            <c:idx val="16"/>
            <c:bubble3D val="0"/>
            <c:spPr>
              <a:solidFill>
                <a:srgbClr val="FFFF00"/>
              </a:solidFill>
              <a:ln w="19050">
                <a:solidFill>
                  <a:schemeClr val="lt1"/>
                </a:solidFill>
              </a:ln>
              <a:effectLst/>
            </c:spPr>
            <c:extLst>
              <c:ext xmlns:c16="http://schemas.microsoft.com/office/drawing/2014/chart" uri="{C3380CC4-5D6E-409C-BE32-E72D297353CC}">
                <c16:uniqueId val="{00000021-7DCD-47F1-BB0F-5AD4A9B5F7DD}"/>
              </c:ext>
            </c:extLst>
          </c:dPt>
          <c:dPt>
            <c:idx val="17"/>
            <c:bubble3D val="0"/>
            <c:spPr>
              <a:solidFill>
                <a:srgbClr val="FFFF00"/>
              </a:solidFill>
              <a:ln w="19050">
                <a:solidFill>
                  <a:schemeClr val="lt1"/>
                </a:solidFill>
              </a:ln>
              <a:effectLst/>
            </c:spPr>
            <c:extLst>
              <c:ext xmlns:c16="http://schemas.microsoft.com/office/drawing/2014/chart" uri="{C3380CC4-5D6E-409C-BE32-E72D297353CC}">
                <c16:uniqueId val="{00000023-7DCD-47F1-BB0F-5AD4A9B5F7DD}"/>
              </c:ext>
            </c:extLst>
          </c:dPt>
          <c:dPt>
            <c:idx val="18"/>
            <c:bubble3D val="0"/>
            <c:spPr>
              <a:solidFill>
                <a:srgbClr val="FFFF00"/>
              </a:solidFill>
              <a:ln w="19050">
                <a:solidFill>
                  <a:schemeClr val="lt1"/>
                </a:solidFill>
              </a:ln>
              <a:effectLst/>
            </c:spPr>
            <c:extLst>
              <c:ext xmlns:c16="http://schemas.microsoft.com/office/drawing/2014/chart" uri="{C3380CC4-5D6E-409C-BE32-E72D297353CC}">
                <c16:uniqueId val="{00000025-7DCD-47F1-BB0F-5AD4A9B5F7DD}"/>
              </c:ext>
            </c:extLst>
          </c:dPt>
          <c:dPt>
            <c:idx val="19"/>
            <c:bubble3D val="0"/>
            <c:spPr>
              <a:solidFill>
                <a:srgbClr val="FFFF00"/>
              </a:solidFill>
              <a:ln w="19050">
                <a:solidFill>
                  <a:schemeClr val="lt1"/>
                </a:solidFill>
              </a:ln>
              <a:effectLst/>
            </c:spPr>
            <c:extLst>
              <c:ext xmlns:c16="http://schemas.microsoft.com/office/drawing/2014/chart" uri="{C3380CC4-5D6E-409C-BE32-E72D297353CC}">
                <c16:uniqueId val="{00000027-7DCD-47F1-BB0F-5AD4A9B5F7DD}"/>
              </c:ext>
            </c:extLst>
          </c:dPt>
          <c:dPt>
            <c:idx val="20"/>
            <c:bubble3D val="0"/>
            <c:spPr>
              <a:solidFill>
                <a:srgbClr val="FFFF00"/>
              </a:solidFill>
              <a:ln w="19050">
                <a:solidFill>
                  <a:schemeClr val="lt1"/>
                </a:solidFill>
              </a:ln>
              <a:effectLst/>
            </c:spPr>
            <c:extLst>
              <c:ext xmlns:c16="http://schemas.microsoft.com/office/drawing/2014/chart" uri="{C3380CC4-5D6E-409C-BE32-E72D297353CC}">
                <c16:uniqueId val="{00000029-7DCD-47F1-BB0F-5AD4A9B5F7DD}"/>
              </c:ext>
            </c:extLst>
          </c:dPt>
          <c:dPt>
            <c:idx val="21"/>
            <c:bubble3D val="0"/>
            <c:spPr>
              <a:solidFill>
                <a:srgbClr val="FFFF00"/>
              </a:solidFill>
              <a:ln w="19050">
                <a:solidFill>
                  <a:schemeClr val="lt1"/>
                </a:solidFill>
              </a:ln>
              <a:effectLst/>
            </c:spPr>
            <c:extLst>
              <c:ext xmlns:c16="http://schemas.microsoft.com/office/drawing/2014/chart" uri="{C3380CC4-5D6E-409C-BE32-E72D297353CC}">
                <c16:uniqueId val="{0000002B-7DCD-47F1-BB0F-5AD4A9B5F7DD}"/>
              </c:ext>
            </c:extLst>
          </c:dPt>
          <c:dPt>
            <c:idx val="22"/>
            <c:bubble3D val="0"/>
            <c:spPr>
              <a:solidFill>
                <a:srgbClr val="FFFF00"/>
              </a:solidFill>
              <a:ln w="19050">
                <a:solidFill>
                  <a:schemeClr val="lt1"/>
                </a:solidFill>
              </a:ln>
              <a:effectLst/>
            </c:spPr>
            <c:extLst>
              <c:ext xmlns:c16="http://schemas.microsoft.com/office/drawing/2014/chart" uri="{C3380CC4-5D6E-409C-BE32-E72D297353CC}">
                <c16:uniqueId val="{0000002D-7DCD-47F1-BB0F-5AD4A9B5F7DD}"/>
              </c:ext>
            </c:extLst>
          </c:dPt>
          <c:dPt>
            <c:idx val="23"/>
            <c:bubble3D val="0"/>
            <c:spPr>
              <a:solidFill>
                <a:srgbClr val="FFFF00"/>
              </a:solidFill>
              <a:ln w="19050">
                <a:solidFill>
                  <a:schemeClr val="lt1"/>
                </a:solidFill>
              </a:ln>
              <a:effectLst/>
            </c:spPr>
            <c:extLst>
              <c:ext xmlns:c16="http://schemas.microsoft.com/office/drawing/2014/chart" uri="{C3380CC4-5D6E-409C-BE32-E72D297353CC}">
                <c16:uniqueId val="{0000002F-7DCD-47F1-BB0F-5AD4A9B5F7DD}"/>
              </c:ext>
            </c:extLst>
          </c:dPt>
          <c:dPt>
            <c:idx val="24"/>
            <c:bubble3D val="0"/>
            <c:spPr>
              <a:solidFill>
                <a:srgbClr val="FFFF00"/>
              </a:solidFill>
              <a:ln w="19050">
                <a:solidFill>
                  <a:schemeClr val="lt1"/>
                </a:solidFill>
              </a:ln>
              <a:effectLst/>
            </c:spPr>
            <c:extLst>
              <c:ext xmlns:c16="http://schemas.microsoft.com/office/drawing/2014/chart" uri="{C3380CC4-5D6E-409C-BE32-E72D297353CC}">
                <c16:uniqueId val="{00000031-7DCD-47F1-BB0F-5AD4A9B5F7DD}"/>
              </c:ext>
            </c:extLst>
          </c:dPt>
          <c:dPt>
            <c:idx val="25"/>
            <c:bubble3D val="0"/>
            <c:spPr>
              <a:solidFill>
                <a:srgbClr val="FFFF00"/>
              </a:solidFill>
              <a:ln w="19050">
                <a:solidFill>
                  <a:schemeClr val="lt1"/>
                </a:solidFill>
              </a:ln>
              <a:effectLst/>
            </c:spPr>
            <c:extLst>
              <c:ext xmlns:c16="http://schemas.microsoft.com/office/drawing/2014/chart" uri="{C3380CC4-5D6E-409C-BE32-E72D297353CC}">
                <c16:uniqueId val="{00000033-7DCD-47F1-BB0F-5AD4A9B5F7DD}"/>
              </c:ext>
            </c:extLst>
          </c:dPt>
          <c:dPt>
            <c:idx val="26"/>
            <c:bubble3D val="0"/>
            <c:spPr>
              <a:solidFill>
                <a:srgbClr val="FFFF00"/>
              </a:solidFill>
              <a:ln w="19050">
                <a:solidFill>
                  <a:schemeClr val="lt1"/>
                </a:solidFill>
              </a:ln>
              <a:effectLst/>
            </c:spPr>
            <c:extLst>
              <c:ext xmlns:c16="http://schemas.microsoft.com/office/drawing/2014/chart" uri="{C3380CC4-5D6E-409C-BE32-E72D297353CC}">
                <c16:uniqueId val="{00000035-7DCD-47F1-BB0F-5AD4A9B5F7DD}"/>
              </c:ext>
            </c:extLst>
          </c:dPt>
          <c:dPt>
            <c:idx val="27"/>
            <c:bubble3D val="0"/>
            <c:spPr>
              <a:solidFill>
                <a:srgbClr val="FFFF00"/>
              </a:solidFill>
              <a:ln w="19050">
                <a:solidFill>
                  <a:schemeClr val="lt1"/>
                </a:solidFill>
              </a:ln>
              <a:effectLst/>
            </c:spPr>
            <c:extLst>
              <c:ext xmlns:c16="http://schemas.microsoft.com/office/drawing/2014/chart" uri="{C3380CC4-5D6E-409C-BE32-E72D297353CC}">
                <c16:uniqueId val="{00000037-7DCD-47F1-BB0F-5AD4A9B5F7DD}"/>
              </c:ext>
            </c:extLst>
          </c:dPt>
          <c:dPt>
            <c:idx val="28"/>
            <c:bubble3D val="0"/>
            <c:spPr>
              <a:solidFill>
                <a:srgbClr val="FFFF00"/>
              </a:solidFill>
              <a:ln w="19050">
                <a:solidFill>
                  <a:schemeClr val="lt1"/>
                </a:solidFill>
              </a:ln>
              <a:effectLst/>
            </c:spPr>
            <c:extLst>
              <c:ext xmlns:c16="http://schemas.microsoft.com/office/drawing/2014/chart" uri="{C3380CC4-5D6E-409C-BE32-E72D297353CC}">
                <c16:uniqueId val="{00000039-7DCD-47F1-BB0F-5AD4A9B5F7DD}"/>
              </c:ext>
            </c:extLst>
          </c:dPt>
          <c:dPt>
            <c:idx val="29"/>
            <c:bubble3D val="0"/>
            <c:spPr>
              <a:solidFill>
                <a:srgbClr val="FFFF00"/>
              </a:solidFill>
              <a:ln w="19050">
                <a:solidFill>
                  <a:schemeClr val="lt1"/>
                </a:solidFill>
              </a:ln>
              <a:effectLst/>
            </c:spPr>
            <c:extLst>
              <c:ext xmlns:c16="http://schemas.microsoft.com/office/drawing/2014/chart" uri="{C3380CC4-5D6E-409C-BE32-E72D297353CC}">
                <c16:uniqueId val="{0000003B-7DCD-47F1-BB0F-5AD4A9B5F7DD}"/>
              </c:ext>
            </c:extLst>
          </c:dPt>
          <c:dPt>
            <c:idx val="30"/>
            <c:bubble3D val="0"/>
            <c:spPr>
              <a:solidFill>
                <a:srgbClr val="FFFF00"/>
              </a:solidFill>
              <a:ln w="19050">
                <a:solidFill>
                  <a:schemeClr val="lt1"/>
                </a:solidFill>
              </a:ln>
              <a:effectLst/>
            </c:spPr>
            <c:extLst>
              <c:ext xmlns:c16="http://schemas.microsoft.com/office/drawing/2014/chart" uri="{C3380CC4-5D6E-409C-BE32-E72D297353CC}">
                <c16:uniqueId val="{0000003D-7DCD-47F1-BB0F-5AD4A9B5F7DD}"/>
              </c:ext>
            </c:extLst>
          </c:dPt>
          <c:dPt>
            <c:idx val="31"/>
            <c:bubble3D val="0"/>
            <c:spPr>
              <a:solidFill>
                <a:srgbClr val="FFFF00"/>
              </a:solidFill>
              <a:ln w="19050">
                <a:solidFill>
                  <a:schemeClr val="lt1"/>
                </a:solidFill>
              </a:ln>
              <a:effectLst/>
            </c:spPr>
            <c:extLst>
              <c:ext xmlns:c16="http://schemas.microsoft.com/office/drawing/2014/chart" uri="{C3380CC4-5D6E-409C-BE32-E72D297353CC}">
                <c16:uniqueId val="{0000003F-7DCD-47F1-BB0F-5AD4A9B5F7DD}"/>
              </c:ext>
            </c:extLst>
          </c:dPt>
          <c:dPt>
            <c:idx val="32"/>
            <c:bubble3D val="0"/>
            <c:spPr>
              <a:solidFill>
                <a:srgbClr val="FFFF00"/>
              </a:solidFill>
              <a:ln w="19050">
                <a:solidFill>
                  <a:schemeClr val="lt1"/>
                </a:solidFill>
              </a:ln>
              <a:effectLst/>
            </c:spPr>
            <c:extLst>
              <c:ext xmlns:c16="http://schemas.microsoft.com/office/drawing/2014/chart" uri="{C3380CC4-5D6E-409C-BE32-E72D297353CC}">
                <c16:uniqueId val="{00000041-7DCD-47F1-BB0F-5AD4A9B5F7DD}"/>
              </c:ext>
            </c:extLst>
          </c:dPt>
          <c:dPt>
            <c:idx val="33"/>
            <c:bubble3D val="0"/>
            <c:spPr>
              <a:solidFill>
                <a:srgbClr val="FFFF00"/>
              </a:solidFill>
              <a:ln w="19050">
                <a:solidFill>
                  <a:schemeClr val="lt1"/>
                </a:solidFill>
              </a:ln>
              <a:effectLst/>
            </c:spPr>
            <c:extLst>
              <c:ext xmlns:c16="http://schemas.microsoft.com/office/drawing/2014/chart" uri="{C3380CC4-5D6E-409C-BE32-E72D297353CC}">
                <c16:uniqueId val="{00000043-7DCD-47F1-BB0F-5AD4A9B5F7DD}"/>
              </c:ext>
            </c:extLst>
          </c:dPt>
          <c:dPt>
            <c:idx val="34"/>
            <c:bubble3D val="0"/>
            <c:spPr>
              <a:solidFill>
                <a:srgbClr val="FFFF00"/>
              </a:solidFill>
              <a:ln w="19050">
                <a:solidFill>
                  <a:schemeClr val="lt1"/>
                </a:solidFill>
              </a:ln>
              <a:effectLst/>
            </c:spPr>
            <c:extLst>
              <c:ext xmlns:c16="http://schemas.microsoft.com/office/drawing/2014/chart" uri="{C3380CC4-5D6E-409C-BE32-E72D297353CC}">
                <c16:uniqueId val="{00000045-7DCD-47F1-BB0F-5AD4A9B5F7DD}"/>
              </c:ext>
            </c:extLst>
          </c:dPt>
          <c:dPt>
            <c:idx val="35"/>
            <c:bubble3D val="0"/>
            <c:spPr>
              <a:solidFill>
                <a:srgbClr val="FFFF00"/>
              </a:solidFill>
              <a:ln w="19050">
                <a:solidFill>
                  <a:schemeClr val="lt1"/>
                </a:solidFill>
              </a:ln>
              <a:effectLst/>
            </c:spPr>
            <c:extLst>
              <c:ext xmlns:c16="http://schemas.microsoft.com/office/drawing/2014/chart" uri="{C3380CC4-5D6E-409C-BE32-E72D297353CC}">
                <c16:uniqueId val="{00000047-7DCD-47F1-BB0F-5AD4A9B5F7DD}"/>
              </c:ext>
            </c:extLst>
          </c:dPt>
          <c:dPt>
            <c:idx val="36"/>
            <c:bubble3D val="0"/>
            <c:spPr>
              <a:solidFill>
                <a:srgbClr val="FFFF00"/>
              </a:solidFill>
              <a:ln w="19050">
                <a:solidFill>
                  <a:schemeClr val="lt1"/>
                </a:solidFill>
              </a:ln>
              <a:effectLst/>
            </c:spPr>
            <c:extLst>
              <c:ext xmlns:c16="http://schemas.microsoft.com/office/drawing/2014/chart" uri="{C3380CC4-5D6E-409C-BE32-E72D297353CC}">
                <c16:uniqueId val="{00000049-7DCD-47F1-BB0F-5AD4A9B5F7DD}"/>
              </c:ext>
            </c:extLst>
          </c:dPt>
          <c:dPt>
            <c:idx val="37"/>
            <c:bubble3D val="0"/>
            <c:spPr>
              <a:solidFill>
                <a:srgbClr val="FFFF00"/>
              </a:solidFill>
              <a:ln w="19050">
                <a:solidFill>
                  <a:schemeClr val="lt1"/>
                </a:solidFill>
              </a:ln>
              <a:effectLst/>
            </c:spPr>
            <c:extLst>
              <c:ext xmlns:c16="http://schemas.microsoft.com/office/drawing/2014/chart" uri="{C3380CC4-5D6E-409C-BE32-E72D297353CC}">
                <c16:uniqueId val="{0000004B-7DCD-47F1-BB0F-5AD4A9B5F7DD}"/>
              </c:ext>
            </c:extLst>
          </c:dPt>
          <c:dPt>
            <c:idx val="38"/>
            <c:bubble3D val="0"/>
            <c:spPr>
              <a:solidFill>
                <a:srgbClr val="FFFF00"/>
              </a:solidFill>
              <a:ln w="19050">
                <a:solidFill>
                  <a:schemeClr val="lt1"/>
                </a:solidFill>
              </a:ln>
              <a:effectLst/>
            </c:spPr>
            <c:extLst>
              <c:ext xmlns:c16="http://schemas.microsoft.com/office/drawing/2014/chart" uri="{C3380CC4-5D6E-409C-BE32-E72D297353CC}">
                <c16:uniqueId val="{0000004D-7DCD-47F1-BB0F-5AD4A9B5F7DD}"/>
              </c:ext>
            </c:extLst>
          </c:dPt>
          <c:dPt>
            <c:idx val="39"/>
            <c:bubble3D val="0"/>
            <c:spPr>
              <a:solidFill>
                <a:srgbClr val="FFFF00"/>
              </a:solidFill>
              <a:ln w="19050">
                <a:solidFill>
                  <a:schemeClr val="lt1"/>
                </a:solidFill>
              </a:ln>
              <a:effectLst/>
            </c:spPr>
            <c:extLst>
              <c:ext xmlns:c16="http://schemas.microsoft.com/office/drawing/2014/chart" uri="{C3380CC4-5D6E-409C-BE32-E72D297353CC}">
                <c16:uniqueId val="{0000004F-7DCD-47F1-BB0F-5AD4A9B5F7DD}"/>
              </c:ext>
            </c:extLst>
          </c:dPt>
          <c:dPt>
            <c:idx val="40"/>
            <c:bubble3D val="0"/>
            <c:spPr>
              <a:solidFill>
                <a:srgbClr val="FFFF00"/>
              </a:solidFill>
              <a:ln w="19050">
                <a:solidFill>
                  <a:schemeClr val="lt1"/>
                </a:solidFill>
              </a:ln>
              <a:effectLst/>
            </c:spPr>
            <c:extLst>
              <c:ext xmlns:c16="http://schemas.microsoft.com/office/drawing/2014/chart" uri="{C3380CC4-5D6E-409C-BE32-E72D297353CC}">
                <c16:uniqueId val="{00000051-7DCD-47F1-BB0F-5AD4A9B5F7DD}"/>
              </c:ext>
            </c:extLst>
          </c:dPt>
          <c:dPt>
            <c:idx val="41"/>
            <c:bubble3D val="0"/>
            <c:spPr>
              <a:solidFill>
                <a:srgbClr val="FFFF00"/>
              </a:solidFill>
              <a:ln w="19050">
                <a:solidFill>
                  <a:schemeClr val="lt1"/>
                </a:solidFill>
              </a:ln>
              <a:effectLst/>
            </c:spPr>
            <c:extLst>
              <c:ext xmlns:c16="http://schemas.microsoft.com/office/drawing/2014/chart" uri="{C3380CC4-5D6E-409C-BE32-E72D297353CC}">
                <c16:uniqueId val="{00000053-7DCD-47F1-BB0F-5AD4A9B5F7DD}"/>
              </c:ext>
            </c:extLst>
          </c:dPt>
          <c:dPt>
            <c:idx val="42"/>
            <c:bubble3D val="0"/>
            <c:spPr>
              <a:solidFill>
                <a:srgbClr val="FFFF00"/>
              </a:solidFill>
              <a:ln w="19050">
                <a:solidFill>
                  <a:schemeClr val="lt1"/>
                </a:solidFill>
              </a:ln>
              <a:effectLst/>
            </c:spPr>
            <c:extLst>
              <c:ext xmlns:c16="http://schemas.microsoft.com/office/drawing/2014/chart" uri="{C3380CC4-5D6E-409C-BE32-E72D297353CC}">
                <c16:uniqueId val="{00000055-7DCD-47F1-BB0F-5AD4A9B5F7DD}"/>
              </c:ext>
            </c:extLst>
          </c:dPt>
          <c:dPt>
            <c:idx val="43"/>
            <c:bubble3D val="0"/>
            <c:spPr>
              <a:solidFill>
                <a:srgbClr val="FFFF00"/>
              </a:solidFill>
              <a:ln w="19050">
                <a:solidFill>
                  <a:schemeClr val="lt1"/>
                </a:solidFill>
              </a:ln>
              <a:effectLst/>
            </c:spPr>
            <c:extLst>
              <c:ext xmlns:c16="http://schemas.microsoft.com/office/drawing/2014/chart" uri="{C3380CC4-5D6E-409C-BE32-E72D297353CC}">
                <c16:uniqueId val="{00000057-7DCD-47F1-BB0F-5AD4A9B5F7DD}"/>
              </c:ext>
            </c:extLst>
          </c:dPt>
          <c:dPt>
            <c:idx val="44"/>
            <c:bubble3D val="0"/>
            <c:spPr>
              <a:solidFill>
                <a:srgbClr val="FFFF00"/>
              </a:solidFill>
              <a:ln w="19050">
                <a:solidFill>
                  <a:schemeClr val="lt1"/>
                </a:solidFill>
              </a:ln>
              <a:effectLst/>
            </c:spPr>
            <c:extLst>
              <c:ext xmlns:c16="http://schemas.microsoft.com/office/drawing/2014/chart" uri="{C3380CC4-5D6E-409C-BE32-E72D297353CC}">
                <c16:uniqueId val="{00000059-7DCD-47F1-BB0F-5AD4A9B5F7DD}"/>
              </c:ext>
            </c:extLst>
          </c:dPt>
          <c:dPt>
            <c:idx val="45"/>
            <c:bubble3D val="0"/>
            <c:spPr>
              <a:solidFill>
                <a:srgbClr val="FFFF00"/>
              </a:solidFill>
              <a:ln w="19050">
                <a:solidFill>
                  <a:schemeClr val="lt1"/>
                </a:solidFill>
              </a:ln>
              <a:effectLst/>
            </c:spPr>
            <c:extLst>
              <c:ext xmlns:c16="http://schemas.microsoft.com/office/drawing/2014/chart" uri="{C3380CC4-5D6E-409C-BE32-E72D297353CC}">
                <c16:uniqueId val="{0000005B-7DCD-47F1-BB0F-5AD4A9B5F7DD}"/>
              </c:ext>
            </c:extLst>
          </c:dPt>
          <c:dPt>
            <c:idx val="46"/>
            <c:bubble3D val="0"/>
            <c:spPr>
              <a:solidFill>
                <a:srgbClr val="FFFF00"/>
              </a:solidFill>
              <a:ln w="19050">
                <a:solidFill>
                  <a:schemeClr val="lt1"/>
                </a:solidFill>
              </a:ln>
              <a:effectLst/>
            </c:spPr>
            <c:extLst>
              <c:ext xmlns:c16="http://schemas.microsoft.com/office/drawing/2014/chart" uri="{C3380CC4-5D6E-409C-BE32-E72D297353CC}">
                <c16:uniqueId val="{0000005D-7DCD-47F1-BB0F-5AD4A9B5F7DD}"/>
              </c:ext>
            </c:extLst>
          </c:dPt>
          <c:dPt>
            <c:idx val="47"/>
            <c:bubble3D val="0"/>
            <c:spPr>
              <a:solidFill>
                <a:srgbClr val="FFFF00"/>
              </a:solidFill>
              <a:ln w="19050">
                <a:solidFill>
                  <a:schemeClr val="lt1"/>
                </a:solidFill>
              </a:ln>
              <a:effectLst/>
            </c:spPr>
            <c:extLst>
              <c:ext xmlns:c16="http://schemas.microsoft.com/office/drawing/2014/chart" uri="{C3380CC4-5D6E-409C-BE32-E72D297353CC}">
                <c16:uniqueId val="{0000005F-7DCD-47F1-BB0F-5AD4A9B5F7DD}"/>
              </c:ext>
            </c:extLst>
          </c:dPt>
          <c:dPt>
            <c:idx val="48"/>
            <c:bubble3D val="0"/>
            <c:spPr>
              <a:solidFill>
                <a:srgbClr val="FFFF00"/>
              </a:solidFill>
              <a:ln w="19050">
                <a:solidFill>
                  <a:schemeClr val="lt1"/>
                </a:solidFill>
              </a:ln>
              <a:effectLst/>
            </c:spPr>
            <c:extLst>
              <c:ext xmlns:c16="http://schemas.microsoft.com/office/drawing/2014/chart" uri="{C3380CC4-5D6E-409C-BE32-E72D297353CC}">
                <c16:uniqueId val="{00000061-7DCD-47F1-BB0F-5AD4A9B5F7DD}"/>
              </c:ext>
            </c:extLst>
          </c:dPt>
          <c:dPt>
            <c:idx val="49"/>
            <c:bubble3D val="0"/>
            <c:spPr>
              <a:solidFill>
                <a:srgbClr val="92D050"/>
              </a:solidFill>
              <a:ln w="19050">
                <a:solidFill>
                  <a:schemeClr val="lt1"/>
                </a:solidFill>
              </a:ln>
              <a:effectLst/>
            </c:spPr>
            <c:extLst>
              <c:ext xmlns:c16="http://schemas.microsoft.com/office/drawing/2014/chart" uri="{C3380CC4-5D6E-409C-BE32-E72D297353CC}">
                <c16:uniqueId val="{00000063-7DCD-47F1-BB0F-5AD4A9B5F7DD}"/>
              </c:ext>
            </c:extLst>
          </c:dPt>
          <c:dPt>
            <c:idx val="50"/>
            <c:bubble3D val="0"/>
            <c:spPr>
              <a:solidFill>
                <a:srgbClr val="92D050"/>
              </a:solidFill>
              <a:ln w="19050">
                <a:solidFill>
                  <a:schemeClr val="lt1"/>
                </a:solidFill>
              </a:ln>
              <a:effectLst/>
            </c:spPr>
            <c:extLst>
              <c:ext xmlns:c16="http://schemas.microsoft.com/office/drawing/2014/chart" uri="{C3380CC4-5D6E-409C-BE32-E72D297353CC}">
                <c16:uniqueId val="{00000065-7DCD-47F1-BB0F-5AD4A9B5F7DD}"/>
              </c:ext>
            </c:extLst>
          </c:dPt>
          <c:dPt>
            <c:idx val="51"/>
            <c:bubble3D val="0"/>
            <c:spPr>
              <a:solidFill>
                <a:srgbClr val="92D050"/>
              </a:solidFill>
              <a:ln w="19050">
                <a:solidFill>
                  <a:schemeClr val="lt1"/>
                </a:solidFill>
              </a:ln>
              <a:effectLst/>
            </c:spPr>
            <c:extLst>
              <c:ext xmlns:c16="http://schemas.microsoft.com/office/drawing/2014/chart" uri="{C3380CC4-5D6E-409C-BE32-E72D297353CC}">
                <c16:uniqueId val="{00000067-7DCD-47F1-BB0F-5AD4A9B5F7DD}"/>
              </c:ext>
            </c:extLst>
          </c:dPt>
          <c:dPt>
            <c:idx val="52"/>
            <c:bubble3D val="0"/>
            <c:spPr>
              <a:solidFill>
                <a:srgbClr val="92D050"/>
              </a:solidFill>
              <a:ln w="19050">
                <a:solidFill>
                  <a:schemeClr val="lt1"/>
                </a:solidFill>
              </a:ln>
              <a:effectLst/>
            </c:spPr>
            <c:extLst>
              <c:ext xmlns:c16="http://schemas.microsoft.com/office/drawing/2014/chart" uri="{C3380CC4-5D6E-409C-BE32-E72D297353CC}">
                <c16:uniqueId val="{00000069-7DCD-47F1-BB0F-5AD4A9B5F7DD}"/>
              </c:ext>
            </c:extLst>
          </c:dPt>
          <c:dPt>
            <c:idx val="53"/>
            <c:bubble3D val="0"/>
            <c:spPr>
              <a:solidFill>
                <a:srgbClr val="92D050"/>
              </a:solidFill>
              <a:ln w="19050">
                <a:solidFill>
                  <a:schemeClr val="lt1"/>
                </a:solidFill>
              </a:ln>
              <a:effectLst/>
            </c:spPr>
            <c:extLst>
              <c:ext xmlns:c16="http://schemas.microsoft.com/office/drawing/2014/chart" uri="{C3380CC4-5D6E-409C-BE32-E72D297353CC}">
                <c16:uniqueId val="{0000006B-7DCD-47F1-BB0F-5AD4A9B5F7DD}"/>
              </c:ext>
            </c:extLst>
          </c:dPt>
          <c:dPt>
            <c:idx val="54"/>
            <c:bubble3D val="0"/>
            <c:spPr>
              <a:solidFill>
                <a:srgbClr val="92D050"/>
              </a:solidFill>
              <a:ln w="19050">
                <a:solidFill>
                  <a:schemeClr val="lt1"/>
                </a:solidFill>
              </a:ln>
              <a:effectLst/>
            </c:spPr>
            <c:extLst>
              <c:ext xmlns:c16="http://schemas.microsoft.com/office/drawing/2014/chart" uri="{C3380CC4-5D6E-409C-BE32-E72D297353CC}">
                <c16:uniqueId val="{0000006D-7DCD-47F1-BB0F-5AD4A9B5F7DD}"/>
              </c:ext>
            </c:extLst>
          </c:dPt>
          <c:dPt>
            <c:idx val="55"/>
            <c:bubble3D val="0"/>
            <c:spPr>
              <a:solidFill>
                <a:srgbClr val="92D050"/>
              </a:solidFill>
              <a:ln w="19050">
                <a:solidFill>
                  <a:schemeClr val="lt1"/>
                </a:solidFill>
              </a:ln>
              <a:effectLst/>
            </c:spPr>
            <c:extLst>
              <c:ext xmlns:c16="http://schemas.microsoft.com/office/drawing/2014/chart" uri="{C3380CC4-5D6E-409C-BE32-E72D297353CC}">
                <c16:uniqueId val="{0000006F-7DCD-47F1-BB0F-5AD4A9B5F7DD}"/>
              </c:ext>
            </c:extLst>
          </c:dPt>
          <c:dPt>
            <c:idx val="56"/>
            <c:bubble3D val="0"/>
            <c:spPr>
              <a:solidFill>
                <a:srgbClr val="92D050"/>
              </a:solidFill>
              <a:ln w="19050">
                <a:solidFill>
                  <a:schemeClr val="lt1"/>
                </a:solidFill>
              </a:ln>
              <a:effectLst/>
            </c:spPr>
            <c:extLst>
              <c:ext xmlns:c16="http://schemas.microsoft.com/office/drawing/2014/chart" uri="{C3380CC4-5D6E-409C-BE32-E72D297353CC}">
                <c16:uniqueId val="{00000071-7DCD-47F1-BB0F-5AD4A9B5F7DD}"/>
              </c:ext>
            </c:extLst>
          </c:dPt>
          <c:dPt>
            <c:idx val="57"/>
            <c:bubble3D val="0"/>
            <c:spPr>
              <a:solidFill>
                <a:srgbClr val="92D050"/>
              </a:solidFill>
              <a:ln w="19050">
                <a:solidFill>
                  <a:schemeClr val="lt1"/>
                </a:solidFill>
              </a:ln>
              <a:effectLst/>
            </c:spPr>
            <c:extLst>
              <c:ext xmlns:c16="http://schemas.microsoft.com/office/drawing/2014/chart" uri="{C3380CC4-5D6E-409C-BE32-E72D297353CC}">
                <c16:uniqueId val="{00000073-7DCD-47F1-BB0F-5AD4A9B5F7DD}"/>
              </c:ext>
            </c:extLst>
          </c:dPt>
          <c:dPt>
            <c:idx val="58"/>
            <c:bubble3D val="0"/>
            <c:spPr>
              <a:solidFill>
                <a:srgbClr val="92D050"/>
              </a:solidFill>
              <a:ln w="19050">
                <a:solidFill>
                  <a:schemeClr val="lt1"/>
                </a:solidFill>
              </a:ln>
              <a:effectLst/>
            </c:spPr>
            <c:extLst>
              <c:ext xmlns:c16="http://schemas.microsoft.com/office/drawing/2014/chart" uri="{C3380CC4-5D6E-409C-BE32-E72D297353CC}">
                <c16:uniqueId val="{00000075-7DCD-47F1-BB0F-5AD4A9B5F7DD}"/>
              </c:ext>
            </c:extLst>
          </c:dPt>
          <c:dPt>
            <c:idx val="59"/>
            <c:bubble3D val="0"/>
            <c:spPr>
              <a:solidFill>
                <a:srgbClr val="92D050"/>
              </a:solidFill>
              <a:ln w="19050">
                <a:solidFill>
                  <a:schemeClr val="lt1"/>
                </a:solidFill>
              </a:ln>
              <a:effectLst/>
            </c:spPr>
            <c:extLst>
              <c:ext xmlns:c16="http://schemas.microsoft.com/office/drawing/2014/chart" uri="{C3380CC4-5D6E-409C-BE32-E72D297353CC}">
                <c16:uniqueId val="{00000077-7DCD-47F1-BB0F-5AD4A9B5F7DD}"/>
              </c:ext>
            </c:extLst>
          </c:dPt>
          <c:dPt>
            <c:idx val="60"/>
            <c:bubble3D val="0"/>
            <c:spPr>
              <a:solidFill>
                <a:srgbClr val="92D050"/>
              </a:solidFill>
              <a:ln w="19050">
                <a:solidFill>
                  <a:schemeClr val="lt1"/>
                </a:solidFill>
              </a:ln>
              <a:effectLst/>
            </c:spPr>
            <c:extLst>
              <c:ext xmlns:c16="http://schemas.microsoft.com/office/drawing/2014/chart" uri="{C3380CC4-5D6E-409C-BE32-E72D297353CC}">
                <c16:uniqueId val="{00000079-7DCD-47F1-BB0F-5AD4A9B5F7DD}"/>
              </c:ext>
            </c:extLst>
          </c:dPt>
          <c:dPt>
            <c:idx val="61"/>
            <c:bubble3D val="0"/>
            <c:spPr>
              <a:solidFill>
                <a:srgbClr val="92D050"/>
              </a:solidFill>
              <a:ln w="19050">
                <a:solidFill>
                  <a:schemeClr val="lt1"/>
                </a:solidFill>
              </a:ln>
              <a:effectLst/>
            </c:spPr>
            <c:extLst>
              <c:ext xmlns:c16="http://schemas.microsoft.com/office/drawing/2014/chart" uri="{C3380CC4-5D6E-409C-BE32-E72D297353CC}">
                <c16:uniqueId val="{0000007B-7DCD-47F1-BB0F-5AD4A9B5F7DD}"/>
              </c:ext>
            </c:extLst>
          </c:dPt>
          <c:dPt>
            <c:idx val="62"/>
            <c:bubble3D val="0"/>
            <c:spPr>
              <a:solidFill>
                <a:srgbClr val="92D050"/>
              </a:solidFill>
              <a:ln w="19050">
                <a:solidFill>
                  <a:schemeClr val="lt1"/>
                </a:solidFill>
              </a:ln>
              <a:effectLst/>
            </c:spPr>
            <c:extLst>
              <c:ext xmlns:c16="http://schemas.microsoft.com/office/drawing/2014/chart" uri="{C3380CC4-5D6E-409C-BE32-E72D297353CC}">
                <c16:uniqueId val="{0000007D-7DCD-47F1-BB0F-5AD4A9B5F7DD}"/>
              </c:ext>
            </c:extLst>
          </c:dPt>
          <c:dPt>
            <c:idx val="63"/>
            <c:bubble3D val="0"/>
            <c:spPr>
              <a:solidFill>
                <a:srgbClr val="92D050"/>
              </a:solidFill>
              <a:ln w="19050">
                <a:solidFill>
                  <a:schemeClr val="lt1"/>
                </a:solidFill>
              </a:ln>
              <a:effectLst/>
            </c:spPr>
            <c:extLst>
              <c:ext xmlns:c16="http://schemas.microsoft.com/office/drawing/2014/chart" uri="{C3380CC4-5D6E-409C-BE32-E72D297353CC}">
                <c16:uniqueId val="{0000007F-7DCD-47F1-BB0F-5AD4A9B5F7DD}"/>
              </c:ext>
            </c:extLst>
          </c:dPt>
          <c:dPt>
            <c:idx val="64"/>
            <c:bubble3D val="0"/>
            <c:spPr>
              <a:solidFill>
                <a:srgbClr val="92D050"/>
              </a:solidFill>
              <a:ln w="19050">
                <a:solidFill>
                  <a:schemeClr val="lt1"/>
                </a:solidFill>
              </a:ln>
              <a:effectLst/>
            </c:spPr>
            <c:extLst>
              <c:ext xmlns:c16="http://schemas.microsoft.com/office/drawing/2014/chart" uri="{C3380CC4-5D6E-409C-BE32-E72D297353CC}">
                <c16:uniqueId val="{00000081-7DCD-47F1-BB0F-5AD4A9B5F7DD}"/>
              </c:ext>
            </c:extLst>
          </c:dPt>
          <c:dPt>
            <c:idx val="65"/>
            <c:bubble3D val="0"/>
            <c:spPr>
              <a:solidFill>
                <a:srgbClr val="92D050"/>
              </a:solidFill>
              <a:ln w="19050">
                <a:solidFill>
                  <a:schemeClr val="lt1"/>
                </a:solidFill>
              </a:ln>
              <a:effectLst/>
            </c:spPr>
            <c:extLst>
              <c:ext xmlns:c16="http://schemas.microsoft.com/office/drawing/2014/chart" uri="{C3380CC4-5D6E-409C-BE32-E72D297353CC}">
                <c16:uniqueId val="{00000083-7DCD-47F1-BB0F-5AD4A9B5F7DD}"/>
              </c:ext>
            </c:extLst>
          </c:dPt>
          <c:dPt>
            <c:idx val="66"/>
            <c:bubble3D val="0"/>
            <c:spPr>
              <a:solidFill>
                <a:srgbClr val="92D050"/>
              </a:solidFill>
              <a:ln w="19050">
                <a:solidFill>
                  <a:schemeClr val="lt1"/>
                </a:solidFill>
              </a:ln>
              <a:effectLst/>
            </c:spPr>
            <c:extLst>
              <c:ext xmlns:c16="http://schemas.microsoft.com/office/drawing/2014/chart" uri="{C3380CC4-5D6E-409C-BE32-E72D297353CC}">
                <c16:uniqueId val="{00000085-7DCD-47F1-BB0F-5AD4A9B5F7DD}"/>
              </c:ext>
            </c:extLst>
          </c:dPt>
          <c:dPt>
            <c:idx val="67"/>
            <c:bubble3D val="0"/>
            <c:spPr>
              <a:solidFill>
                <a:srgbClr val="92D050"/>
              </a:solidFill>
              <a:ln w="19050">
                <a:solidFill>
                  <a:schemeClr val="lt1"/>
                </a:solidFill>
              </a:ln>
              <a:effectLst/>
            </c:spPr>
            <c:extLst>
              <c:ext xmlns:c16="http://schemas.microsoft.com/office/drawing/2014/chart" uri="{C3380CC4-5D6E-409C-BE32-E72D297353CC}">
                <c16:uniqueId val="{00000087-7DCD-47F1-BB0F-5AD4A9B5F7DD}"/>
              </c:ext>
            </c:extLst>
          </c:dPt>
          <c:dPt>
            <c:idx val="68"/>
            <c:bubble3D val="0"/>
            <c:spPr>
              <a:solidFill>
                <a:srgbClr val="92D050"/>
              </a:solidFill>
              <a:ln w="19050">
                <a:solidFill>
                  <a:schemeClr val="lt1"/>
                </a:solidFill>
              </a:ln>
              <a:effectLst/>
            </c:spPr>
            <c:extLst>
              <c:ext xmlns:c16="http://schemas.microsoft.com/office/drawing/2014/chart" uri="{C3380CC4-5D6E-409C-BE32-E72D297353CC}">
                <c16:uniqueId val="{00000089-7DCD-47F1-BB0F-5AD4A9B5F7DD}"/>
              </c:ext>
            </c:extLst>
          </c:dPt>
          <c:dPt>
            <c:idx val="69"/>
            <c:bubble3D val="0"/>
            <c:spPr>
              <a:solidFill>
                <a:srgbClr val="92D050"/>
              </a:solidFill>
              <a:ln w="19050">
                <a:solidFill>
                  <a:schemeClr val="lt1"/>
                </a:solidFill>
              </a:ln>
              <a:effectLst/>
            </c:spPr>
            <c:extLst>
              <c:ext xmlns:c16="http://schemas.microsoft.com/office/drawing/2014/chart" uri="{C3380CC4-5D6E-409C-BE32-E72D297353CC}">
                <c16:uniqueId val="{0000008B-7DCD-47F1-BB0F-5AD4A9B5F7DD}"/>
              </c:ext>
            </c:extLst>
          </c:dPt>
          <c:dPt>
            <c:idx val="70"/>
            <c:bubble3D val="0"/>
            <c:spPr>
              <a:solidFill>
                <a:srgbClr val="92D050"/>
              </a:solidFill>
              <a:ln w="19050">
                <a:solidFill>
                  <a:schemeClr val="lt1"/>
                </a:solidFill>
              </a:ln>
              <a:effectLst/>
            </c:spPr>
            <c:extLst>
              <c:ext xmlns:c16="http://schemas.microsoft.com/office/drawing/2014/chart" uri="{C3380CC4-5D6E-409C-BE32-E72D297353CC}">
                <c16:uniqueId val="{0000008D-7DCD-47F1-BB0F-5AD4A9B5F7DD}"/>
              </c:ext>
            </c:extLst>
          </c:dPt>
          <c:dPt>
            <c:idx val="71"/>
            <c:bubble3D val="0"/>
            <c:spPr>
              <a:solidFill>
                <a:srgbClr val="92D050"/>
              </a:solidFill>
              <a:ln w="19050">
                <a:solidFill>
                  <a:schemeClr val="lt1"/>
                </a:solidFill>
              </a:ln>
              <a:effectLst/>
            </c:spPr>
            <c:extLst>
              <c:ext xmlns:c16="http://schemas.microsoft.com/office/drawing/2014/chart" uri="{C3380CC4-5D6E-409C-BE32-E72D297353CC}">
                <c16:uniqueId val="{0000008F-7DCD-47F1-BB0F-5AD4A9B5F7DD}"/>
              </c:ext>
            </c:extLst>
          </c:dPt>
          <c:dPt>
            <c:idx val="72"/>
            <c:bubble3D val="0"/>
            <c:spPr>
              <a:solidFill>
                <a:srgbClr val="92D050"/>
              </a:solidFill>
              <a:ln w="19050">
                <a:solidFill>
                  <a:schemeClr val="lt1"/>
                </a:solidFill>
              </a:ln>
              <a:effectLst/>
            </c:spPr>
            <c:extLst>
              <c:ext xmlns:c16="http://schemas.microsoft.com/office/drawing/2014/chart" uri="{C3380CC4-5D6E-409C-BE32-E72D297353CC}">
                <c16:uniqueId val="{00000091-7DCD-47F1-BB0F-5AD4A9B5F7DD}"/>
              </c:ext>
            </c:extLst>
          </c:dPt>
          <c:dPt>
            <c:idx val="73"/>
            <c:bubble3D val="0"/>
            <c:spPr>
              <a:solidFill>
                <a:srgbClr val="92D050"/>
              </a:solidFill>
              <a:ln w="19050">
                <a:solidFill>
                  <a:schemeClr val="lt1"/>
                </a:solidFill>
              </a:ln>
              <a:effectLst/>
            </c:spPr>
            <c:extLst>
              <c:ext xmlns:c16="http://schemas.microsoft.com/office/drawing/2014/chart" uri="{C3380CC4-5D6E-409C-BE32-E72D297353CC}">
                <c16:uniqueId val="{00000093-7DCD-47F1-BB0F-5AD4A9B5F7DD}"/>
              </c:ext>
            </c:extLst>
          </c:dPt>
          <c:dPt>
            <c:idx val="74"/>
            <c:bubble3D val="0"/>
            <c:spPr>
              <a:solidFill>
                <a:srgbClr val="92D050"/>
              </a:solidFill>
              <a:ln w="19050">
                <a:solidFill>
                  <a:schemeClr val="lt1"/>
                </a:solidFill>
              </a:ln>
              <a:effectLst/>
            </c:spPr>
            <c:extLst>
              <c:ext xmlns:c16="http://schemas.microsoft.com/office/drawing/2014/chart" uri="{C3380CC4-5D6E-409C-BE32-E72D297353CC}">
                <c16:uniqueId val="{00000095-7DCD-47F1-BB0F-5AD4A9B5F7DD}"/>
              </c:ext>
            </c:extLst>
          </c:dPt>
          <c:dPt>
            <c:idx val="75"/>
            <c:bubble3D val="0"/>
            <c:spPr>
              <a:solidFill>
                <a:srgbClr val="92D050"/>
              </a:solidFill>
              <a:ln w="19050">
                <a:solidFill>
                  <a:schemeClr val="lt1"/>
                </a:solidFill>
              </a:ln>
              <a:effectLst/>
            </c:spPr>
            <c:extLst>
              <c:ext xmlns:c16="http://schemas.microsoft.com/office/drawing/2014/chart" uri="{C3380CC4-5D6E-409C-BE32-E72D297353CC}">
                <c16:uniqueId val="{00000097-7DCD-47F1-BB0F-5AD4A9B5F7DD}"/>
              </c:ext>
            </c:extLst>
          </c:dPt>
          <c:dPt>
            <c:idx val="76"/>
            <c:bubble3D val="0"/>
            <c:spPr>
              <a:solidFill>
                <a:srgbClr val="92D050"/>
              </a:solidFill>
              <a:ln w="19050">
                <a:solidFill>
                  <a:schemeClr val="lt1"/>
                </a:solidFill>
              </a:ln>
              <a:effectLst/>
            </c:spPr>
            <c:extLst>
              <c:ext xmlns:c16="http://schemas.microsoft.com/office/drawing/2014/chart" uri="{C3380CC4-5D6E-409C-BE32-E72D297353CC}">
                <c16:uniqueId val="{00000099-7DCD-47F1-BB0F-5AD4A9B5F7DD}"/>
              </c:ext>
            </c:extLst>
          </c:dPt>
          <c:dPt>
            <c:idx val="77"/>
            <c:bubble3D val="0"/>
            <c:spPr>
              <a:solidFill>
                <a:srgbClr val="92D050"/>
              </a:solidFill>
              <a:ln w="19050">
                <a:solidFill>
                  <a:schemeClr val="lt1"/>
                </a:solidFill>
              </a:ln>
              <a:effectLst/>
            </c:spPr>
            <c:extLst>
              <c:ext xmlns:c16="http://schemas.microsoft.com/office/drawing/2014/chart" uri="{C3380CC4-5D6E-409C-BE32-E72D297353CC}">
                <c16:uniqueId val="{0000009B-7DCD-47F1-BB0F-5AD4A9B5F7DD}"/>
              </c:ext>
            </c:extLst>
          </c:dPt>
          <c:dPt>
            <c:idx val="78"/>
            <c:bubble3D val="0"/>
            <c:spPr>
              <a:solidFill>
                <a:srgbClr val="92D050"/>
              </a:solidFill>
              <a:ln w="19050">
                <a:solidFill>
                  <a:schemeClr val="lt1"/>
                </a:solidFill>
              </a:ln>
              <a:effectLst/>
            </c:spPr>
            <c:extLst>
              <c:ext xmlns:c16="http://schemas.microsoft.com/office/drawing/2014/chart" uri="{C3380CC4-5D6E-409C-BE32-E72D297353CC}">
                <c16:uniqueId val="{0000009D-7DCD-47F1-BB0F-5AD4A9B5F7DD}"/>
              </c:ext>
            </c:extLst>
          </c:dPt>
          <c:dPt>
            <c:idx val="79"/>
            <c:bubble3D val="0"/>
            <c:spPr>
              <a:solidFill>
                <a:srgbClr val="92D050"/>
              </a:solidFill>
              <a:ln w="19050">
                <a:solidFill>
                  <a:schemeClr val="lt1"/>
                </a:solidFill>
              </a:ln>
              <a:effectLst/>
            </c:spPr>
            <c:extLst>
              <c:ext xmlns:c16="http://schemas.microsoft.com/office/drawing/2014/chart" uri="{C3380CC4-5D6E-409C-BE32-E72D297353CC}">
                <c16:uniqueId val="{0000009F-7DCD-47F1-BB0F-5AD4A9B5F7DD}"/>
              </c:ext>
            </c:extLst>
          </c:dPt>
          <c:dPt>
            <c:idx val="80"/>
            <c:bubble3D val="0"/>
            <c:spPr>
              <a:solidFill>
                <a:srgbClr val="92D050"/>
              </a:solidFill>
              <a:ln w="19050">
                <a:solidFill>
                  <a:schemeClr val="lt1"/>
                </a:solidFill>
              </a:ln>
              <a:effectLst/>
            </c:spPr>
            <c:extLst>
              <c:ext xmlns:c16="http://schemas.microsoft.com/office/drawing/2014/chart" uri="{C3380CC4-5D6E-409C-BE32-E72D297353CC}">
                <c16:uniqueId val="{000000A1-7DCD-47F1-BB0F-5AD4A9B5F7DD}"/>
              </c:ext>
            </c:extLst>
          </c:dPt>
          <c:dPt>
            <c:idx val="81"/>
            <c:bubble3D val="0"/>
            <c:spPr>
              <a:solidFill>
                <a:srgbClr val="92D050"/>
              </a:solidFill>
              <a:ln w="19050">
                <a:solidFill>
                  <a:schemeClr val="lt1"/>
                </a:solidFill>
              </a:ln>
              <a:effectLst/>
            </c:spPr>
            <c:extLst>
              <c:ext xmlns:c16="http://schemas.microsoft.com/office/drawing/2014/chart" uri="{C3380CC4-5D6E-409C-BE32-E72D297353CC}">
                <c16:uniqueId val="{000000A3-7DCD-47F1-BB0F-5AD4A9B5F7DD}"/>
              </c:ext>
            </c:extLst>
          </c:dPt>
          <c:dPt>
            <c:idx val="82"/>
            <c:bubble3D val="0"/>
            <c:spPr>
              <a:solidFill>
                <a:srgbClr val="92D050"/>
              </a:solidFill>
              <a:ln w="19050">
                <a:solidFill>
                  <a:schemeClr val="lt1"/>
                </a:solidFill>
              </a:ln>
              <a:effectLst/>
            </c:spPr>
            <c:extLst>
              <c:ext xmlns:c16="http://schemas.microsoft.com/office/drawing/2014/chart" uri="{C3380CC4-5D6E-409C-BE32-E72D297353CC}">
                <c16:uniqueId val="{000000A5-7DCD-47F1-BB0F-5AD4A9B5F7DD}"/>
              </c:ext>
            </c:extLst>
          </c:dPt>
          <c:dPt>
            <c:idx val="83"/>
            <c:bubble3D val="0"/>
            <c:spPr>
              <a:solidFill>
                <a:srgbClr val="92D050"/>
              </a:solidFill>
              <a:ln w="19050">
                <a:solidFill>
                  <a:schemeClr val="lt1"/>
                </a:solidFill>
              </a:ln>
              <a:effectLst/>
            </c:spPr>
            <c:extLst>
              <c:ext xmlns:c16="http://schemas.microsoft.com/office/drawing/2014/chart" uri="{C3380CC4-5D6E-409C-BE32-E72D297353CC}">
                <c16:uniqueId val="{000000A7-7DCD-47F1-BB0F-5AD4A9B5F7DD}"/>
              </c:ext>
            </c:extLst>
          </c:dPt>
          <c:dPt>
            <c:idx val="84"/>
            <c:bubble3D val="0"/>
            <c:spPr>
              <a:solidFill>
                <a:srgbClr val="92D050"/>
              </a:solidFill>
              <a:ln w="19050">
                <a:solidFill>
                  <a:schemeClr val="lt1"/>
                </a:solidFill>
              </a:ln>
              <a:effectLst/>
            </c:spPr>
            <c:extLst>
              <c:ext xmlns:c16="http://schemas.microsoft.com/office/drawing/2014/chart" uri="{C3380CC4-5D6E-409C-BE32-E72D297353CC}">
                <c16:uniqueId val="{000000A9-7DCD-47F1-BB0F-5AD4A9B5F7DD}"/>
              </c:ext>
            </c:extLst>
          </c:dPt>
          <c:dPt>
            <c:idx val="85"/>
            <c:bubble3D val="0"/>
            <c:spPr>
              <a:solidFill>
                <a:srgbClr val="92D050"/>
              </a:solidFill>
              <a:ln w="19050">
                <a:solidFill>
                  <a:schemeClr val="lt1"/>
                </a:solidFill>
              </a:ln>
              <a:effectLst/>
            </c:spPr>
            <c:extLst>
              <c:ext xmlns:c16="http://schemas.microsoft.com/office/drawing/2014/chart" uri="{C3380CC4-5D6E-409C-BE32-E72D297353CC}">
                <c16:uniqueId val="{000000AB-7DCD-47F1-BB0F-5AD4A9B5F7DD}"/>
              </c:ext>
            </c:extLst>
          </c:dPt>
          <c:dPt>
            <c:idx val="86"/>
            <c:bubble3D val="0"/>
            <c:spPr>
              <a:solidFill>
                <a:srgbClr val="92D050"/>
              </a:solidFill>
              <a:ln w="19050">
                <a:solidFill>
                  <a:schemeClr val="lt1"/>
                </a:solidFill>
              </a:ln>
              <a:effectLst/>
            </c:spPr>
            <c:extLst>
              <c:ext xmlns:c16="http://schemas.microsoft.com/office/drawing/2014/chart" uri="{C3380CC4-5D6E-409C-BE32-E72D297353CC}">
                <c16:uniqueId val="{000000AD-7DCD-47F1-BB0F-5AD4A9B5F7DD}"/>
              </c:ext>
            </c:extLst>
          </c:dPt>
          <c:dPt>
            <c:idx val="87"/>
            <c:bubble3D val="0"/>
            <c:spPr>
              <a:solidFill>
                <a:srgbClr val="92D050"/>
              </a:solidFill>
              <a:ln w="19050">
                <a:solidFill>
                  <a:schemeClr val="lt1"/>
                </a:solidFill>
              </a:ln>
              <a:effectLst/>
            </c:spPr>
            <c:extLst>
              <c:ext xmlns:c16="http://schemas.microsoft.com/office/drawing/2014/chart" uri="{C3380CC4-5D6E-409C-BE32-E72D297353CC}">
                <c16:uniqueId val="{000000AF-7DCD-47F1-BB0F-5AD4A9B5F7DD}"/>
              </c:ext>
            </c:extLst>
          </c:dPt>
          <c:dPt>
            <c:idx val="88"/>
            <c:bubble3D val="0"/>
            <c:spPr>
              <a:solidFill>
                <a:srgbClr val="92D050"/>
              </a:solidFill>
              <a:ln w="19050">
                <a:solidFill>
                  <a:schemeClr val="lt1"/>
                </a:solidFill>
              </a:ln>
              <a:effectLst/>
            </c:spPr>
            <c:extLst>
              <c:ext xmlns:c16="http://schemas.microsoft.com/office/drawing/2014/chart" uri="{C3380CC4-5D6E-409C-BE32-E72D297353CC}">
                <c16:uniqueId val="{000000B1-7DCD-47F1-BB0F-5AD4A9B5F7DD}"/>
              </c:ext>
            </c:extLst>
          </c:dPt>
          <c:dPt>
            <c:idx val="89"/>
            <c:bubble3D val="0"/>
            <c:spPr>
              <a:solidFill>
                <a:srgbClr val="92D050"/>
              </a:solidFill>
              <a:ln w="19050">
                <a:solidFill>
                  <a:schemeClr val="lt1"/>
                </a:solidFill>
              </a:ln>
              <a:effectLst/>
            </c:spPr>
            <c:extLst>
              <c:ext xmlns:c16="http://schemas.microsoft.com/office/drawing/2014/chart" uri="{C3380CC4-5D6E-409C-BE32-E72D297353CC}">
                <c16:uniqueId val="{000000B3-7DCD-47F1-BB0F-5AD4A9B5F7DD}"/>
              </c:ext>
            </c:extLst>
          </c:dPt>
          <c:dPt>
            <c:idx val="90"/>
            <c:bubble3D val="0"/>
            <c:spPr>
              <a:solidFill>
                <a:srgbClr val="92D050"/>
              </a:solidFill>
              <a:ln w="19050">
                <a:solidFill>
                  <a:schemeClr val="lt1"/>
                </a:solidFill>
              </a:ln>
              <a:effectLst/>
            </c:spPr>
            <c:extLst>
              <c:ext xmlns:c16="http://schemas.microsoft.com/office/drawing/2014/chart" uri="{C3380CC4-5D6E-409C-BE32-E72D297353CC}">
                <c16:uniqueId val="{000000B5-7DCD-47F1-BB0F-5AD4A9B5F7DD}"/>
              </c:ext>
            </c:extLst>
          </c:dPt>
          <c:dPt>
            <c:idx val="91"/>
            <c:bubble3D val="0"/>
            <c:spPr>
              <a:solidFill>
                <a:srgbClr val="92D050"/>
              </a:solidFill>
              <a:ln w="19050">
                <a:solidFill>
                  <a:schemeClr val="lt1"/>
                </a:solidFill>
              </a:ln>
              <a:effectLst/>
            </c:spPr>
            <c:extLst>
              <c:ext xmlns:c16="http://schemas.microsoft.com/office/drawing/2014/chart" uri="{C3380CC4-5D6E-409C-BE32-E72D297353CC}">
                <c16:uniqueId val="{000000B7-7DCD-47F1-BB0F-5AD4A9B5F7DD}"/>
              </c:ext>
            </c:extLst>
          </c:dPt>
          <c:dPt>
            <c:idx val="92"/>
            <c:bubble3D val="0"/>
            <c:spPr>
              <a:solidFill>
                <a:srgbClr val="92D050"/>
              </a:solidFill>
              <a:ln w="19050">
                <a:solidFill>
                  <a:schemeClr val="lt1"/>
                </a:solidFill>
              </a:ln>
              <a:effectLst/>
            </c:spPr>
            <c:extLst>
              <c:ext xmlns:c16="http://schemas.microsoft.com/office/drawing/2014/chart" uri="{C3380CC4-5D6E-409C-BE32-E72D297353CC}">
                <c16:uniqueId val="{000000B9-7DCD-47F1-BB0F-5AD4A9B5F7DD}"/>
              </c:ext>
            </c:extLst>
          </c:dPt>
          <c:dPt>
            <c:idx val="93"/>
            <c:bubble3D val="0"/>
            <c:spPr>
              <a:solidFill>
                <a:srgbClr val="92D050"/>
              </a:solidFill>
              <a:ln w="19050">
                <a:solidFill>
                  <a:schemeClr val="lt1"/>
                </a:solidFill>
              </a:ln>
              <a:effectLst/>
            </c:spPr>
            <c:extLst>
              <c:ext xmlns:c16="http://schemas.microsoft.com/office/drawing/2014/chart" uri="{C3380CC4-5D6E-409C-BE32-E72D297353CC}">
                <c16:uniqueId val="{000000BB-7DCD-47F1-BB0F-5AD4A9B5F7DD}"/>
              </c:ext>
            </c:extLst>
          </c:dPt>
          <c:dPt>
            <c:idx val="94"/>
            <c:bubble3D val="0"/>
            <c:spPr>
              <a:solidFill>
                <a:srgbClr val="92D050"/>
              </a:solidFill>
              <a:ln w="19050">
                <a:solidFill>
                  <a:schemeClr val="lt1"/>
                </a:solidFill>
              </a:ln>
              <a:effectLst/>
            </c:spPr>
            <c:extLst>
              <c:ext xmlns:c16="http://schemas.microsoft.com/office/drawing/2014/chart" uri="{C3380CC4-5D6E-409C-BE32-E72D297353CC}">
                <c16:uniqueId val="{000000BD-7DCD-47F1-BB0F-5AD4A9B5F7DD}"/>
              </c:ext>
            </c:extLst>
          </c:dPt>
          <c:dPt>
            <c:idx val="95"/>
            <c:bubble3D val="0"/>
            <c:spPr>
              <a:solidFill>
                <a:srgbClr val="92D050"/>
              </a:solidFill>
              <a:ln w="19050">
                <a:solidFill>
                  <a:schemeClr val="lt1"/>
                </a:solidFill>
              </a:ln>
              <a:effectLst/>
            </c:spPr>
            <c:extLst>
              <c:ext xmlns:c16="http://schemas.microsoft.com/office/drawing/2014/chart" uri="{C3380CC4-5D6E-409C-BE32-E72D297353CC}">
                <c16:uniqueId val="{000000BF-7DCD-47F1-BB0F-5AD4A9B5F7DD}"/>
              </c:ext>
            </c:extLst>
          </c:dPt>
          <c:dPt>
            <c:idx val="96"/>
            <c:bubble3D val="0"/>
            <c:spPr>
              <a:solidFill>
                <a:srgbClr val="92D050"/>
              </a:solidFill>
              <a:ln w="19050">
                <a:solidFill>
                  <a:schemeClr val="lt1"/>
                </a:solidFill>
              </a:ln>
              <a:effectLst/>
            </c:spPr>
            <c:extLst>
              <c:ext xmlns:c16="http://schemas.microsoft.com/office/drawing/2014/chart" uri="{C3380CC4-5D6E-409C-BE32-E72D297353CC}">
                <c16:uniqueId val="{000000C1-7DCD-47F1-BB0F-5AD4A9B5F7DD}"/>
              </c:ext>
            </c:extLst>
          </c:dPt>
          <c:dPt>
            <c:idx val="97"/>
            <c:bubble3D val="0"/>
            <c:spPr>
              <a:solidFill>
                <a:srgbClr val="92D050"/>
              </a:solidFill>
              <a:ln w="19050">
                <a:solidFill>
                  <a:schemeClr val="lt1"/>
                </a:solidFill>
              </a:ln>
              <a:effectLst/>
            </c:spPr>
            <c:extLst>
              <c:ext xmlns:c16="http://schemas.microsoft.com/office/drawing/2014/chart" uri="{C3380CC4-5D6E-409C-BE32-E72D297353CC}">
                <c16:uniqueId val="{000000C3-7DCD-47F1-BB0F-5AD4A9B5F7DD}"/>
              </c:ext>
            </c:extLst>
          </c:dPt>
          <c:dPt>
            <c:idx val="98"/>
            <c:bubble3D val="0"/>
            <c:spPr>
              <a:solidFill>
                <a:srgbClr val="92D050"/>
              </a:solidFill>
              <a:ln w="19050">
                <a:solidFill>
                  <a:schemeClr val="lt1"/>
                </a:solidFill>
              </a:ln>
              <a:effectLst/>
            </c:spPr>
            <c:extLst>
              <c:ext xmlns:c16="http://schemas.microsoft.com/office/drawing/2014/chart" uri="{C3380CC4-5D6E-409C-BE32-E72D297353CC}">
                <c16:uniqueId val="{000000C5-7DCD-47F1-BB0F-5AD4A9B5F7DD}"/>
              </c:ext>
            </c:extLst>
          </c:dPt>
          <c:dPt>
            <c:idx val="99"/>
            <c:bubble3D val="0"/>
            <c:spPr>
              <a:solidFill>
                <a:srgbClr val="00B050"/>
              </a:solidFill>
              <a:ln w="19050">
                <a:solidFill>
                  <a:schemeClr val="lt1"/>
                </a:solidFill>
              </a:ln>
              <a:effectLst/>
            </c:spPr>
            <c:extLst>
              <c:ext xmlns:c16="http://schemas.microsoft.com/office/drawing/2014/chart" uri="{C3380CC4-5D6E-409C-BE32-E72D297353CC}">
                <c16:uniqueId val="{000000C7-7DCD-47F1-BB0F-5AD4A9B5F7DD}"/>
              </c:ext>
            </c:extLst>
          </c:dPt>
          <c:dPt>
            <c:idx val="100"/>
            <c:bubble3D val="0"/>
            <c:spPr>
              <a:noFill/>
              <a:ln w="25400">
                <a:noFill/>
              </a:ln>
            </c:spPr>
            <c:extLst>
              <c:ext xmlns:c16="http://schemas.microsoft.com/office/drawing/2014/chart" uri="{C3380CC4-5D6E-409C-BE32-E72D297353CC}">
                <c16:uniqueId val="{000000C9-7DCD-47F1-BB0F-5AD4A9B5F7DD}"/>
              </c:ext>
            </c:extLst>
          </c:dPt>
          <c:dLbls>
            <c:dLbl>
              <c:idx val="0"/>
              <c:layout>
                <c:manualLayout>
                  <c:x val="-9.2277220620627307E-2"/>
                  <c:y val="-1.0980870052480544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7DCD-47F1-BB0F-5AD4A9B5F7DD}"/>
                </c:ext>
              </c:extLst>
            </c:dLbl>
            <c:dLbl>
              <c:idx val="28"/>
              <c:layout>
                <c:manualLayout>
                  <c:x val="-0.11997004464244942"/>
                  <c:y val="-7.1099774500018503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1%-49%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9-7DCD-47F1-BB0F-5AD4A9B5F7DD}"/>
                </c:ext>
              </c:extLst>
            </c:dLbl>
            <c:dLbl>
              <c:idx val="77"/>
              <c:layout>
                <c:manualLayout>
                  <c:x val="8.4423801776766574E-2"/>
                  <c:y val="-0.11806620947927886"/>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50%-99%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9B-7DCD-47F1-BB0F-5AD4A9B5F7DD}"/>
                </c:ext>
              </c:extLst>
            </c:dLbl>
            <c:dLbl>
              <c:idx val="99"/>
              <c:layout>
                <c:manualLayout>
                  <c:x val="0.10866888955487086"/>
                  <c:y val="-3.4661093909509064E-3"/>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100%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C7-7DCD-47F1-BB0F-5AD4A9B5F7DD}"/>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SEGUIMIENTO!$P$61:$P$161</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99</c:v>
                </c:pt>
              </c:numCache>
            </c:numRef>
          </c:val>
          <c:extLst>
            <c:ext xmlns:c16="http://schemas.microsoft.com/office/drawing/2014/chart" uri="{C3380CC4-5D6E-409C-BE32-E72D297353CC}">
              <c16:uniqueId val="{000000CA-7DCD-47F1-BB0F-5AD4A9B5F7DD}"/>
            </c:ext>
          </c:extLst>
        </c:ser>
        <c:dLbls>
          <c:showLegendKey val="0"/>
          <c:showVal val="0"/>
          <c:showCatName val="0"/>
          <c:showSerName val="0"/>
          <c:showPercent val="0"/>
          <c:showBubbleSize val="0"/>
          <c:showLeaderLines val="1"/>
        </c:dLbls>
        <c:firstSliceAng val="270"/>
        <c:holeSize val="75"/>
      </c:doughnutChart>
      <c:scatterChart>
        <c:scatterStyle val="smoothMarker"/>
        <c:varyColors val="0"/>
        <c:ser>
          <c:idx val="1"/>
          <c:order val="1"/>
          <c:tx>
            <c:v>puntos</c:v>
          </c:tx>
          <c:spPr>
            <a:ln w="60325" cap="rnd">
              <a:solidFill>
                <a:schemeClr val="tx1"/>
              </a:solidFill>
              <a:round/>
              <a:headEnd type="oval"/>
              <a:tailEnd type="triangle"/>
            </a:ln>
            <a:effectLst/>
          </c:spPr>
          <c:marker>
            <c:symbol val="circle"/>
            <c:size val="5"/>
            <c:spPr>
              <a:noFill/>
              <a:ln w="9525">
                <a:noFill/>
              </a:ln>
            </c:spPr>
          </c:marker>
          <c:xVal>
            <c:numRef>
              <c:f>SEGUIMIENTO!$O$57:$O$58</c:f>
              <c:numCache>
                <c:formatCode>General</c:formatCode>
                <c:ptCount val="2"/>
                <c:pt idx="0">
                  <c:v>0</c:v>
                </c:pt>
                <c:pt idx="1">
                  <c:v>-1</c:v>
                </c:pt>
              </c:numCache>
            </c:numRef>
          </c:xVal>
          <c:yVal>
            <c:numRef>
              <c:f>SEGUIMIENTO!$P$57:$P$58</c:f>
              <c:numCache>
                <c:formatCode>General</c:formatCode>
                <c:ptCount val="2"/>
                <c:pt idx="0">
                  <c:v>0</c:v>
                </c:pt>
                <c:pt idx="1">
                  <c:v>0</c:v>
                </c:pt>
              </c:numCache>
            </c:numRef>
          </c:yVal>
          <c:smooth val="1"/>
          <c:extLst>
            <c:ext xmlns:c16="http://schemas.microsoft.com/office/drawing/2014/chart" uri="{C3380CC4-5D6E-409C-BE32-E72D297353CC}">
              <c16:uniqueId val="{000000CB-7DCD-47F1-BB0F-5AD4A9B5F7DD}"/>
            </c:ext>
          </c:extLst>
        </c:ser>
        <c:dLbls>
          <c:showLegendKey val="0"/>
          <c:showVal val="0"/>
          <c:showCatName val="0"/>
          <c:showSerName val="0"/>
          <c:showPercent val="0"/>
          <c:showBubbleSize val="0"/>
        </c:dLbls>
        <c:axId val="1590050160"/>
        <c:axId val="1"/>
      </c:scatterChart>
      <c:valAx>
        <c:axId val="1590050160"/>
        <c:scaling>
          <c:orientation val="minMax"/>
          <c:max val="1"/>
          <c:min val="-1"/>
        </c:scaling>
        <c:delete val="1"/>
        <c:axPos val="b"/>
        <c:numFmt formatCode="General" sourceLinked="1"/>
        <c:majorTickMark val="out"/>
        <c:minorTickMark val="none"/>
        <c:tickLblPos val="nextTo"/>
        <c:crossAx val="1"/>
        <c:crosses val="autoZero"/>
        <c:crossBetween val="midCat"/>
      </c:valAx>
      <c:valAx>
        <c:axId val="1"/>
        <c:scaling>
          <c:orientation val="minMax"/>
          <c:max val="1"/>
          <c:min val="-1"/>
        </c:scaling>
        <c:delete val="1"/>
        <c:axPos val="l"/>
        <c:numFmt formatCode="General" sourceLinked="1"/>
        <c:majorTickMark val="out"/>
        <c:minorTickMark val="none"/>
        <c:tickLblPos val="nextTo"/>
        <c:crossAx val="1590050160"/>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DO"/>
    </a:p>
  </c:txPr>
  <c:printSettings>
    <c:headerFooter/>
    <c:pageMargins b="0.75" l="0.7" r="0.7" t="0.75" header="0.3" footer="0.3"/>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6302007387968"/>
          <c:y val="9.546859077072295E-2"/>
          <c:w val="0.76401004113448012"/>
          <c:h val="0.81494872285311204"/>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50D2-4953-A9EA-CBD12D9E244B}"/>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50D2-4953-A9EA-CBD12D9E244B}"/>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50D2-4953-A9EA-CBD12D9E244B}"/>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50D2-4953-A9EA-CBD12D9E244B}"/>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50D2-4953-A9EA-CBD12D9E244B}"/>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50D2-4953-A9EA-CBD12D9E244B}"/>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50D2-4953-A9EA-CBD12D9E244B}"/>
              </c:ext>
            </c:extLst>
          </c:dPt>
          <c:dPt>
            <c:idx val="7"/>
            <c:bubble3D val="0"/>
            <c:spPr>
              <a:solidFill>
                <a:srgbClr val="FFFF00"/>
              </a:solidFill>
              <a:ln w="19050">
                <a:solidFill>
                  <a:schemeClr val="lt1"/>
                </a:solidFill>
              </a:ln>
              <a:effectLst/>
            </c:spPr>
            <c:extLst>
              <c:ext xmlns:c16="http://schemas.microsoft.com/office/drawing/2014/chart" uri="{C3380CC4-5D6E-409C-BE32-E72D297353CC}">
                <c16:uniqueId val="{0000000F-50D2-4953-A9EA-CBD12D9E244B}"/>
              </c:ext>
            </c:extLst>
          </c:dPt>
          <c:dPt>
            <c:idx val="8"/>
            <c:bubble3D val="0"/>
            <c:spPr>
              <a:solidFill>
                <a:srgbClr val="FFFF00"/>
              </a:solidFill>
              <a:ln w="19050">
                <a:solidFill>
                  <a:schemeClr val="lt1"/>
                </a:solidFill>
              </a:ln>
              <a:effectLst/>
            </c:spPr>
            <c:extLst>
              <c:ext xmlns:c16="http://schemas.microsoft.com/office/drawing/2014/chart" uri="{C3380CC4-5D6E-409C-BE32-E72D297353CC}">
                <c16:uniqueId val="{00000011-50D2-4953-A9EA-CBD12D9E244B}"/>
              </c:ext>
            </c:extLst>
          </c:dPt>
          <c:dPt>
            <c:idx val="9"/>
            <c:bubble3D val="0"/>
            <c:spPr>
              <a:solidFill>
                <a:srgbClr val="FFFF00"/>
              </a:solidFill>
              <a:ln w="19050">
                <a:solidFill>
                  <a:schemeClr val="lt1"/>
                </a:solidFill>
              </a:ln>
              <a:effectLst/>
            </c:spPr>
            <c:extLst>
              <c:ext xmlns:c16="http://schemas.microsoft.com/office/drawing/2014/chart" uri="{C3380CC4-5D6E-409C-BE32-E72D297353CC}">
                <c16:uniqueId val="{00000013-50D2-4953-A9EA-CBD12D9E244B}"/>
              </c:ext>
            </c:extLst>
          </c:dPt>
          <c:dPt>
            <c:idx val="10"/>
            <c:bubble3D val="0"/>
            <c:spPr>
              <a:solidFill>
                <a:srgbClr val="FFFF00"/>
              </a:solidFill>
              <a:ln w="19050">
                <a:solidFill>
                  <a:schemeClr val="lt1"/>
                </a:solidFill>
              </a:ln>
              <a:effectLst/>
            </c:spPr>
            <c:extLst>
              <c:ext xmlns:c16="http://schemas.microsoft.com/office/drawing/2014/chart" uri="{C3380CC4-5D6E-409C-BE32-E72D297353CC}">
                <c16:uniqueId val="{00000015-50D2-4953-A9EA-CBD12D9E244B}"/>
              </c:ext>
            </c:extLst>
          </c:dPt>
          <c:dPt>
            <c:idx val="11"/>
            <c:bubble3D val="0"/>
            <c:spPr>
              <a:solidFill>
                <a:srgbClr val="FFFF00"/>
              </a:solidFill>
              <a:ln w="19050">
                <a:solidFill>
                  <a:schemeClr val="lt1"/>
                </a:solidFill>
              </a:ln>
              <a:effectLst/>
            </c:spPr>
            <c:extLst>
              <c:ext xmlns:c16="http://schemas.microsoft.com/office/drawing/2014/chart" uri="{C3380CC4-5D6E-409C-BE32-E72D297353CC}">
                <c16:uniqueId val="{00000017-50D2-4953-A9EA-CBD12D9E244B}"/>
              </c:ext>
            </c:extLst>
          </c:dPt>
          <c:dPt>
            <c:idx val="12"/>
            <c:bubble3D val="0"/>
            <c:spPr>
              <a:solidFill>
                <a:srgbClr val="FFFF00"/>
              </a:solidFill>
              <a:ln w="19050">
                <a:solidFill>
                  <a:schemeClr val="lt1"/>
                </a:solidFill>
              </a:ln>
              <a:effectLst/>
            </c:spPr>
            <c:extLst>
              <c:ext xmlns:c16="http://schemas.microsoft.com/office/drawing/2014/chart" uri="{C3380CC4-5D6E-409C-BE32-E72D297353CC}">
                <c16:uniqueId val="{00000019-50D2-4953-A9EA-CBD12D9E244B}"/>
              </c:ext>
            </c:extLst>
          </c:dPt>
          <c:dPt>
            <c:idx val="13"/>
            <c:bubble3D val="0"/>
            <c:spPr>
              <a:solidFill>
                <a:srgbClr val="FFFF00"/>
              </a:solidFill>
              <a:ln w="19050">
                <a:solidFill>
                  <a:schemeClr val="lt1"/>
                </a:solidFill>
              </a:ln>
              <a:effectLst/>
            </c:spPr>
            <c:extLst>
              <c:ext xmlns:c16="http://schemas.microsoft.com/office/drawing/2014/chart" uri="{C3380CC4-5D6E-409C-BE32-E72D297353CC}">
                <c16:uniqueId val="{0000001B-50D2-4953-A9EA-CBD12D9E244B}"/>
              </c:ext>
            </c:extLst>
          </c:dPt>
          <c:dPt>
            <c:idx val="14"/>
            <c:bubble3D val="0"/>
            <c:spPr>
              <a:solidFill>
                <a:srgbClr val="FFFF00"/>
              </a:solidFill>
              <a:ln w="19050">
                <a:solidFill>
                  <a:schemeClr val="lt1"/>
                </a:solidFill>
              </a:ln>
              <a:effectLst/>
            </c:spPr>
            <c:extLst>
              <c:ext xmlns:c16="http://schemas.microsoft.com/office/drawing/2014/chart" uri="{C3380CC4-5D6E-409C-BE32-E72D297353CC}">
                <c16:uniqueId val="{0000001D-50D2-4953-A9EA-CBD12D9E244B}"/>
              </c:ext>
            </c:extLst>
          </c:dPt>
          <c:dPt>
            <c:idx val="15"/>
            <c:bubble3D val="0"/>
            <c:spPr>
              <a:solidFill>
                <a:srgbClr val="FFFF00"/>
              </a:solidFill>
              <a:ln w="19050">
                <a:solidFill>
                  <a:schemeClr val="lt1"/>
                </a:solidFill>
              </a:ln>
              <a:effectLst/>
            </c:spPr>
            <c:extLst>
              <c:ext xmlns:c16="http://schemas.microsoft.com/office/drawing/2014/chart" uri="{C3380CC4-5D6E-409C-BE32-E72D297353CC}">
                <c16:uniqueId val="{0000001F-50D2-4953-A9EA-CBD12D9E244B}"/>
              </c:ext>
            </c:extLst>
          </c:dPt>
          <c:dPt>
            <c:idx val="16"/>
            <c:bubble3D val="0"/>
            <c:spPr>
              <a:solidFill>
                <a:srgbClr val="FFFF00"/>
              </a:solidFill>
              <a:ln w="19050">
                <a:solidFill>
                  <a:schemeClr val="lt1"/>
                </a:solidFill>
              </a:ln>
              <a:effectLst/>
            </c:spPr>
            <c:extLst>
              <c:ext xmlns:c16="http://schemas.microsoft.com/office/drawing/2014/chart" uri="{C3380CC4-5D6E-409C-BE32-E72D297353CC}">
                <c16:uniqueId val="{00000021-50D2-4953-A9EA-CBD12D9E244B}"/>
              </c:ext>
            </c:extLst>
          </c:dPt>
          <c:dPt>
            <c:idx val="17"/>
            <c:bubble3D val="0"/>
            <c:spPr>
              <a:solidFill>
                <a:srgbClr val="FFFF00"/>
              </a:solidFill>
              <a:ln w="19050">
                <a:solidFill>
                  <a:schemeClr val="lt1"/>
                </a:solidFill>
              </a:ln>
              <a:effectLst/>
            </c:spPr>
            <c:extLst>
              <c:ext xmlns:c16="http://schemas.microsoft.com/office/drawing/2014/chart" uri="{C3380CC4-5D6E-409C-BE32-E72D297353CC}">
                <c16:uniqueId val="{00000023-50D2-4953-A9EA-CBD12D9E244B}"/>
              </c:ext>
            </c:extLst>
          </c:dPt>
          <c:dPt>
            <c:idx val="18"/>
            <c:bubble3D val="0"/>
            <c:spPr>
              <a:solidFill>
                <a:srgbClr val="FFFF00"/>
              </a:solidFill>
              <a:ln w="19050">
                <a:solidFill>
                  <a:schemeClr val="lt1"/>
                </a:solidFill>
              </a:ln>
              <a:effectLst/>
            </c:spPr>
            <c:extLst>
              <c:ext xmlns:c16="http://schemas.microsoft.com/office/drawing/2014/chart" uri="{C3380CC4-5D6E-409C-BE32-E72D297353CC}">
                <c16:uniqueId val="{00000025-50D2-4953-A9EA-CBD12D9E244B}"/>
              </c:ext>
            </c:extLst>
          </c:dPt>
          <c:dPt>
            <c:idx val="19"/>
            <c:bubble3D val="0"/>
            <c:spPr>
              <a:solidFill>
                <a:srgbClr val="FFFF00"/>
              </a:solidFill>
              <a:ln w="19050">
                <a:solidFill>
                  <a:schemeClr val="lt1"/>
                </a:solidFill>
              </a:ln>
              <a:effectLst/>
            </c:spPr>
            <c:extLst>
              <c:ext xmlns:c16="http://schemas.microsoft.com/office/drawing/2014/chart" uri="{C3380CC4-5D6E-409C-BE32-E72D297353CC}">
                <c16:uniqueId val="{00000027-50D2-4953-A9EA-CBD12D9E244B}"/>
              </c:ext>
            </c:extLst>
          </c:dPt>
          <c:dPt>
            <c:idx val="20"/>
            <c:bubble3D val="0"/>
            <c:spPr>
              <a:solidFill>
                <a:srgbClr val="FFFF00"/>
              </a:solidFill>
              <a:ln w="19050">
                <a:solidFill>
                  <a:schemeClr val="lt1"/>
                </a:solidFill>
              </a:ln>
              <a:effectLst/>
            </c:spPr>
            <c:extLst>
              <c:ext xmlns:c16="http://schemas.microsoft.com/office/drawing/2014/chart" uri="{C3380CC4-5D6E-409C-BE32-E72D297353CC}">
                <c16:uniqueId val="{00000029-50D2-4953-A9EA-CBD12D9E244B}"/>
              </c:ext>
            </c:extLst>
          </c:dPt>
          <c:dPt>
            <c:idx val="21"/>
            <c:bubble3D val="0"/>
            <c:spPr>
              <a:solidFill>
                <a:srgbClr val="FFFF00"/>
              </a:solidFill>
              <a:ln w="19050">
                <a:solidFill>
                  <a:schemeClr val="lt1"/>
                </a:solidFill>
              </a:ln>
              <a:effectLst/>
            </c:spPr>
            <c:extLst>
              <c:ext xmlns:c16="http://schemas.microsoft.com/office/drawing/2014/chart" uri="{C3380CC4-5D6E-409C-BE32-E72D297353CC}">
                <c16:uniqueId val="{0000002B-50D2-4953-A9EA-CBD12D9E244B}"/>
              </c:ext>
            </c:extLst>
          </c:dPt>
          <c:dPt>
            <c:idx val="22"/>
            <c:bubble3D val="0"/>
            <c:spPr>
              <a:solidFill>
                <a:srgbClr val="FFFF00"/>
              </a:solidFill>
              <a:ln w="19050">
                <a:solidFill>
                  <a:schemeClr val="lt1"/>
                </a:solidFill>
              </a:ln>
              <a:effectLst/>
            </c:spPr>
            <c:extLst>
              <c:ext xmlns:c16="http://schemas.microsoft.com/office/drawing/2014/chart" uri="{C3380CC4-5D6E-409C-BE32-E72D297353CC}">
                <c16:uniqueId val="{0000002D-50D2-4953-A9EA-CBD12D9E244B}"/>
              </c:ext>
            </c:extLst>
          </c:dPt>
          <c:dPt>
            <c:idx val="23"/>
            <c:bubble3D val="0"/>
            <c:spPr>
              <a:solidFill>
                <a:srgbClr val="FFFF00"/>
              </a:solidFill>
              <a:ln w="19050">
                <a:solidFill>
                  <a:schemeClr val="lt1"/>
                </a:solidFill>
              </a:ln>
              <a:effectLst/>
            </c:spPr>
            <c:extLst>
              <c:ext xmlns:c16="http://schemas.microsoft.com/office/drawing/2014/chart" uri="{C3380CC4-5D6E-409C-BE32-E72D297353CC}">
                <c16:uniqueId val="{0000002F-50D2-4953-A9EA-CBD12D9E244B}"/>
              </c:ext>
            </c:extLst>
          </c:dPt>
          <c:dPt>
            <c:idx val="24"/>
            <c:bubble3D val="0"/>
            <c:spPr>
              <a:solidFill>
                <a:srgbClr val="FFFF00"/>
              </a:solidFill>
              <a:ln w="19050">
                <a:solidFill>
                  <a:schemeClr val="lt1"/>
                </a:solidFill>
              </a:ln>
              <a:effectLst/>
            </c:spPr>
            <c:extLst>
              <c:ext xmlns:c16="http://schemas.microsoft.com/office/drawing/2014/chart" uri="{C3380CC4-5D6E-409C-BE32-E72D297353CC}">
                <c16:uniqueId val="{00000031-50D2-4953-A9EA-CBD12D9E244B}"/>
              </c:ext>
            </c:extLst>
          </c:dPt>
          <c:dPt>
            <c:idx val="25"/>
            <c:bubble3D val="0"/>
            <c:spPr>
              <a:solidFill>
                <a:srgbClr val="FFFF00"/>
              </a:solidFill>
              <a:ln w="19050">
                <a:solidFill>
                  <a:schemeClr val="lt1"/>
                </a:solidFill>
              </a:ln>
              <a:effectLst/>
            </c:spPr>
            <c:extLst>
              <c:ext xmlns:c16="http://schemas.microsoft.com/office/drawing/2014/chart" uri="{C3380CC4-5D6E-409C-BE32-E72D297353CC}">
                <c16:uniqueId val="{00000033-50D2-4953-A9EA-CBD12D9E244B}"/>
              </c:ext>
            </c:extLst>
          </c:dPt>
          <c:dPt>
            <c:idx val="26"/>
            <c:bubble3D val="0"/>
            <c:spPr>
              <a:solidFill>
                <a:srgbClr val="FFFF00"/>
              </a:solidFill>
              <a:ln w="19050">
                <a:solidFill>
                  <a:schemeClr val="lt1"/>
                </a:solidFill>
              </a:ln>
              <a:effectLst/>
            </c:spPr>
            <c:extLst>
              <c:ext xmlns:c16="http://schemas.microsoft.com/office/drawing/2014/chart" uri="{C3380CC4-5D6E-409C-BE32-E72D297353CC}">
                <c16:uniqueId val="{00000035-50D2-4953-A9EA-CBD12D9E244B}"/>
              </c:ext>
            </c:extLst>
          </c:dPt>
          <c:dPt>
            <c:idx val="27"/>
            <c:bubble3D val="0"/>
            <c:spPr>
              <a:solidFill>
                <a:srgbClr val="FFFF00"/>
              </a:solidFill>
              <a:ln w="19050">
                <a:solidFill>
                  <a:schemeClr val="lt1"/>
                </a:solidFill>
              </a:ln>
              <a:effectLst/>
            </c:spPr>
            <c:extLst>
              <c:ext xmlns:c16="http://schemas.microsoft.com/office/drawing/2014/chart" uri="{C3380CC4-5D6E-409C-BE32-E72D297353CC}">
                <c16:uniqueId val="{00000037-50D2-4953-A9EA-CBD12D9E244B}"/>
              </c:ext>
            </c:extLst>
          </c:dPt>
          <c:dPt>
            <c:idx val="28"/>
            <c:bubble3D val="0"/>
            <c:spPr>
              <a:solidFill>
                <a:srgbClr val="FFFF00"/>
              </a:solidFill>
              <a:ln w="19050">
                <a:solidFill>
                  <a:schemeClr val="lt1"/>
                </a:solidFill>
              </a:ln>
              <a:effectLst/>
            </c:spPr>
            <c:extLst>
              <c:ext xmlns:c16="http://schemas.microsoft.com/office/drawing/2014/chart" uri="{C3380CC4-5D6E-409C-BE32-E72D297353CC}">
                <c16:uniqueId val="{00000039-50D2-4953-A9EA-CBD12D9E244B}"/>
              </c:ext>
            </c:extLst>
          </c:dPt>
          <c:dPt>
            <c:idx val="29"/>
            <c:bubble3D val="0"/>
            <c:spPr>
              <a:solidFill>
                <a:srgbClr val="FFFF00"/>
              </a:solidFill>
              <a:ln w="19050">
                <a:solidFill>
                  <a:schemeClr val="lt1"/>
                </a:solidFill>
              </a:ln>
              <a:effectLst/>
            </c:spPr>
            <c:extLst>
              <c:ext xmlns:c16="http://schemas.microsoft.com/office/drawing/2014/chart" uri="{C3380CC4-5D6E-409C-BE32-E72D297353CC}">
                <c16:uniqueId val="{0000003B-50D2-4953-A9EA-CBD12D9E244B}"/>
              </c:ext>
            </c:extLst>
          </c:dPt>
          <c:dPt>
            <c:idx val="30"/>
            <c:bubble3D val="0"/>
            <c:spPr>
              <a:solidFill>
                <a:srgbClr val="FFFF00"/>
              </a:solidFill>
              <a:ln w="19050">
                <a:solidFill>
                  <a:schemeClr val="lt1"/>
                </a:solidFill>
              </a:ln>
              <a:effectLst/>
            </c:spPr>
            <c:extLst>
              <c:ext xmlns:c16="http://schemas.microsoft.com/office/drawing/2014/chart" uri="{C3380CC4-5D6E-409C-BE32-E72D297353CC}">
                <c16:uniqueId val="{0000003D-50D2-4953-A9EA-CBD12D9E244B}"/>
              </c:ext>
            </c:extLst>
          </c:dPt>
          <c:dPt>
            <c:idx val="31"/>
            <c:bubble3D val="0"/>
            <c:spPr>
              <a:solidFill>
                <a:srgbClr val="FFFF00"/>
              </a:solidFill>
              <a:ln w="19050">
                <a:solidFill>
                  <a:schemeClr val="lt1"/>
                </a:solidFill>
              </a:ln>
              <a:effectLst/>
            </c:spPr>
            <c:extLst>
              <c:ext xmlns:c16="http://schemas.microsoft.com/office/drawing/2014/chart" uri="{C3380CC4-5D6E-409C-BE32-E72D297353CC}">
                <c16:uniqueId val="{0000003F-50D2-4953-A9EA-CBD12D9E244B}"/>
              </c:ext>
            </c:extLst>
          </c:dPt>
          <c:dPt>
            <c:idx val="32"/>
            <c:bubble3D val="0"/>
            <c:spPr>
              <a:solidFill>
                <a:srgbClr val="FFFF00"/>
              </a:solidFill>
              <a:ln w="19050">
                <a:solidFill>
                  <a:schemeClr val="lt1"/>
                </a:solidFill>
              </a:ln>
              <a:effectLst/>
            </c:spPr>
            <c:extLst>
              <c:ext xmlns:c16="http://schemas.microsoft.com/office/drawing/2014/chart" uri="{C3380CC4-5D6E-409C-BE32-E72D297353CC}">
                <c16:uniqueId val="{00000041-50D2-4953-A9EA-CBD12D9E244B}"/>
              </c:ext>
            </c:extLst>
          </c:dPt>
          <c:dPt>
            <c:idx val="33"/>
            <c:bubble3D val="0"/>
            <c:spPr>
              <a:solidFill>
                <a:srgbClr val="FFFF00"/>
              </a:solidFill>
              <a:ln w="19050">
                <a:solidFill>
                  <a:schemeClr val="lt1"/>
                </a:solidFill>
              </a:ln>
              <a:effectLst/>
            </c:spPr>
            <c:extLst>
              <c:ext xmlns:c16="http://schemas.microsoft.com/office/drawing/2014/chart" uri="{C3380CC4-5D6E-409C-BE32-E72D297353CC}">
                <c16:uniqueId val="{00000043-50D2-4953-A9EA-CBD12D9E244B}"/>
              </c:ext>
            </c:extLst>
          </c:dPt>
          <c:dPt>
            <c:idx val="34"/>
            <c:bubble3D val="0"/>
            <c:spPr>
              <a:solidFill>
                <a:srgbClr val="FFFF00"/>
              </a:solidFill>
              <a:ln w="19050">
                <a:solidFill>
                  <a:schemeClr val="lt1"/>
                </a:solidFill>
              </a:ln>
              <a:effectLst/>
            </c:spPr>
            <c:extLst>
              <c:ext xmlns:c16="http://schemas.microsoft.com/office/drawing/2014/chart" uri="{C3380CC4-5D6E-409C-BE32-E72D297353CC}">
                <c16:uniqueId val="{00000045-50D2-4953-A9EA-CBD12D9E244B}"/>
              </c:ext>
            </c:extLst>
          </c:dPt>
          <c:dPt>
            <c:idx val="35"/>
            <c:bubble3D val="0"/>
            <c:spPr>
              <a:solidFill>
                <a:srgbClr val="FFFF00"/>
              </a:solidFill>
              <a:ln w="19050">
                <a:solidFill>
                  <a:schemeClr val="lt1"/>
                </a:solidFill>
              </a:ln>
              <a:effectLst/>
            </c:spPr>
            <c:extLst>
              <c:ext xmlns:c16="http://schemas.microsoft.com/office/drawing/2014/chart" uri="{C3380CC4-5D6E-409C-BE32-E72D297353CC}">
                <c16:uniqueId val="{00000047-50D2-4953-A9EA-CBD12D9E244B}"/>
              </c:ext>
            </c:extLst>
          </c:dPt>
          <c:dPt>
            <c:idx val="36"/>
            <c:bubble3D val="0"/>
            <c:spPr>
              <a:solidFill>
                <a:srgbClr val="FFFF00"/>
              </a:solidFill>
              <a:ln w="19050">
                <a:solidFill>
                  <a:schemeClr val="lt1"/>
                </a:solidFill>
              </a:ln>
              <a:effectLst/>
            </c:spPr>
            <c:extLst>
              <c:ext xmlns:c16="http://schemas.microsoft.com/office/drawing/2014/chart" uri="{C3380CC4-5D6E-409C-BE32-E72D297353CC}">
                <c16:uniqueId val="{00000049-50D2-4953-A9EA-CBD12D9E244B}"/>
              </c:ext>
            </c:extLst>
          </c:dPt>
          <c:dPt>
            <c:idx val="37"/>
            <c:bubble3D val="0"/>
            <c:spPr>
              <a:solidFill>
                <a:srgbClr val="FFFF00"/>
              </a:solidFill>
              <a:ln w="19050">
                <a:solidFill>
                  <a:schemeClr val="lt1"/>
                </a:solidFill>
              </a:ln>
              <a:effectLst/>
            </c:spPr>
            <c:extLst>
              <c:ext xmlns:c16="http://schemas.microsoft.com/office/drawing/2014/chart" uri="{C3380CC4-5D6E-409C-BE32-E72D297353CC}">
                <c16:uniqueId val="{0000004B-50D2-4953-A9EA-CBD12D9E244B}"/>
              </c:ext>
            </c:extLst>
          </c:dPt>
          <c:dPt>
            <c:idx val="38"/>
            <c:bubble3D val="0"/>
            <c:spPr>
              <a:solidFill>
                <a:srgbClr val="FFFF00"/>
              </a:solidFill>
              <a:ln w="19050">
                <a:solidFill>
                  <a:schemeClr val="lt1"/>
                </a:solidFill>
              </a:ln>
              <a:effectLst/>
            </c:spPr>
            <c:extLst>
              <c:ext xmlns:c16="http://schemas.microsoft.com/office/drawing/2014/chart" uri="{C3380CC4-5D6E-409C-BE32-E72D297353CC}">
                <c16:uniqueId val="{0000004D-50D2-4953-A9EA-CBD12D9E244B}"/>
              </c:ext>
            </c:extLst>
          </c:dPt>
          <c:dPt>
            <c:idx val="39"/>
            <c:bubble3D val="0"/>
            <c:spPr>
              <a:solidFill>
                <a:srgbClr val="FFFF00"/>
              </a:solidFill>
              <a:ln w="19050">
                <a:solidFill>
                  <a:schemeClr val="lt1"/>
                </a:solidFill>
              </a:ln>
              <a:effectLst/>
            </c:spPr>
            <c:extLst>
              <c:ext xmlns:c16="http://schemas.microsoft.com/office/drawing/2014/chart" uri="{C3380CC4-5D6E-409C-BE32-E72D297353CC}">
                <c16:uniqueId val="{0000004F-50D2-4953-A9EA-CBD12D9E244B}"/>
              </c:ext>
            </c:extLst>
          </c:dPt>
          <c:dPt>
            <c:idx val="40"/>
            <c:bubble3D val="0"/>
            <c:spPr>
              <a:solidFill>
                <a:srgbClr val="FFFF00"/>
              </a:solidFill>
              <a:ln w="19050">
                <a:solidFill>
                  <a:schemeClr val="lt1"/>
                </a:solidFill>
              </a:ln>
              <a:effectLst/>
            </c:spPr>
            <c:extLst>
              <c:ext xmlns:c16="http://schemas.microsoft.com/office/drawing/2014/chart" uri="{C3380CC4-5D6E-409C-BE32-E72D297353CC}">
                <c16:uniqueId val="{00000051-50D2-4953-A9EA-CBD12D9E244B}"/>
              </c:ext>
            </c:extLst>
          </c:dPt>
          <c:dPt>
            <c:idx val="41"/>
            <c:bubble3D val="0"/>
            <c:spPr>
              <a:solidFill>
                <a:srgbClr val="FFFF00"/>
              </a:solidFill>
              <a:ln w="19050">
                <a:solidFill>
                  <a:schemeClr val="lt1"/>
                </a:solidFill>
              </a:ln>
              <a:effectLst/>
            </c:spPr>
            <c:extLst>
              <c:ext xmlns:c16="http://schemas.microsoft.com/office/drawing/2014/chart" uri="{C3380CC4-5D6E-409C-BE32-E72D297353CC}">
                <c16:uniqueId val="{00000053-50D2-4953-A9EA-CBD12D9E244B}"/>
              </c:ext>
            </c:extLst>
          </c:dPt>
          <c:dPt>
            <c:idx val="42"/>
            <c:bubble3D val="0"/>
            <c:spPr>
              <a:solidFill>
                <a:srgbClr val="FFFF00"/>
              </a:solidFill>
              <a:ln w="19050">
                <a:solidFill>
                  <a:schemeClr val="lt1"/>
                </a:solidFill>
              </a:ln>
              <a:effectLst/>
            </c:spPr>
            <c:extLst>
              <c:ext xmlns:c16="http://schemas.microsoft.com/office/drawing/2014/chart" uri="{C3380CC4-5D6E-409C-BE32-E72D297353CC}">
                <c16:uniqueId val="{00000055-50D2-4953-A9EA-CBD12D9E244B}"/>
              </c:ext>
            </c:extLst>
          </c:dPt>
          <c:dPt>
            <c:idx val="43"/>
            <c:bubble3D val="0"/>
            <c:spPr>
              <a:solidFill>
                <a:srgbClr val="FFFF00"/>
              </a:solidFill>
              <a:ln w="19050">
                <a:solidFill>
                  <a:schemeClr val="lt1"/>
                </a:solidFill>
              </a:ln>
              <a:effectLst/>
            </c:spPr>
            <c:extLst>
              <c:ext xmlns:c16="http://schemas.microsoft.com/office/drawing/2014/chart" uri="{C3380CC4-5D6E-409C-BE32-E72D297353CC}">
                <c16:uniqueId val="{00000057-50D2-4953-A9EA-CBD12D9E244B}"/>
              </c:ext>
            </c:extLst>
          </c:dPt>
          <c:dPt>
            <c:idx val="44"/>
            <c:bubble3D val="0"/>
            <c:spPr>
              <a:solidFill>
                <a:srgbClr val="FFFF00"/>
              </a:solidFill>
              <a:ln w="19050">
                <a:solidFill>
                  <a:schemeClr val="lt1"/>
                </a:solidFill>
              </a:ln>
              <a:effectLst/>
            </c:spPr>
            <c:extLst>
              <c:ext xmlns:c16="http://schemas.microsoft.com/office/drawing/2014/chart" uri="{C3380CC4-5D6E-409C-BE32-E72D297353CC}">
                <c16:uniqueId val="{00000059-50D2-4953-A9EA-CBD12D9E244B}"/>
              </c:ext>
            </c:extLst>
          </c:dPt>
          <c:dPt>
            <c:idx val="45"/>
            <c:bubble3D val="0"/>
            <c:spPr>
              <a:solidFill>
                <a:srgbClr val="FFFF00"/>
              </a:solidFill>
              <a:ln w="19050">
                <a:solidFill>
                  <a:schemeClr val="lt1"/>
                </a:solidFill>
              </a:ln>
              <a:effectLst/>
            </c:spPr>
            <c:extLst>
              <c:ext xmlns:c16="http://schemas.microsoft.com/office/drawing/2014/chart" uri="{C3380CC4-5D6E-409C-BE32-E72D297353CC}">
                <c16:uniqueId val="{0000005B-50D2-4953-A9EA-CBD12D9E244B}"/>
              </c:ext>
            </c:extLst>
          </c:dPt>
          <c:dPt>
            <c:idx val="46"/>
            <c:bubble3D val="0"/>
            <c:spPr>
              <a:solidFill>
                <a:srgbClr val="FFFF00"/>
              </a:solidFill>
              <a:ln w="19050">
                <a:solidFill>
                  <a:schemeClr val="lt1"/>
                </a:solidFill>
              </a:ln>
              <a:effectLst/>
            </c:spPr>
            <c:extLst>
              <c:ext xmlns:c16="http://schemas.microsoft.com/office/drawing/2014/chart" uri="{C3380CC4-5D6E-409C-BE32-E72D297353CC}">
                <c16:uniqueId val="{0000005D-50D2-4953-A9EA-CBD12D9E244B}"/>
              </c:ext>
            </c:extLst>
          </c:dPt>
          <c:dPt>
            <c:idx val="47"/>
            <c:bubble3D val="0"/>
            <c:spPr>
              <a:solidFill>
                <a:srgbClr val="FFFF00"/>
              </a:solidFill>
              <a:ln w="19050">
                <a:solidFill>
                  <a:schemeClr val="lt1"/>
                </a:solidFill>
              </a:ln>
              <a:effectLst/>
            </c:spPr>
            <c:extLst>
              <c:ext xmlns:c16="http://schemas.microsoft.com/office/drawing/2014/chart" uri="{C3380CC4-5D6E-409C-BE32-E72D297353CC}">
                <c16:uniqueId val="{0000005F-50D2-4953-A9EA-CBD12D9E244B}"/>
              </c:ext>
            </c:extLst>
          </c:dPt>
          <c:dPt>
            <c:idx val="48"/>
            <c:bubble3D val="0"/>
            <c:spPr>
              <a:solidFill>
                <a:srgbClr val="FFFF00"/>
              </a:solidFill>
              <a:ln w="19050">
                <a:solidFill>
                  <a:schemeClr val="lt1"/>
                </a:solidFill>
              </a:ln>
              <a:effectLst/>
            </c:spPr>
            <c:extLst>
              <c:ext xmlns:c16="http://schemas.microsoft.com/office/drawing/2014/chart" uri="{C3380CC4-5D6E-409C-BE32-E72D297353CC}">
                <c16:uniqueId val="{00000061-50D2-4953-A9EA-CBD12D9E244B}"/>
              </c:ext>
            </c:extLst>
          </c:dPt>
          <c:dPt>
            <c:idx val="49"/>
            <c:bubble3D val="0"/>
            <c:spPr>
              <a:solidFill>
                <a:srgbClr val="92D050"/>
              </a:solidFill>
              <a:ln w="19050">
                <a:solidFill>
                  <a:schemeClr val="lt1"/>
                </a:solidFill>
              </a:ln>
              <a:effectLst/>
            </c:spPr>
            <c:extLst>
              <c:ext xmlns:c16="http://schemas.microsoft.com/office/drawing/2014/chart" uri="{C3380CC4-5D6E-409C-BE32-E72D297353CC}">
                <c16:uniqueId val="{00000063-50D2-4953-A9EA-CBD12D9E244B}"/>
              </c:ext>
            </c:extLst>
          </c:dPt>
          <c:dPt>
            <c:idx val="50"/>
            <c:bubble3D val="0"/>
            <c:spPr>
              <a:solidFill>
                <a:srgbClr val="92D050"/>
              </a:solidFill>
              <a:ln w="19050">
                <a:solidFill>
                  <a:schemeClr val="lt1"/>
                </a:solidFill>
              </a:ln>
              <a:effectLst/>
            </c:spPr>
            <c:extLst>
              <c:ext xmlns:c16="http://schemas.microsoft.com/office/drawing/2014/chart" uri="{C3380CC4-5D6E-409C-BE32-E72D297353CC}">
                <c16:uniqueId val="{00000065-50D2-4953-A9EA-CBD12D9E244B}"/>
              </c:ext>
            </c:extLst>
          </c:dPt>
          <c:dPt>
            <c:idx val="51"/>
            <c:bubble3D val="0"/>
            <c:spPr>
              <a:solidFill>
                <a:srgbClr val="92D050"/>
              </a:solidFill>
              <a:ln w="19050">
                <a:solidFill>
                  <a:schemeClr val="lt1"/>
                </a:solidFill>
              </a:ln>
              <a:effectLst/>
            </c:spPr>
            <c:extLst>
              <c:ext xmlns:c16="http://schemas.microsoft.com/office/drawing/2014/chart" uri="{C3380CC4-5D6E-409C-BE32-E72D297353CC}">
                <c16:uniqueId val="{00000067-50D2-4953-A9EA-CBD12D9E244B}"/>
              </c:ext>
            </c:extLst>
          </c:dPt>
          <c:dPt>
            <c:idx val="52"/>
            <c:bubble3D val="0"/>
            <c:spPr>
              <a:solidFill>
                <a:srgbClr val="92D050"/>
              </a:solidFill>
              <a:ln w="19050">
                <a:solidFill>
                  <a:schemeClr val="lt1"/>
                </a:solidFill>
              </a:ln>
              <a:effectLst/>
            </c:spPr>
            <c:extLst>
              <c:ext xmlns:c16="http://schemas.microsoft.com/office/drawing/2014/chart" uri="{C3380CC4-5D6E-409C-BE32-E72D297353CC}">
                <c16:uniqueId val="{00000069-50D2-4953-A9EA-CBD12D9E244B}"/>
              </c:ext>
            </c:extLst>
          </c:dPt>
          <c:dPt>
            <c:idx val="53"/>
            <c:bubble3D val="0"/>
            <c:spPr>
              <a:solidFill>
                <a:srgbClr val="92D050"/>
              </a:solidFill>
              <a:ln w="19050">
                <a:solidFill>
                  <a:schemeClr val="lt1"/>
                </a:solidFill>
              </a:ln>
              <a:effectLst/>
            </c:spPr>
            <c:extLst>
              <c:ext xmlns:c16="http://schemas.microsoft.com/office/drawing/2014/chart" uri="{C3380CC4-5D6E-409C-BE32-E72D297353CC}">
                <c16:uniqueId val="{0000006B-50D2-4953-A9EA-CBD12D9E244B}"/>
              </c:ext>
            </c:extLst>
          </c:dPt>
          <c:dPt>
            <c:idx val="54"/>
            <c:bubble3D val="0"/>
            <c:spPr>
              <a:solidFill>
                <a:srgbClr val="92D050"/>
              </a:solidFill>
              <a:ln w="19050">
                <a:solidFill>
                  <a:schemeClr val="lt1"/>
                </a:solidFill>
              </a:ln>
              <a:effectLst/>
            </c:spPr>
            <c:extLst>
              <c:ext xmlns:c16="http://schemas.microsoft.com/office/drawing/2014/chart" uri="{C3380CC4-5D6E-409C-BE32-E72D297353CC}">
                <c16:uniqueId val="{0000006D-50D2-4953-A9EA-CBD12D9E244B}"/>
              </c:ext>
            </c:extLst>
          </c:dPt>
          <c:dPt>
            <c:idx val="55"/>
            <c:bubble3D val="0"/>
            <c:spPr>
              <a:solidFill>
                <a:srgbClr val="92D050"/>
              </a:solidFill>
              <a:ln w="19050">
                <a:solidFill>
                  <a:schemeClr val="lt1"/>
                </a:solidFill>
              </a:ln>
              <a:effectLst/>
            </c:spPr>
            <c:extLst>
              <c:ext xmlns:c16="http://schemas.microsoft.com/office/drawing/2014/chart" uri="{C3380CC4-5D6E-409C-BE32-E72D297353CC}">
                <c16:uniqueId val="{0000006F-50D2-4953-A9EA-CBD12D9E244B}"/>
              </c:ext>
            </c:extLst>
          </c:dPt>
          <c:dPt>
            <c:idx val="56"/>
            <c:bubble3D val="0"/>
            <c:spPr>
              <a:solidFill>
                <a:srgbClr val="92D050"/>
              </a:solidFill>
              <a:ln w="19050">
                <a:solidFill>
                  <a:schemeClr val="lt1"/>
                </a:solidFill>
              </a:ln>
              <a:effectLst/>
            </c:spPr>
            <c:extLst>
              <c:ext xmlns:c16="http://schemas.microsoft.com/office/drawing/2014/chart" uri="{C3380CC4-5D6E-409C-BE32-E72D297353CC}">
                <c16:uniqueId val="{00000071-50D2-4953-A9EA-CBD12D9E244B}"/>
              </c:ext>
            </c:extLst>
          </c:dPt>
          <c:dPt>
            <c:idx val="57"/>
            <c:bubble3D val="0"/>
            <c:spPr>
              <a:solidFill>
                <a:srgbClr val="92D050"/>
              </a:solidFill>
              <a:ln w="19050">
                <a:solidFill>
                  <a:schemeClr val="lt1"/>
                </a:solidFill>
              </a:ln>
              <a:effectLst/>
            </c:spPr>
            <c:extLst>
              <c:ext xmlns:c16="http://schemas.microsoft.com/office/drawing/2014/chart" uri="{C3380CC4-5D6E-409C-BE32-E72D297353CC}">
                <c16:uniqueId val="{00000073-50D2-4953-A9EA-CBD12D9E244B}"/>
              </c:ext>
            </c:extLst>
          </c:dPt>
          <c:dPt>
            <c:idx val="58"/>
            <c:bubble3D val="0"/>
            <c:spPr>
              <a:solidFill>
                <a:srgbClr val="92D050"/>
              </a:solidFill>
              <a:ln w="19050">
                <a:solidFill>
                  <a:schemeClr val="lt1"/>
                </a:solidFill>
              </a:ln>
              <a:effectLst/>
            </c:spPr>
            <c:extLst>
              <c:ext xmlns:c16="http://schemas.microsoft.com/office/drawing/2014/chart" uri="{C3380CC4-5D6E-409C-BE32-E72D297353CC}">
                <c16:uniqueId val="{00000075-50D2-4953-A9EA-CBD12D9E244B}"/>
              </c:ext>
            </c:extLst>
          </c:dPt>
          <c:dPt>
            <c:idx val="59"/>
            <c:bubble3D val="0"/>
            <c:spPr>
              <a:solidFill>
                <a:srgbClr val="92D050"/>
              </a:solidFill>
              <a:ln w="19050">
                <a:solidFill>
                  <a:schemeClr val="lt1"/>
                </a:solidFill>
              </a:ln>
              <a:effectLst/>
            </c:spPr>
            <c:extLst>
              <c:ext xmlns:c16="http://schemas.microsoft.com/office/drawing/2014/chart" uri="{C3380CC4-5D6E-409C-BE32-E72D297353CC}">
                <c16:uniqueId val="{00000077-50D2-4953-A9EA-CBD12D9E244B}"/>
              </c:ext>
            </c:extLst>
          </c:dPt>
          <c:dPt>
            <c:idx val="60"/>
            <c:bubble3D val="0"/>
            <c:spPr>
              <a:solidFill>
                <a:srgbClr val="92D050"/>
              </a:solidFill>
              <a:ln w="19050">
                <a:solidFill>
                  <a:schemeClr val="lt1"/>
                </a:solidFill>
              </a:ln>
              <a:effectLst/>
            </c:spPr>
            <c:extLst>
              <c:ext xmlns:c16="http://schemas.microsoft.com/office/drawing/2014/chart" uri="{C3380CC4-5D6E-409C-BE32-E72D297353CC}">
                <c16:uniqueId val="{00000079-50D2-4953-A9EA-CBD12D9E244B}"/>
              </c:ext>
            </c:extLst>
          </c:dPt>
          <c:dPt>
            <c:idx val="61"/>
            <c:bubble3D val="0"/>
            <c:spPr>
              <a:solidFill>
                <a:srgbClr val="92D050"/>
              </a:solidFill>
              <a:ln w="19050">
                <a:solidFill>
                  <a:schemeClr val="lt1"/>
                </a:solidFill>
              </a:ln>
              <a:effectLst/>
            </c:spPr>
            <c:extLst>
              <c:ext xmlns:c16="http://schemas.microsoft.com/office/drawing/2014/chart" uri="{C3380CC4-5D6E-409C-BE32-E72D297353CC}">
                <c16:uniqueId val="{0000007B-50D2-4953-A9EA-CBD12D9E244B}"/>
              </c:ext>
            </c:extLst>
          </c:dPt>
          <c:dPt>
            <c:idx val="62"/>
            <c:bubble3D val="0"/>
            <c:spPr>
              <a:solidFill>
                <a:srgbClr val="92D050"/>
              </a:solidFill>
              <a:ln w="19050">
                <a:solidFill>
                  <a:schemeClr val="lt1"/>
                </a:solidFill>
              </a:ln>
              <a:effectLst/>
            </c:spPr>
            <c:extLst>
              <c:ext xmlns:c16="http://schemas.microsoft.com/office/drawing/2014/chart" uri="{C3380CC4-5D6E-409C-BE32-E72D297353CC}">
                <c16:uniqueId val="{0000007D-50D2-4953-A9EA-CBD12D9E244B}"/>
              </c:ext>
            </c:extLst>
          </c:dPt>
          <c:dPt>
            <c:idx val="63"/>
            <c:bubble3D val="0"/>
            <c:spPr>
              <a:solidFill>
                <a:srgbClr val="92D050"/>
              </a:solidFill>
              <a:ln w="19050">
                <a:solidFill>
                  <a:schemeClr val="lt1"/>
                </a:solidFill>
              </a:ln>
              <a:effectLst/>
            </c:spPr>
            <c:extLst>
              <c:ext xmlns:c16="http://schemas.microsoft.com/office/drawing/2014/chart" uri="{C3380CC4-5D6E-409C-BE32-E72D297353CC}">
                <c16:uniqueId val="{0000007F-50D2-4953-A9EA-CBD12D9E244B}"/>
              </c:ext>
            </c:extLst>
          </c:dPt>
          <c:dPt>
            <c:idx val="64"/>
            <c:bubble3D val="0"/>
            <c:spPr>
              <a:solidFill>
                <a:srgbClr val="92D050"/>
              </a:solidFill>
              <a:ln w="19050">
                <a:solidFill>
                  <a:schemeClr val="lt1"/>
                </a:solidFill>
              </a:ln>
              <a:effectLst/>
            </c:spPr>
            <c:extLst>
              <c:ext xmlns:c16="http://schemas.microsoft.com/office/drawing/2014/chart" uri="{C3380CC4-5D6E-409C-BE32-E72D297353CC}">
                <c16:uniqueId val="{00000081-50D2-4953-A9EA-CBD12D9E244B}"/>
              </c:ext>
            </c:extLst>
          </c:dPt>
          <c:dPt>
            <c:idx val="65"/>
            <c:bubble3D val="0"/>
            <c:spPr>
              <a:solidFill>
                <a:srgbClr val="92D050"/>
              </a:solidFill>
              <a:ln w="19050">
                <a:solidFill>
                  <a:schemeClr val="lt1"/>
                </a:solidFill>
              </a:ln>
              <a:effectLst/>
            </c:spPr>
            <c:extLst>
              <c:ext xmlns:c16="http://schemas.microsoft.com/office/drawing/2014/chart" uri="{C3380CC4-5D6E-409C-BE32-E72D297353CC}">
                <c16:uniqueId val="{00000083-50D2-4953-A9EA-CBD12D9E244B}"/>
              </c:ext>
            </c:extLst>
          </c:dPt>
          <c:dPt>
            <c:idx val="66"/>
            <c:bubble3D val="0"/>
            <c:spPr>
              <a:solidFill>
                <a:srgbClr val="92D050"/>
              </a:solidFill>
              <a:ln w="19050">
                <a:solidFill>
                  <a:schemeClr val="lt1"/>
                </a:solidFill>
              </a:ln>
              <a:effectLst/>
            </c:spPr>
            <c:extLst>
              <c:ext xmlns:c16="http://schemas.microsoft.com/office/drawing/2014/chart" uri="{C3380CC4-5D6E-409C-BE32-E72D297353CC}">
                <c16:uniqueId val="{00000085-50D2-4953-A9EA-CBD12D9E244B}"/>
              </c:ext>
            </c:extLst>
          </c:dPt>
          <c:dPt>
            <c:idx val="67"/>
            <c:bubble3D val="0"/>
            <c:spPr>
              <a:solidFill>
                <a:srgbClr val="92D050"/>
              </a:solidFill>
              <a:ln w="19050">
                <a:solidFill>
                  <a:schemeClr val="lt1"/>
                </a:solidFill>
              </a:ln>
              <a:effectLst/>
            </c:spPr>
            <c:extLst>
              <c:ext xmlns:c16="http://schemas.microsoft.com/office/drawing/2014/chart" uri="{C3380CC4-5D6E-409C-BE32-E72D297353CC}">
                <c16:uniqueId val="{00000087-50D2-4953-A9EA-CBD12D9E244B}"/>
              </c:ext>
            </c:extLst>
          </c:dPt>
          <c:dPt>
            <c:idx val="68"/>
            <c:bubble3D val="0"/>
            <c:spPr>
              <a:solidFill>
                <a:srgbClr val="92D050"/>
              </a:solidFill>
              <a:ln w="19050">
                <a:solidFill>
                  <a:schemeClr val="lt1"/>
                </a:solidFill>
              </a:ln>
              <a:effectLst/>
            </c:spPr>
            <c:extLst>
              <c:ext xmlns:c16="http://schemas.microsoft.com/office/drawing/2014/chart" uri="{C3380CC4-5D6E-409C-BE32-E72D297353CC}">
                <c16:uniqueId val="{00000089-50D2-4953-A9EA-CBD12D9E244B}"/>
              </c:ext>
            </c:extLst>
          </c:dPt>
          <c:dPt>
            <c:idx val="69"/>
            <c:bubble3D val="0"/>
            <c:spPr>
              <a:solidFill>
                <a:srgbClr val="92D050"/>
              </a:solidFill>
              <a:ln w="19050">
                <a:solidFill>
                  <a:schemeClr val="lt1"/>
                </a:solidFill>
              </a:ln>
              <a:effectLst/>
            </c:spPr>
            <c:extLst>
              <c:ext xmlns:c16="http://schemas.microsoft.com/office/drawing/2014/chart" uri="{C3380CC4-5D6E-409C-BE32-E72D297353CC}">
                <c16:uniqueId val="{0000008B-50D2-4953-A9EA-CBD12D9E244B}"/>
              </c:ext>
            </c:extLst>
          </c:dPt>
          <c:dPt>
            <c:idx val="70"/>
            <c:bubble3D val="0"/>
            <c:spPr>
              <a:solidFill>
                <a:srgbClr val="92D050"/>
              </a:solidFill>
              <a:ln w="19050">
                <a:solidFill>
                  <a:schemeClr val="lt1"/>
                </a:solidFill>
              </a:ln>
              <a:effectLst/>
            </c:spPr>
            <c:extLst>
              <c:ext xmlns:c16="http://schemas.microsoft.com/office/drawing/2014/chart" uri="{C3380CC4-5D6E-409C-BE32-E72D297353CC}">
                <c16:uniqueId val="{0000008D-50D2-4953-A9EA-CBD12D9E244B}"/>
              </c:ext>
            </c:extLst>
          </c:dPt>
          <c:dPt>
            <c:idx val="71"/>
            <c:bubble3D val="0"/>
            <c:spPr>
              <a:solidFill>
                <a:srgbClr val="92D050"/>
              </a:solidFill>
              <a:ln w="19050">
                <a:solidFill>
                  <a:schemeClr val="lt1"/>
                </a:solidFill>
              </a:ln>
              <a:effectLst/>
            </c:spPr>
            <c:extLst>
              <c:ext xmlns:c16="http://schemas.microsoft.com/office/drawing/2014/chart" uri="{C3380CC4-5D6E-409C-BE32-E72D297353CC}">
                <c16:uniqueId val="{0000008F-50D2-4953-A9EA-CBD12D9E244B}"/>
              </c:ext>
            </c:extLst>
          </c:dPt>
          <c:dPt>
            <c:idx val="72"/>
            <c:bubble3D val="0"/>
            <c:spPr>
              <a:solidFill>
                <a:srgbClr val="92D050"/>
              </a:solidFill>
              <a:ln w="19050">
                <a:solidFill>
                  <a:schemeClr val="lt1"/>
                </a:solidFill>
              </a:ln>
              <a:effectLst/>
            </c:spPr>
            <c:extLst>
              <c:ext xmlns:c16="http://schemas.microsoft.com/office/drawing/2014/chart" uri="{C3380CC4-5D6E-409C-BE32-E72D297353CC}">
                <c16:uniqueId val="{00000091-50D2-4953-A9EA-CBD12D9E244B}"/>
              </c:ext>
            </c:extLst>
          </c:dPt>
          <c:dPt>
            <c:idx val="73"/>
            <c:bubble3D val="0"/>
            <c:spPr>
              <a:solidFill>
                <a:srgbClr val="92D050"/>
              </a:solidFill>
              <a:ln w="19050">
                <a:solidFill>
                  <a:schemeClr val="lt1"/>
                </a:solidFill>
              </a:ln>
              <a:effectLst/>
            </c:spPr>
            <c:extLst>
              <c:ext xmlns:c16="http://schemas.microsoft.com/office/drawing/2014/chart" uri="{C3380CC4-5D6E-409C-BE32-E72D297353CC}">
                <c16:uniqueId val="{00000093-50D2-4953-A9EA-CBD12D9E244B}"/>
              </c:ext>
            </c:extLst>
          </c:dPt>
          <c:dPt>
            <c:idx val="74"/>
            <c:bubble3D val="0"/>
            <c:spPr>
              <a:solidFill>
                <a:srgbClr val="92D050"/>
              </a:solidFill>
              <a:ln w="19050">
                <a:solidFill>
                  <a:schemeClr val="lt1"/>
                </a:solidFill>
              </a:ln>
              <a:effectLst/>
            </c:spPr>
            <c:extLst>
              <c:ext xmlns:c16="http://schemas.microsoft.com/office/drawing/2014/chart" uri="{C3380CC4-5D6E-409C-BE32-E72D297353CC}">
                <c16:uniqueId val="{00000095-50D2-4953-A9EA-CBD12D9E244B}"/>
              </c:ext>
            </c:extLst>
          </c:dPt>
          <c:dPt>
            <c:idx val="75"/>
            <c:bubble3D val="0"/>
            <c:spPr>
              <a:solidFill>
                <a:srgbClr val="92D050"/>
              </a:solidFill>
              <a:ln w="19050">
                <a:solidFill>
                  <a:schemeClr val="lt1"/>
                </a:solidFill>
              </a:ln>
              <a:effectLst/>
            </c:spPr>
            <c:extLst>
              <c:ext xmlns:c16="http://schemas.microsoft.com/office/drawing/2014/chart" uri="{C3380CC4-5D6E-409C-BE32-E72D297353CC}">
                <c16:uniqueId val="{00000097-50D2-4953-A9EA-CBD12D9E244B}"/>
              </c:ext>
            </c:extLst>
          </c:dPt>
          <c:dPt>
            <c:idx val="76"/>
            <c:bubble3D val="0"/>
            <c:spPr>
              <a:solidFill>
                <a:srgbClr val="92D050"/>
              </a:solidFill>
              <a:ln w="19050">
                <a:solidFill>
                  <a:schemeClr val="lt1"/>
                </a:solidFill>
              </a:ln>
              <a:effectLst/>
            </c:spPr>
            <c:extLst>
              <c:ext xmlns:c16="http://schemas.microsoft.com/office/drawing/2014/chart" uri="{C3380CC4-5D6E-409C-BE32-E72D297353CC}">
                <c16:uniqueId val="{00000099-50D2-4953-A9EA-CBD12D9E244B}"/>
              </c:ext>
            </c:extLst>
          </c:dPt>
          <c:dPt>
            <c:idx val="77"/>
            <c:bubble3D val="0"/>
            <c:spPr>
              <a:solidFill>
                <a:srgbClr val="92D050"/>
              </a:solidFill>
              <a:ln w="19050">
                <a:solidFill>
                  <a:schemeClr val="lt1"/>
                </a:solidFill>
              </a:ln>
              <a:effectLst/>
            </c:spPr>
            <c:extLst>
              <c:ext xmlns:c16="http://schemas.microsoft.com/office/drawing/2014/chart" uri="{C3380CC4-5D6E-409C-BE32-E72D297353CC}">
                <c16:uniqueId val="{0000009B-50D2-4953-A9EA-CBD12D9E244B}"/>
              </c:ext>
            </c:extLst>
          </c:dPt>
          <c:dPt>
            <c:idx val="78"/>
            <c:bubble3D val="0"/>
            <c:spPr>
              <a:solidFill>
                <a:srgbClr val="92D050"/>
              </a:solidFill>
              <a:ln w="19050">
                <a:solidFill>
                  <a:schemeClr val="lt1"/>
                </a:solidFill>
              </a:ln>
              <a:effectLst/>
            </c:spPr>
            <c:extLst>
              <c:ext xmlns:c16="http://schemas.microsoft.com/office/drawing/2014/chart" uri="{C3380CC4-5D6E-409C-BE32-E72D297353CC}">
                <c16:uniqueId val="{0000009D-50D2-4953-A9EA-CBD12D9E244B}"/>
              </c:ext>
            </c:extLst>
          </c:dPt>
          <c:dPt>
            <c:idx val="79"/>
            <c:bubble3D val="0"/>
            <c:spPr>
              <a:solidFill>
                <a:srgbClr val="92D050"/>
              </a:solidFill>
              <a:ln w="19050">
                <a:solidFill>
                  <a:schemeClr val="lt1"/>
                </a:solidFill>
              </a:ln>
              <a:effectLst/>
            </c:spPr>
            <c:extLst>
              <c:ext xmlns:c16="http://schemas.microsoft.com/office/drawing/2014/chart" uri="{C3380CC4-5D6E-409C-BE32-E72D297353CC}">
                <c16:uniqueId val="{0000009F-50D2-4953-A9EA-CBD12D9E244B}"/>
              </c:ext>
            </c:extLst>
          </c:dPt>
          <c:dPt>
            <c:idx val="80"/>
            <c:bubble3D val="0"/>
            <c:spPr>
              <a:solidFill>
                <a:srgbClr val="92D050"/>
              </a:solidFill>
              <a:ln w="19050">
                <a:solidFill>
                  <a:schemeClr val="lt1"/>
                </a:solidFill>
              </a:ln>
              <a:effectLst/>
            </c:spPr>
            <c:extLst>
              <c:ext xmlns:c16="http://schemas.microsoft.com/office/drawing/2014/chart" uri="{C3380CC4-5D6E-409C-BE32-E72D297353CC}">
                <c16:uniqueId val="{000000A1-50D2-4953-A9EA-CBD12D9E244B}"/>
              </c:ext>
            </c:extLst>
          </c:dPt>
          <c:dPt>
            <c:idx val="81"/>
            <c:bubble3D val="0"/>
            <c:spPr>
              <a:solidFill>
                <a:srgbClr val="92D050"/>
              </a:solidFill>
              <a:ln w="19050">
                <a:solidFill>
                  <a:schemeClr val="lt1"/>
                </a:solidFill>
              </a:ln>
              <a:effectLst/>
            </c:spPr>
            <c:extLst>
              <c:ext xmlns:c16="http://schemas.microsoft.com/office/drawing/2014/chart" uri="{C3380CC4-5D6E-409C-BE32-E72D297353CC}">
                <c16:uniqueId val="{000000A3-50D2-4953-A9EA-CBD12D9E244B}"/>
              </c:ext>
            </c:extLst>
          </c:dPt>
          <c:dPt>
            <c:idx val="82"/>
            <c:bubble3D val="0"/>
            <c:spPr>
              <a:solidFill>
                <a:srgbClr val="92D050"/>
              </a:solidFill>
              <a:ln w="19050">
                <a:solidFill>
                  <a:schemeClr val="lt1"/>
                </a:solidFill>
              </a:ln>
              <a:effectLst/>
            </c:spPr>
            <c:extLst>
              <c:ext xmlns:c16="http://schemas.microsoft.com/office/drawing/2014/chart" uri="{C3380CC4-5D6E-409C-BE32-E72D297353CC}">
                <c16:uniqueId val="{000000A5-50D2-4953-A9EA-CBD12D9E244B}"/>
              </c:ext>
            </c:extLst>
          </c:dPt>
          <c:dPt>
            <c:idx val="83"/>
            <c:bubble3D val="0"/>
            <c:spPr>
              <a:solidFill>
                <a:srgbClr val="92D050"/>
              </a:solidFill>
              <a:ln w="19050">
                <a:solidFill>
                  <a:schemeClr val="lt1"/>
                </a:solidFill>
              </a:ln>
              <a:effectLst/>
            </c:spPr>
            <c:extLst>
              <c:ext xmlns:c16="http://schemas.microsoft.com/office/drawing/2014/chart" uri="{C3380CC4-5D6E-409C-BE32-E72D297353CC}">
                <c16:uniqueId val="{000000A7-50D2-4953-A9EA-CBD12D9E244B}"/>
              </c:ext>
            </c:extLst>
          </c:dPt>
          <c:dPt>
            <c:idx val="84"/>
            <c:bubble3D val="0"/>
            <c:spPr>
              <a:solidFill>
                <a:srgbClr val="92D050"/>
              </a:solidFill>
              <a:ln w="19050">
                <a:solidFill>
                  <a:schemeClr val="lt1"/>
                </a:solidFill>
              </a:ln>
              <a:effectLst/>
            </c:spPr>
            <c:extLst>
              <c:ext xmlns:c16="http://schemas.microsoft.com/office/drawing/2014/chart" uri="{C3380CC4-5D6E-409C-BE32-E72D297353CC}">
                <c16:uniqueId val="{000000A9-50D2-4953-A9EA-CBD12D9E244B}"/>
              </c:ext>
            </c:extLst>
          </c:dPt>
          <c:dPt>
            <c:idx val="85"/>
            <c:bubble3D val="0"/>
            <c:spPr>
              <a:solidFill>
                <a:srgbClr val="92D050"/>
              </a:solidFill>
              <a:ln w="19050">
                <a:solidFill>
                  <a:schemeClr val="lt1"/>
                </a:solidFill>
              </a:ln>
              <a:effectLst/>
            </c:spPr>
            <c:extLst>
              <c:ext xmlns:c16="http://schemas.microsoft.com/office/drawing/2014/chart" uri="{C3380CC4-5D6E-409C-BE32-E72D297353CC}">
                <c16:uniqueId val="{000000AB-50D2-4953-A9EA-CBD12D9E244B}"/>
              </c:ext>
            </c:extLst>
          </c:dPt>
          <c:dPt>
            <c:idx val="86"/>
            <c:bubble3D val="0"/>
            <c:spPr>
              <a:solidFill>
                <a:srgbClr val="92D050"/>
              </a:solidFill>
              <a:ln w="19050">
                <a:solidFill>
                  <a:schemeClr val="lt1"/>
                </a:solidFill>
              </a:ln>
              <a:effectLst/>
            </c:spPr>
            <c:extLst>
              <c:ext xmlns:c16="http://schemas.microsoft.com/office/drawing/2014/chart" uri="{C3380CC4-5D6E-409C-BE32-E72D297353CC}">
                <c16:uniqueId val="{000000AD-50D2-4953-A9EA-CBD12D9E244B}"/>
              </c:ext>
            </c:extLst>
          </c:dPt>
          <c:dPt>
            <c:idx val="87"/>
            <c:bubble3D val="0"/>
            <c:spPr>
              <a:solidFill>
                <a:srgbClr val="92D050"/>
              </a:solidFill>
              <a:ln w="19050">
                <a:solidFill>
                  <a:schemeClr val="lt1"/>
                </a:solidFill>
              </a:ln>
              <a:effectLst/>
            </c:spPr>
            <c:extLst>
              <c:ext xmlns:c16="http://schemas.microsoft.com/office/drawing/2014/chart" uri="{C3380CC4-5D6E-409C-BE32-E72D297353CC}">
                <c16:uniqueId val="{000000AF-50D2-4953-A9EA-CBD12D9E244B}"/>
              </c:ext>
            </c:extLst>
          </c:dPt>
          <c:dPt>
            <c:idx val="88"/>
            <c:bubble3D val="0"/>
            <c:spPr>
              <a:solidFill>
                <a:srgbClr val="92D050"/>
              </a:solidFill>
              <a:ln w="19050">
                <a:solidFill>
                  <a:schemeClr val="lt1"/>
                </a:solidFill>
              </a:ln>
              <a:effectLst/>
            </c:spPr>
            <c:extLst>
              <c:ext xmlns:c16="http://schemas.microsoft.com/office/drawing/2014/chart" uri="{C3380CC4-5D6E-409C-BE32-E72D297353CC}">
                <c16:uniqueId val="{000000B1-50D2-4953-A9EA-CBD12D9E244B}"/>
              </c:ext>
            </c:extLst>
          </c:dPt>
          <c:dPt>
            <c:idx val="89"/>
            <c:bubble3D val="0"/>
            <c:spPr>
              <a:solidFill>
                <a:srgbClr val="92D050"/>
              </a:solidFill>
              <a:ln w="19050">
                <a:solidFill>
                  <a:schemeClr val="lt1"/>
                </a:solidFill>
              </a:ln>
              <a:effectLst/>
            </c:spPr>
            <c:extLst>
              <c:ext xmlns:c16="http://schemas.microsoft.com/office/drawing/2014/chart" uri="{C3380CC4-5D6E-409C-BE32-E72D297353CC}">
                <c16:uniqueId val="{000000B3-50D2-4953-A9EA-CBD12D9E244B}"/>
              </c:ext>
            </c:extLst>
          </c:dPt>
          <c:dPt>
            <c:idx val="90"/>
            <c:bubble3D val="0"/>
            <c:spPr>
              <a:solidFill>
                <a:srgbClr val="92D050"/>
              </a:solidFill>
              <a:ln w="19050">
                <a:solidFill>
                  <a:schemeClr val="lt1"/>
                </a:solidFill>
              </a:ln>
              <a:effectLst/>
            </c:spPr>
            <c:extLst>
              <c:ext xmlns:c16="http://schemas.microsoft.com/office/drawing/2014/chart" uri="{C3380CC4-5D6E-409C-BE32-E72D297353CC}">
                <c16:uniqueId val="{000000B5-50D2-4953-A9EA-CBD12D9E244B}"/>
              </c:ext>
            </c:extLst>
          </c:dPt>
          <c:dPt>
            <c:idx val="91"/>
            <c:bubble3D val="0"/>
            <c:spPr>
              <a:solidFill>
                <a:srgbClr val="92D050"/>
              </a:solidFill>
              <a:ln w="19050">
                <a:solidFill>
                  <a:schemeClr val="lt1"/>
                </a:solidFill>
              </a:ln>
              <a:effectLst/>
            </c:spPr>
            <c:extLst>
              <c:ext xmlns:c16="http://schemas.microsoft.com/office/drawing/2014/chart" uri="{C3380CC4-5D6E-409C-BE32-E72D297353CC}">
                <c16:uniqueId val="{000000B7-50D2-4953-A9EA-CBD12D9E244B}"/>
              </c:ext>
            </c:extLst>
          </c:dPt>
          <c:dPt>
            <c:idx val="92"/>
            <c:bubble3D val="0"/>
            <c:spPr>
              <a:solidFill>
                <a:srgbClr val="92D050"/>
              </a:solidFill>
              <a:ln w="19050">
                <a:solidFill>
                  <a:schemeClr val="lt1"/>
                </a:solidFill>
              </a:ln>
              <a:effectLst/>
            </c:spPr>
            <c:extLst>
              <c:ext xmlns:c16="http://schemas.microsoft.com/office/drawing/2014/chart" uri="{C3380CC4-5D6E-409C-BE32-E72D297353CC}">
                <c16:uniqueId val="{000000B9-50D2-4953-A9EA-CBD12D9E244B}"/>
              </c:ext>
            </c:extLst>
          </c:dPt>
          <c:dPt>
            <c:idx val="93"/>
            <c:bubble3D val="0"/>
            <c:spPr>
              <a:solidFill>
                <a:srgbClr val="92D050"/>
              </a:solidFill>
              <a:ln w="19050">
                <a:solidFill>
                  <a:schemeClr val="lt1"/>
                </a:solidFill>
              </a:ln>
              <a:effectLst/>
            </c:spPr>
            <c:extLst>
              <c:ext xmlns:c16="http://schemas.microsoft.com/office/drawing/2014/chart" uri="{C3380CC4-5D6E-409C-BE32-E72D297353CC}">
                <c16:uniqueId val="{000000BB-50D2-4953-A9EA-CBD12D9E244B}"/>
              </c:ext>
            </c:extLst>
          </c:dPt>
          <c:dPt>
            <c:idx val="94"/>
            <c:bubble3D val="0"/>
            <c:spPr>
              <a:solidFill>
                <a:srgbClr val="92D050"/>
              </a:solidFill>
              <a:ln w="19050">
                <a:solidFill>
                  <a:schemeClr val="lt1"/>
                </a:solidFill>
              </a:ln>
              <a:effectLst/>
            </c:spPr>
            <c:extLst>
              <c:ext xmlns:c16="http://schemas.microsoft.com/office/drawing/2014/chart" uri="{C3380CC4-5D6E-409C-BE32-E72D297353CC}">
                <c16:uniqueId val="{000000BD-50D2-4953-A9EA-CBD12D9E244B}"/>
              </c:ext>
            </c:extLst>
          </c:dPt>
          <c:dPt>
            <c:idx val="95"/>
            <c:bubble3D val="0"/>
            <c:spPr>
              <a:solidFill>
                <a:srgbClr val="92D050"/>
              </a:solidFill>
              <a:ln w="19050">
                <a:solidFill>
                  <a:schemeClr val="lt1"/>
                </a:solidFill>
              </a:ln>
              <a:effectLst/>
            </c:spPr>
            <c:extLst>
              <c:ext xmlns:c16="http://schemas.microsoft.com/office/drawing/2014/chart" uri="{C3380CC4-5D6E-409C-BE32-E72D297353CC}">
                <c16:uniqueId val="{000000BF-50D2-4953-A9EA-CBD12D9E244B}"/>
              </c:ext>
            </c:extLst>
          </c:dPt>
          <c:dPt>
            <c:idx val="96"/>
            <c:bubble3D val="0"/>
            <c:spPr>
              <a:solidFill>
                <a:srgbClr val="92D050"/>
              </a:solidFill>
              <a:ln w="19050">
                <a:solidFill>
                  <a:schemeClr val="lt1"/>
                </a:solidFill>
              </a:ln>
              <a:effectLst/>
            </c:spPr>
            <c:extLst>
              <c:ext xmlns:c16="http://schemas.microsoft.com/office/drawing/2014/chart" uri="{C3380CC4-5D6E-409C-BE32-E72D297353CC}">
                <c16:uniqueId val="{000000C1-50D2-4953-A9EA-CBD12D9E244B}"/>
              </c:ext>
            </c:extLst>
          </c:dPt>
          <c:dPt>
            <c:idx val="97"/>
            <c:bubble3D val="0"/>
            <c:spPr>
              <a:solidFill>
                <a:srgbClr val="92D050"/>
              </a:solidFill>
              <a:ln w="19050">
                <a:solidFill>
                  <a:schemeClr val="lt1"/>
                </a:solidFill>
              </a:ln>
              <a:effectLst/>
            </c:spPr>
            <c:extLst>
              <c:ext xmlns:c16="http://schemas.microsoft.com/office/drawing/2014/chart" uri="{C3380CC4-5D6E-409C-BE32-E72D297353CC}">
                <c16:uniqueId val="{000000C3-50D2-4953-A9EA-CBD12D9E244B}"/>
              </c:ext>
            </c:extLst>
          </c:dPt>
          <c:dPt>
            <c:idx val="98"/>
            <c:bubble3D val="0"/>
            <c:spPr>
              <a:solidFill>
                <a:srgbClr val="92D050"/>
              </a:solidFill>
              <a:ln w="19050">
                <a:solidFill>
                  <a:schemeClr val="lt1"/>
                </a:solidFill>
              </a:ln>
              <a:effectLst/>
            </c:spPr>
            <c:extLst>
              <c:ext xmlns:c16="http://schemas.microsoft.com/office/drawing/2014/chart" uri="{C3380CC4-5D6E-409C-BE32-E72D297353CC}">
                <c16:uniqueId val="{000000C5-50D2-4953-A9EA-CBD12D9E244B}"/>
              </c:ext>
            </c:extLst>
          </c:dPt>
          <c:dPt>
            <c:idx val="99"/>
            <c:bubble3D val="0"/>
            <c:spPr>
              <a:solidFill>
                <a:srgbClr val="00B050"/>
              </a:solidFill>
              <a:ln w="19050">
                <a:solidFill>
                  <a:schemeClr val="lt1"/>
                </a:solidFill>
              </a:ln>
              <a:effectLst/>
            </c:spPr>
            <c:extLst>
              <c:ext xmlns:c16="http://schemas.microsoft.com/office/drawing/2014/chart" uri="{C3380CC4-5D6E-409C-BE32-E72D297353CC}">
                <c16:uniqueId val="{000000C7-50D2-4953-A9EA-CBD12D9E244B}"/>
              </c:ext>
            </c:extLst>
          </c:dPt>
          <c:dPt>
            <c:idx val="100"/>
            <c:bubble3D val="0"/>
            <c:spPr>
              <a:noFill/>
              <a:ln w="25400">
                <a:noFill/>
              </a:ln>
            </c:spPr>
            <c:extLst>
              <c:ext xmlns:c16="http://schemas.microsoft.com/office/drawing/2014/chart" uri="{C3380CC4-5D6E-409C-BE32-E72D297353CC}">
                <c16:uniqueId val="{000000C9-50D2-4953-A9EA-CBD12D9E244B}"/>
              </c:ext>
            </c:extLst>
          </c:dPt>
          <c:dLbls>
            <c:dLbl>
              <c:idx val="0"/>
              <c:layout>
                <c:manualLayout>
                  <c:x val="-9.2277220620627307E-2"/>
                  <c:y val="-1.0980870052480544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50D2-4953-A9EA-CBD12D9E244B}"/>
                </c:ext>
              </c:extLst>
            </c:dLbl>
            <c:dLbl>
              <c:idx val="28"/>
              <c:layout>
                <c:manualLayout>
                  <c:x val="-0.11997004464244942"/>
                  <c:y val="-7.1099774500018503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1%-49%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9-50D2-4953-A9EA-CBD12D9E244B}"/>
                </c:ext>
              </c:extLst>
            </c:dLbl>
            <c:dLbl>
              <c:idx val="77"/>
              <c:layout>
                <c:manualLayout>
                  <c:x val="8.4423801776766574E-2"/>
                  <c:y val="-0.11806620947927886"/>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50%-99%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9B-50D2-4953-A9EA-CBD12D9E244B}"/>
                </c:ext>
              </c:extLst>
            </c:dLbl>
            <c:dLbl>
              <c:idx val="99"/>
              <c:layout>
                <c:manualLayout>
                  <c:x val="0.10866888955487086"/>
                  <c:y val="-3.4661093909509064E-3"/>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100%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C7-50D2-4953-A9EA-CBD12D9E244B}"/>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SEGUIMIENTO!$V$61:$V$161</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99</c:v>
                </c:pt>
              </c:numCache>
            </c:numRef>
          </c:val>
          <c:extLst>
            <c:ext xmlns:c16="http://schemas.microsoft.com/office/drawing/2014/chart" uri="{C3380CC4-5D6E-409C-BE32-E72D297353CC}">
              <c16:uniqueId val="{000000CA-50D2-4953-A9EA-CBD12D9E244B}"/>
            </c:ext>
          </c:extLst>
        </c:ser>
        <c:dLbls>
          <c:showLegendKey val="0"/>
          <c:showVal val="0"/>
          <c:showCatName val="0"/>
          <c:showSerName val="0"/>
          <c:showPercent val="0"/>
          <c:showBubbleSize val="0"/>
          <c:showLeaderLines val="1"/>
        </c:dLbls>
        <c:firstSliceAng val="270"/>
        <c:holeSize val="75"/>
      </c:doughnutChart>
      <c:scatterChart>
        <c:scatterStyle val="smoothMarker"/>
        <c:varyColors val="0"/>
        <c:ser>
          <c:idx val="1"/>
          <c:order val="1"/>
          <c:tx>
            <c:v>puntos</c:v>
          </c:tx>
          <c:spPr>
            <a:ln w="60325" cap="rnd">
              <a:solidFill>
                <a:schemeClr val="tx1"/>
              </a:solidFill>
              <a:round/>
              <a:headEnd type="oval"/>
              <a:tailEnd type="triangle"/>
            </a:ln>
            <a:effectLst/>
          </c:spPr>
          <c:marker>
            <c:symbol val="circle"/>
            <c:size val="5"/>
            <c:spPr>
              <a:noFill/>
              <a:ln w="9525">
                <a:noFill/>
              </a:ln>
            </c:spPr>
          </c:marker>
          <c:xVal>
            <c:numRef>
              <c:f>SEGUIMIENTO!$U$57:$U$58</c:f>
              <c:numCache>
                <c:formatCode>General</c:formatCode>
                <c:ptCount val="2"/>
                <c:pt idx="0">
                  <c:v>0</c:v>
                </c:pt>
                <c:pt idx="1">
                  <c:v>-1</c:v>
                </c:pt>
              </c:numCache>
            </c:numRef>
          </c:xVal>
          <c:yVal>
            <c:numRef>
              <c:f>SEGUIMIENTO!$V$57:$V$59</c:f>
              <c:numCache>
                <c:formatCode>General</c:formatCode>
                <c:ptCount val="3"/>
                <c:pt idx="0">
                  <c:v>0</c:v>
                </c:pt>
                <c:pt idx="1">
                  <c:v>0</c:v>
                </c:pt>
              </c:numCache>
            </c:numRef>
          </c:yVal>
          <c:smooth val="1"/>
          <c:extLst>
            <c:ext xmlns:c16="http://schemas.microsoft.com/office/drawing/2014/chart" uri="{C3380CC4-5D6E-409C-BE32-E72D297353CC}">
              <c16:uniqueId val="{000000CB-50D2-4953-A9EA-CBD12D9E244B}"/>
            </c:ext>
          </c:extLst>
        </c:ser>
        <c:dLbls>
          <c:showLegendKey val="0"/>
          <c:showVal val="0"/>
          <c:showCatName val="0"/>
          <c:showSerName val="0"/>
          <c:showPercent val="0"/>
          <c:showBubbleSize val="0"/>
        </c:dLbls>
        <c:axId val="1590050160"/>
        <c:axId val="1"/>
      </c:scatterChart>
      <c:valAx>
        <c:axId val="1590050160"/>
        <c:scaling>
          <c:orientation val="minMax"/>
          <c:max val="1"/>
          <c:min val="-1"/>
        </c:scaling>
        <c:delete val="1"/>
        <c:axPos val="b"/>
        <c:numFmt formatCode="General" sourceLinked="1"/>
        <c:majorTickMark val="out"/>
        <c:minorTickMark val="none"/>
        <c:tickLblPos val="nextTo"/>
        <c:crossAx val="1"/>
        <c:crosses val="autoZero"/>
        <c:crossBetween val="midCat"/>
      </c:valAx>
      <c:valAx>
        <c:axId val="1"/>
        <c:scaling>
          <c:orientation val="minMax"/>
          <c:max val="1"/>
          <c:min val="-1"/>
        </c:scaling>
        <c:delete val="1"/>
        <c:axPos val="l"/>
        <c:numFmt formatCode="General" sourceLinked="1"/>
        <c:majorTickMark val="out"/>
        <c:minorTickMark val="none"/>
        <c:tickLblPos val="nextTo"/>
        <c:crossAx val="1590050160"/>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DO"/>
    </a:p>
  </c:txPr>
  <c:printSettings>
    <c:headerFooter/>
    <c:pageMargins b="0.75" l="0.7" r="0.7" t="0.75" header="0.3" footer="0.3"/>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726302007387968"/>
          <c:y val="9.546859077072295E-2"/>
          <c:w val="0.76401004113448012"/>
          <c:h val="0.81494872285311204"/>
        </c:manualLayout>
      </c:layout>
      <c:doughnutChart>
        <c:varyColors val="1"/>
        <c:ser>
          <c:idx val="0"/>
          <c:order val="0"/>
          <c:dPt>
            <c:idx val="0"/>
            <c:bubble3D val="0"/>
            <c:spPr>
              <a:solidFill>
                <a:srgbClr val="FF0000"/>
              </a:solidFill>
              <a:ln w="19050">
                <a:solidFill>
                  <a:schemeClr val="lt1"/>
                </a:solidFill>
              </a:ln>
              <a:effectLst/>
            </c:spPr>
            <c:extLst>
              <c:ext xmlns:c16="http://schemas.microsoft.com/office/drawing/2014/chart" uri="{C3380CC4-5D6E-409C-BE32-E72D297353CC}">
                <c16:uniqueId val="{00000001-0E77-4042-8302-E02EFC034934}"/>
              </c:ext>
            </c:extLst>
          </c:dPt>
          <c:dPt>
            <c:idx val="1"/>
            <c:bubble3D val="0"/>
            <c:spPr>
              <a:solidFill>
                <a:srgbClr val="FFFF00"/>
              </a:solidFill>
              <a:ln w="19050">
                <a:solidFill>
                  <a:schemeClr val="lt1"/>
                </a:solidFill>
              </a:ln>
              <a:effectLst/>
            </c:spPr>
            <c:extLst>
              <c:ext xmlns:c16="http://schemas.microsoft.com/office/drawing/2014/chart" uri="{C3380CC4-5D6E-409C-BE32-E72D297353CC}">
                <c16:uniqueId val="{00000003-0E77-4042-8302-E02EFC034934}"/>
              </c:ext>
            </c:extLst>
          </c:dPt>
          <c:dPt>
            <c:idx val="2"/>
            <c:bubble3D val="0"/>
            <c:spPr>
              <a:solidFill>
                <a:srgbClr val="FFFF00"/>
              </a:solidFill>
              <a:ln w="19050">
                <a:solidFill>
                  <a:schemeClr val="lt1"/>
                </a:solidFill>
              </a:ln>
              <a:effectLst/>
            </c:spPr>
            <c:extLst>
              <c:ext xmlns:c16="http://schemas.microsoft.com/office/drawing/2014/chart" uri="{C3380CC4-5D6E-409C-BE32-E72D297353CC}">
                <c16:uniqueId val="{00000005-0E77-4042-8302-E02EFC034934}"/>
              </c:ext>
            </c:extLst>
          </c:dPt>
          <c:dPt>
            <c:idx val="3"/>
            <c:bubble3D val="0"/>
            <c:spPr>
              <a:solidFill>
                <a:srgbClr val="FFFF00"/>
              </a:solidFill>
              <a:ln w="19050">
                <a:solidFill>
                  <a:schemeClr val="lt1"/>
                </a:solidFill>
              </a:ln>
              <a:effectLst/>
            </c:spPr>
            <c:extLst>
              <c:ext xmlns:c16="http://schemas.microsoft.com/office/drawing/2014/chart" uri="{C3380CC4-5D6E-409C-BE32-E72D297353CC}">
                <c16:uniqueId val="{00000007-0E77-4042-8302-E02EFC034934}"/>
              </c:ext>
            </c:extLst>
          </c:dPt>
          <c:dPt>
            <c:idx val="4"/>
            <c:bubble3D val="0"/>
            <c:spPr>
              <a:solidFill>
                <a:srgbClr val="FFFF00"/>
              </a:solidFill>
              <a:ln w="19050">
                <a:solidFill>
                  <a:schemeClr val="lt1"/>
                </a:solidFill>
              </a:ln>
              <a:effectLst/>
            </c:spPr>
            <c:extLst>
              <c:ext xmlns:c16="http://schemas.microsoft.com/office/drawing/2014/chart" uri="{C3380CC4-5D6E-409C-BE32-E72D297353CC}">
                <c16:uniqueId val="{00000009-0E77-4042-8302-E02EFC034934}"/>
              </c:ext>
            </c:extLst>
          </c:dPt>
          <c:dPt>
            <c:idx val="5"/>
            <c:bubble3D val="0"/>
            <c:spPr>
              <a:solidFill>
                <a:srgbClr val="FFFF00"/>
              </a:solidFill>
              <a:ln w="19050">
                <a:solidFill>
                  <a:schemeClr val="lt1"/>
                </a:solidFill>
              </a:ln>
              <a:effectLst/>
            </c:spPr>
            <c:extLst>
              <c:ext xmlns:c16="http://schemas.microsoft.com/office/drawing/2014/chart" uri="{C3380CC4-5D6E-409C-BE32-E72D297353CC}">
                <c16:uniqueId val="{0000000B-0E77-4042-8302-E02EFC034934}"/>
              </c:ext>
            </c:extLst>
          </c:dPt>
          <c:dPt>
            <c:idx val="6"/>
            <c:bubble3D val="0"/>
            <c:spPr>
              <a:solidFill>
                <a:srgbClr val="FFFF00"/>
              </a:solidFill>
              <a:ln w="19050">
                <a:solidFill>
                  <a:schemeClr val="lt1"/>
                </a:solidFill>
              </a:ln>
              <a:effectLst/>
            </c:spPr>
            <c:extLst>
              <c:ext xmlns:c16="http://schemas.microsoft.com/office/drawing/2014/chart" uri="{C3380CC4-5D6E-409C-BE32-E72D297353CC}">
                <c16:uniqueId val="{0000000D-0E77-4042-8302-E02EFC034934}"/>
              </c:ext>
            </c:extLst>
          </c:dPt>
          <c:dPt>
            <c:idx val="7"/>
            <c:bubble3D val="0"/>
            <c:spPr>
              <a:solidFill>
                <a:srgbClr val="FFFF00"/>
              </a:solidFill>
              <a:ln w="19050">
                <a:solidFill>
                  <a:schemeClr val="lt1"/>
                </a:solidFill>
              </a:ln>
              <a:effectLst/>
            </c:spPr>
            <c:extLst>
              <c:ext xmlns:c16="http://schemas.microsoft.com/office/drawing/2014/chart" uri="{C3380CC4-5D6E-409C-BE32-E72D297353CC}">
                <c16:uniqueId val="{0000000F-0E77-4042-8302-E02EFC034934}"/>
              </c:ext>
            </c:extLst>
          </c:dPt>
          <c:dPt>
            <c:idx val="8"/>
            <c:bubble3D val="0"/>
            <c:spPr>
              <a:solidFill>
                <a:srgbClr val="FFFF00"/>
              </a:solidFill>
              <a:ln w="19050">
                <a:solidFill>
                  <a:schemeClr val="lt1"/>
                </a:solidFill>
              </a:ln>
              <a:effectLst/>
            </c:spPr>
            <c:extLst>
              <c:ext xmlns:c16="http://schemas.microsoft.com/office/drawing/2014/chart" uri="{C3380CC4-5D6E-409C-BE32-E72D297353CC}">
                <c16:uniqueId val="{00000011-0E77-4042-8302-E02EFC034934}"/>
              </c:ext>
            </c:extLst>
          </c:dPt>
          <c:dPt>
            <c:idx val="9"/>
            <c:bubble3D val="0"/>
            <c:spPr>
              <a:solidFill>
                <a:srgbClr val="FFFF00"/>
              </a:solidFill>
              <a:ln w="19050">
                <a:solidFill>
                  <a:schemeClr val="lt1"/>
                </a:solidFill>
              </a:ln>
              <a:effectLst/>
            </c:spPr>
            <c:extLst>
              <c:ext xmlns:c16="http://schemas.microsoft.com/office/drawing/2014/chart" uri="{C3380CC4-5D6E-409C-BE32-E72D297353CC}">
                <c16:uniqueId val="{00000013-0E77-4042-8302-E02EFC034934}"/>
              </c:ext>
            </c:extLst>
          </c:dPt>
          <c:dPt>
            <c:idx val="10"/>
            <c:bubble3D val="0"/>
            <c:spPr>
              <a:solidFill>
                <a:srgbClr val="FFFF00"/>
              </a:solidFill>
              <a:ln w="19050">
                <a:solidFill>
                  <a:schemeClr val="lt1"/>
                </a:solidFill>
              </a:ln>
              <a:effectLst/>
            </c:spPr>
            <c:extLst>
              <c:ext xmlns:c16="http://schemas.microsoft.com/office/drawing/2014/chart" uri="{C3380CC4-5D6E-409C-BE32-E72D297353CC}">
                <c16:uniqueId val="{00000015-0E77-4042-8302-E02EFC034934}"/>
              </c:ext>
            </c:extLst>
          </c:dPt>
          <c:dPt>
            <c:idx val="11"/>
            <c:bubble3D val="0"/>
            <c:spPr>
              <a:solidFill>
                <a:srgbClr val="FFFF00"/>
              </a:solidFill>
              <a:ln w="19050">
                <a:solidFill>
                  <a:schemeClr val="lt1"/>
                </a:solidFill>
              </a:ln>
              <a:effectLst/>
            </c:spPr>
            <c:extLst>
              <c:ext xmlns:c16="http://schemas.microsoft.com/office/drawing/2014/chart" uri="{C3380CC4-5D6E-409C-BE32-E72D297353CC}">
                <c16:uniqueId val="{00000017-0E77-4042-8302-E02EFC034934}"/>
              </c:ext>
            </c:extLst>
          </c:dPt>
          <c:dPt>
            <c:idx val="12"/>
            <c:bubble3D val="0"/>
            <c:spPr>
              <a:solidFill>
                <a:srgbClr val="FFFF00"/>
              </a:solidFill>
              <a:ln w="19050">
                <a:solidFill>
                  <a:schemeClr val="lt1"/>
                </a:solidFill>
              </a:ln>
              <a:effectLst/>
            </c:spPr>
            <c:extLst>
              <c:ext xmlns:c16="http://schemas.microsoft.com/office/drawing/2014/chart" uri="{C3380CC4-5D6E-409C-BE32-E72D297353CC}">
                <c16:uniqueId val="{00000019-0E77-4042-8302-E02EFC034934}"/>
              </c:ext>
            </c:extLst>
          </c:dPt>
          <c:dPt>
            <c:idx val="13"/>
            <c:bubble3D val="0"/>
            <c:spPr>
              <a:solidFill>
                <a:srgbClr val="FFFF00"/>
              </a:solidFill>
              <a:ln w="19050">
                <a:solidFill>
                  <a:schemeClr val="lt1"/>
                </a:solidFill>
              </a:ln>
              <a:effectLst/>
            </c:spPr>
            <c:extLst>
              <c:ext xmlns:c16="http://schemas.microsoft.com/office/drawing/2014/chart" uri="{C3380CC4-5D6E-409C-BE32-E72D297353CC}">
                <c16:uniqueId val="{0000001B-0E77-4042-8302-E02EFC034934}"/>
              </c:ext>
            </c:extLst>
          </c:dPt>
          <c:dPt>
            <c:idx val="14"/>
            <c:bubble3D val="0"/>
            <c:spPr>
              <a:solidFill>
                <a:srgbClr val="FFFF00"/>
              </a:solidFill>
              <a:ln w="19050">
                <a:solidFill>
                  <a:schemeClr val="lt1"/>
                </a:solidFill>
              </a:ln>
              <a:effectLst/>
            </c:spPr>
            <c:extLst>
              <c:ext xmlns:c16="http://schemas.microsoft.com/office/drawing/2014/chart" uri="{C3380CC4-5D6E-409C-BE32-E72D297353CC}">
                <c16:uniqueId val="{0000001D-0E77-4042-8302-E02EFC034934}"/>
              </c:ext>
            </c:extLst>
          </c:dPt>
          <c:dPt>
            <c:idx val="15"/>
            <c:bubble3D val="0"/>
            <c:spPr>
              <a:solidFill>
                <a:srgbClr val="FFFF00"/>
              </a:solidFill>
              <a:ln w="19050">
                <a:solidFill>
                  <a:schemeClr val="lt1"/>
                </a:solidFill>
              </a:ln>
              <a:effectLst/>
            </c:spPr>
            <c:extLst>
              <c:ext xmlns:c16="http://schemas.microsoft.com/office/drawing/2014/chart" uri="{C3380CC4-5D6E-409C-BE32-E72D297353CC}">
                <c16:uniqueId val="{0000001F-0E77-4042-8302-E02EFC034934}"/>
              </c:ext>
            </c:extLst>
          </c:dPt>
          <c:dPt>
            <c:idx val="16"/>
            <c:bubble3D val="0"/>
            <c:spPr>
              <a:solidFill>
                <a:srgbClr val="FFFF00"/>
              </a:solidFill>
              <a:ln w="19050">
                <a:solidFill>
                  <a:schemeClr val="lt1"/>
                </a:solidFill>
              </a:ln>
              <a:effectLst/>
            </c:spPr>
            <c:extLst>
              <c:ext xmlns:c16="http://schemas.microsoft.com/office/drawing/2014/chart" uri="{C3380CC4-5D6E-409C-BE32-E72D297353CC}">
                <c16:uniqueId val="{00000021-0E77-4042-8302-E02EFC034934}"/>
              </c:ext>
            </c:extLst>
          </c:dPt>
          <c:dPt>
            <c:idx val="17"/>
            <c:bubble3D val="0"/>
            <c:spPr>
              <a:solidFill>
                <a:srgbClr val="FFFF00"/>
              </a:solidFill>
              <a:ln w="19050">
                <a:solidFill>
                  <a:schemeClr val="lt1"/>
                </a:solidFill>
              </a:ln>
              <a:effectLst/>
            </c:spPr>
            <c:extLst>
              <c:ext xmlns:c16="http://schemas.microsoft.com/office/drawing/2014/chart" uri="{C3380CC4-5D6E-409C-BE32-E72D297353CC}">
                <c16:uniqueId val="{00000023-0E77-4042-8302-E02EFC034934}"/>
              </c:ext>
            </c:extLst>
          </c:dPt>
          <c:dPt>
            <c:idx val="18"/>
            <c:bubble3D val="0"/>
            <c:spPr>
              <a:solidFill>
                <a:srgbClr val="FFFF00"/>
              </a:solidFill>
              <a:ln w="19050">
                <a:solidFill>
                  <a:schemeClr val="lt1"/>
                </a:solidFill>
              </a:ln>
              <a:effectLst/>
            </c:spPr>
            <c:extLst>
              <c:ext xmlns:c16="http://schemas.microsoft.com/office/drawing/2014/chart" uri="{C3380CC4-5D6E-409C-BE32-E72D297353CC}">
                <c16:uniqueId val="{00000025-0E77-4042-8302-E02EFC034934}"/>
              </c:ext>
            </c:extLst>
          </c:dPt>
          <c:dPt>
            <c:idx val="19"/>
            <c:bubble3D val="0"/>
            <c:spPr>
              <a:solidFill>
                <a:srgbClr val="FFFF00"/>
              </a:solidFill>
              <a:ln w="19050">
                <a:solidFill>
                  <a:schemeClr val="lt1"/>
                </a:solidFill>
              </a:ln>
              <a:effectLst/>
            </c:spPr>
            <c:extLst>
              <c:ext xmlns:c16="http://schemas.microsoft.com/office/drawing/2014/chart" uri="{C3380CC4-5D6E-409C-BE32-E72D297353CC}">
                <c16:uniqueId val="{00000027-0E77-4042-8302-E02EFC034934}"/>
              </c:ext>
            </c:extLst>
          </c:dPt>
          <c:dPt>
            <c:idx val="20"/>
            <c:bubble3D val="0"/>
            <c:spPr>
              <a:solidFill>
                <a:srgbClr val="FFFF00"/>
              </a:solidFill>
              <a:ln w="19050">
                <a:solidFill>
                  <a:schemeClr val="lt1"/>
                </a:solidFill>
              </a:ln>
              <a:effectLst/>
            </c:spPr>
            <c:extLst>
              <c:ext xmlns:c16="http://schemas.microsoft.com/office/drawing/2014/chart" uri="{C3380CC4-5D6E-409C-BE32-E72D297353CC}">
                <c16:uniqueId val="{00000029-0E77-4042-8302-E02EFC034934}"/>
              </c:ext>
            </c:extLst>
          </c:dPt>
          <c:dPt>
            <c:idx val="21"/>
            <c:bubble3D val="0"/>
            <c:spPr>
              <a:solidFill>
                <a:srgbClr val="FFFF00"/>
              </a:solidFill>
              <a:ln w="19050">
                <a:solidFill>
                  <a:schemeClr val="lt1"/>
                </a:solidFill>
              </a:ln>
              <a:effectLst/>
            </c:spPr>
            <c:extLst>
              <c:ext xmlns:c16="http://schemas.microsoft.com/office/drawing/2014/chart" uri="{C3380CC4-5D6E-409C-BE32-E72D297353CC}">
                <c16:uniqueId val="{0000002B-0E77-4042-8302-E02EFC034934}"/>
              </c:ext>
            </c:extLst>
          </c:dPt>
          <c:dPt>
            <c:idx val="22"/>
            <c:bubble3D val="0"/>
            <c:spPr>
              <a:solidFill>
                <a:srgbClr val="FFFF00"/>
              </a:solidFill>
              <a:ln w="19050">
                <a:solidFill>
                  <a:schemeClr val="lt1"/>
                </a:solidFill>
              </a:ln>
              <a:effectLst/>
            </c:spPr>
            <c:extLst>
              <c:ext xmlns:c16="http://schemas.microsoft.com/office/drawing/2014/chart" uri="{C3380CC4-5D6E-409C-BE32-E72D297353CC}">
                <c16:uniqueId val="{0000002D-0E77-4042-8302-E02EFC034934}"/>
              </c:ext>
            </c:extLst>
          </c:dPt>
          <c:dPt>
            <c:idx val="23"/>
            <c:bubble3D val="0"/>
            <c:spPr>
              <a:solidFill>
                <a:srgbClr val="FFFF00"/>
              </a:solidFill>
              <a:ln w="19050">
                <a:solidFill>
                  <a:schemeClr val="lt1"/>
                </a:solidFill>
              </a:ln>
              <a:effectLst/>
            </c:spPr>
            <c:extLst>
              <c:ext xmlns:c16="http://schemas.microsoft.com/office/drawing/2014/chart" uri="{C3380CC4-5D6E-409C-BE32-E72D297353CC}">
                <c16:uniqueId val="{0000002F-0E77-4042-8302-E02EFC034934}"/>
              </c:ext>
            </c:extLst>
          </c:dPt>
          <c:dPt>
            <c:idx val="24"/>
            <c:bubble3D val="0"/>
            <c:spPr>
              <a:solidFill>
                <a:srgbClr val="FFFF00"/>
              </a:solidFill>
              <a:ln w="19050">
                <a:solidFill>
                  <a:schemeClr val="lt1"/>
                </a:solidFill>
              </a:ln>
              <a:effectLst/>
            </c:spPr>
            <c:extLst>
              <c:ext xmlns:c16="http://schemas.microsoft.com/office/drawing/2014/chart" uri="{C3380CC4-5D6E-409C-BE32-E72D297353CC}">
                <c16:uniqueId val="{00000031-0E77-4042-8302-E02EFC034934}"/>
              </c:ext>
            </c:extLst>
          </c:dPt>
          <c:dPt>
            <c:idx val="25"/>
            <c:bubble3D val="0"/>
            <c:spPr>
              <a:solidFill>
                <a:srgbClr val="FFFF00"/>
              </a:solidFill>
              <a:ln w="19050">
                <a:solidFill>
                  <a:schemeClr val="lt1"/>
                </a:solidFill>
              </a:ln>
              <a:effectLst/>
            </c:spPr>
            <c:extLst>
              <c:ext xmlns:c16="http://schemas.microsoft.com/office/drawing/2014/chart" uri="{C3380CC4-5D6E-409C-BE32-E72D297353CC}">
                <c16:uniqueId val="{00000033-0E77-4042-8302-E02EFC034934}"/>
              </c:ext>
            </c:extLst>
          </c:dPt>
          <c:dPt>
            <c:idx val="26"/>
            <c:bubble3D val="0"/>
            <c:spPr>
              <a:solidFill>
                <a:srgbClr val="FFFF00"/>
              </a:solidFill>
              <a:ln w="19050">
                <a:solidFill>
                  <a:schemeClr val="lt1"/>
                </a:solidFill>
              </a:ln>
              <a:effectLst/>
            </c:spPr>
            <c:extLst>
              <c:ext xmlns:c16="http://schemas.microsoft.com/office/drawing/2014/chart" uri="{C3380CC4-5D6E-409C-BE32-E72D297353CC}">
                <c16:uniqueId val="{00000035-0E77-4042-8302-E02EFC034934}"/>
              </c:ext>
            </c:extLst>
          </c:dPt>
          <c:dPt>
            <c:idx val="27"/>
            <c:bubble3D val="0"/>
            <c:spPr>
              <a:solidFill>
                <a:srgbClr val="FFFF00"/>
              </a:solidFill>
              <a:ln w="19050">
                <a:solidFill>
                  <a:schemeClr val="lt1"/>
                </a:solidFill>
              </a:ln>
              <a:effectLst/>
            </c:spPr>
            <c:extLst>
              <c:ext xmlns:c16="http://schemas.microsoft.com/office/drawing/2014/chart" uri="{C3380CC4-5D6E-409C-BE32-E72D297353CC}">
                <c16:uniqueId val="{00000037-0E77-4042-8302-E02EFC034934}"/>
              </c:ext>
            </c:extLst>
          </c:dPt>
          <c:dPt>
            <c:idx val="28"/>
            <c:bubble3D val="0"/>
            <c:spPr>
              <a:solidFill>
                <a:srgbClr val="FFFF00"/>
              </a:solidFill>
              <a:ln w="19050">
                <a:solidFill>
                  <a:schemeClr val="lt1"/>
                </a:solidFill>
              </a:ln>
              <a:effectLst/>
            </c:spPr>
            <c:extLst>
              <c:ext xmlns:c16="http://schemas.microsoft.com/office/drawing/2014/chart" uri="{C3380CC4-5D6E-409C-BE32-E72D297353CC}">
                <c16:uniqueId val="{00000039-0E77-4042-8302-E02EFC034934}"/>
              </c:ext>
            </c:extLst>
          </c:dPt>
          <c:dPt>
            <c:idx val="29"/>
            <c:bubble3D val="0"/>
            <c:spPr>
              <a:solidFill>
                <a:srgbClr val="FFFF00"/>
              </a:solidFill>
              <a:ln w="19050">
                <a:solidFill>
                  <a:schemeClr val="lt1"/>
                </a:solidFill>
              </a:ln>
              <a:effectLst/>
            </c:spPr>
            <c:extLst>
              <c:ext xmlns:c16="http://schemas.microsoft.com/office/drawing/2014/chart" uri="{C3380CC4-5D6E-409C-BE32-E72D297353CC}">
                <c16:uniqueId val="{0000003B-0E77-4042-8302-E02EFC034934}"/>
              </c:ext>
            </c:extLst>
          </c:dPt>
          <c:dPt>
            <c:idx val="30"/>
            <c:bubble3D val="0"/>
            <c:spPr>
              <a:solidFill>
                <a:srgbClr val="FFFF00"/>
              </a:solidFill>
              <a:ln w="19050">
                <a:solidFill>
                  <a:schemeClr val="lt1"/>
                </a:solidFill>
              </a:ln>
              <a:effectLst/>
            </c:spPr>
            <c:extLst>
              <c:ext xmlns:c16="http://schemas.microsoft.com/office/drawing/2014/chart" uri="{C3380CC4-5D6E-409C-BE32-E72D297353CC}">
                <c16:uniqueId val="{0000003D-0E77-4042-8302-E02EFC034934}"/>
              </c:ext>
            </c:extLst>
          </c:dPt>
          <c:dPt>
            <c:idx val="31"/>
            <c:bubble3D val="0"/>
            <c:spPr>
              <a:solidFill>
                <a:srgbClr val="FFFF00"/>
              </a:solidFill>
              <a:ln w="19050">
                <a:solidFill>
                  <a:schemeClr val="lt1"/>
                </a:solidFill>
              </a:ln>
              <a:effectLst/>
            </c:spPr>
            <c:extLst>
              <c:ext xmlns:c16="http://schemas.microsoft.com/office/drawing/2014/chart" uri="{C3380CC4-5D6E-409C-BE32-E72D297353CC}">
                <c16:uniqueId val="{0000003F-0E77-4042-8302-E02EFC034934}"/>
              </c:ext>
            </c:extLst>
          </c:dPt>
          <c:dPt>
            <c:idx val="32"/>
            <c:bubble3D val="0"/>
            <c:spPr>
              <a:solidFill>
                <a:srgbClr val="FFFF00"/>
              </a:solidFill>
              <a:ln w="19050">
                <a:solidFill>
                  <a:schemeClr val="lt1"/>
                </a:solidFill>
              </a:ln>
              <a:effectLst/>
            </c:spPr>
            <c:extLst>
              <c:ext xmlns:c16="http://schemas.microsoft.com/office/drawing/2014/chart" uri="{C3380CC4-5D6E-409C-BE32-E72D297353CC}">
                <c16:uniqueId val="{00000041-0E77-4042-8302-E02EFC034934}"/>
              </c:ext>
            </c:extLst>
          </c:dPt>
          <c:dPt>
            <c:idx val="33"/>
            <c:bubble3D val="0"/>
            <c:spPr>
              <a:solidFill>
                <a:srgbClr val="FFFF00"/>
              </a:solidFill>
              <a:ln w="19050">
                <a:solidFill>
                  <a:schemeClr val="lt1"/>
                </a:solidFill>
              </a:ln>
              <a:effectLst/>
            </c:spPr>
            <c:extLst>
              <c:ext xmlns:c16="http://schemas.microsoft.com/office/drawing/2014/chart" uri="{C3380CC4-5D6E-409C-BE32-E72D297353CC}">
                <c16:uniqueId val="{00000043-0E77-4042-8302-E02EFC034934}"/>
              </c:ext>
            </c:extLst>
          </c:dPt>
          <c:dPt>
            <c:idx val="34"/>
            <c:bubble3D val="0"/>
            <c:spPr>
              <a:solidFill>
                <a:srgbClr val="FFFF00"/>
              </a:solidFill>
              <a:ln w="19050">
                <a:solidFill>
                  <a:schemeClr val="lt1"/>
                </a:solidFill>
              </a:ln>
              <a:effectLst/>
            </c:spPr>
            <c:extLst>
              <c:ext xmlns:c16="http://schemas.microsoft.com/office/drawing/2014/chart" uri="{C3380CC4-5D6E-409C-BE32-E72D297353CC}">
                <c16:uniqueId val="{00000045-0E77-4042-8302-E02EFC034934}"/>
              </c:ext>
            </c:extLst>
          </c:dPt>
          <c:dPt>
            <c:idx val="35"/>
            <c:bubble3D val="0"/>
            <c:spPr>
              <a:solidFill>
                <a:srgbClr val="FFFF00"/>
              </a:solidFill>
              <a:ln w="19050">
                <a:solidFill>
                  <a:schemeClr val="lt1"/>
                </a:solidFill>
              </a:ln>
              <a:effectLst/>
            </c:spPr>
            <c:extLst>
              <c:ext xmlns:c16="http://schemas.microsoft.com/office/drawing/2014/chart" uri="{C3380CC4-5D6E-409C-BE32-E72D297353CC}">
                <c16:uniqueId val="{00000047-0E77-4042-8302-E02EFC034934}"/>
              </c:ext>
            </c:extLst>
          </c:dPt>
          <c:dPt>
            <c:idx val="36"/>
            <c:bubble3D val="0"/>
            <c:spPr>
              <a:solidFill>
                <a:srgbClr val="FFFF00"/>
              </a:solidFill>
              <a:ln w="19050">
                <a:solidFill>
                  <a:schemeClr val="lt1"/>
                </a:solidFill>
              </a:ln>
              <a:effectLst/>
            </c:spPr>
            <c:extLst>
              <c:ext xmlns:c16="http://schemas.microsoft.com/office/drawing/2014/chart" uri="{C3380CC4-5D6E-409C-BE32-E72D297353CC}">
                <c16:uniqueId val="{00000049-0E77-4042-8302-E02EFC034934}"/>
              </c:ext>
            </c:extLst>
          </c:dPt>
          <c:dPt>
            <c:idx val="37"/>
            <c:bubble3D val="0"/>
            <c:spPr>
              <a:solidFill>
                <a:srgbClr val="FFFF00"/>
              </a:solidFill>
              <a:ln w="19050">
                <a:solidFill>
                  <a:schemeClr val="lt1"/>
                </a:solidFill>
              </a:ln>
              <a:effectLst/>
            </c:spPr>
            <c:extLst>
              <c:ext xmlns:c16="http://schemas.microsoft.com/office/drawing/2014/chart" uri="{C3380CC4-5D6E-409C-BE32-E72D297353CC}">
                <c16:uniqueId val="{0000004B-0E77-4042-8302-E02EFC034934}"/>
              </c:ext>
            </c:extLst>
          </c:dPt>
          <c:dPt>
            <c:idx val="38"/>
            <c:bubble3D val="0"/>
            <c:spPr>
              <a:solidFill>
                <a:srgbClr val="FFFF00"/>
              </a:solidFill>
              <a:ln w="19050">
                <a:solidFill>
                  <a:schemeClr val="lt1"/>
                </a:solidFill>
              </a:ln>
              <a:effectLst/>
            </c:spPr>
            <c:extLst>
              <c:ext xmlns:c16="http://schemas.microsoft.com/office/drawing/2014/chart" uri="{C3380CC4-5D6E-409C-BE32-E72D297353CC}">
                <c16:uniqueId val="{0000004D-0E77-4042-8302-E02EFC034934}"/>
              </c:ext>
            </c:extLst>
          </c:dPt>
          <c:dPt>
            <c:idx val="39"/>
            <c:bubble3D val="0"/>
            <c:spPr>
              <a:solidFill>
                <a:srgbClr val="FFFF00"/>
              </a:solidFill>
              <a:ln w="19050">
                <a:solidFill>
                  <a:schemeClr val="lt1"/>
                </a:solidFill>
              </a:ln>
              <a:effectLst/>
            </c:spPr>
            <c:extLst>
              <c:ext xmlns:c16="http://schemas.microsoft.com/office/drawing/2014/chart" uri="{C3380CC4-5D6E-409C-BE32-E72D297353CC}">
                <c16:uniqueId val="{0000004F-0E77-4042-8302-E02EFC034934}"/>
              </c:ext>
            </c:extLst>
          </c:dPt>
          <c:dPt>
            <c:idx val="40"/>
            <c:bubble3D val="0"/>
            <c:spPr>
              <a:solidFill>
                <a:srgbClr val="FFFF00"/>
              </a:solidFill>
              <a:ln w="19050">
                <a:solidFill>
                  <a:schemeClr val="lt1"/>
                </a:solidFill>
              </a:ln>
              <a:effectLst/>
            </c:spPr>
            <c:extLst>
              <c:ext xmlns:c16="http://schemas.microsoft.com/office/drawing/2014/chart" uri="{C3380CC4-5D6E-409C-BE32-E72D297353CC}">
                <c16:uniqueId val="{00000051-0E77-4042-8302-E02EFC034934}"/>
              </c:ext>
            </c:extLst>
          </c:dPt>
          <c:dPt>
            <c:idx val="41"/>
            <c:bubble3D val="0"/>
            <c:spPr>
              <a:solidFill>
                <a:srgbClr val="FFFF00"/>
              </a:solidFill>
              <a:ln w="19050">
                <a:solidFill>
                  <a:schemeClr val="lt1"/>
                </a:solidFill>
              </a:ln>
              <a:effectLst/>
            </c:spPr>
            <c:extLst>
              <c:ext xmlns:c16="http://schemas.microsoft.com/office/drawing/2014/chart" uri="{C3380CC4-5D6E-409C-BE32-E72D297353CC}">
                <c16:uniqueId val="{00000053-0E77-4042-8302-E02EFC034934}"/>
              </c:ext>
            </c:extLst>
          </c:dPt>
          <c:dPt>
            <c:idx val="42"/>
            <c:bubble3D val="0"/>
            <c:spPr>
              <a:solidFill>
                <a:srgbClr val="FFFF00"/>
              </a:solidFill>
              <a:ln w="19050">
                <a:solidFill>
                  <a:schemeClr val="lt1"/>
                </a:solidFill>
              </a:ln>
              <a:effectLst/>
            </c:spPr>
            <c:extLst>
              <c:ext xmlns:c16="http://schemas.microsoft.com/office/drawing/2014/chart" uri="{C3380CC4-5D6E-409C-BE32-E72D297353CC}">
                <c16:uniqueId val="{00000055-0E77-4042-8302-E02EFC034934}"/>
              </c:ext>
            </c:extLst>
          </c:dPt>
          <c:dPt>
            <c:idx val="43"/>
            <c:bubble3D val="0"/>
            <c:spPr>
              <a:solidFill>
                <a:srgbClr val="FFFF00"/>
              </a:solidFill>
              <a:ln w="19050">
                <a:solidFill>
                  <a:schemeClr val="lt1"/>
                </a:solidFill>
              </a:ln>
              <a:effectLst/>
            </c:spPr>
            <c:extLst>
              <c:ext xmlns:c16="http://schemas.microsoft.com/office/drawing/2014/chart" uri="{C3380CC4-5D6E-409C-BE32-E72D297353CC}">
                <c16:uniqueId val="{00000057-0E77-4042-8302-E02EFC034934}"/>
              </c:ext>
            </c:extLst>
          </c:dPt>
          <c:dPt>
            <c:idx val="44"/>
            <c:bubble3D val="0"/>
            <c:spPr>
              <a:solidFill>
                <a:srgbClr val="FFFF00"/>
              </a:solidFill>
              <a:ln w="19050">
                <a:solidFill>
                  <a:schemeClr val="lt1"/>
                </a:solidFill>
              </a:ln>
              <a:effectLst/>
            </c:spPr>
            <c:extLst>
              <c:ext xmlns:c16="http://schemas.microsoft.com/office/drawing/2014/chart" uri="{C3380CC4-5D6E-409C-BE32-E72D297353CC}">
                <c16:uniqueId val="{00000059-0E77-4042-8302-E02EFC034934}"/>
              </c:ext>
            </c:extLst>
          </c:dPt>
          <c:dPt>
            <c:idx val="45"/>
            <c:bubble3D val="0"/>
            <c:spPr>
              <a:solidFill>
                <a:srgbClr val="FFFF00"/>
              </a:solidFill>
              <a:ln w="19050">
                <a:solidFill>
                  <a:schemeClr val="lt1"/>
                </a:solidFill>
              </a:ln>
              <a:effectLst/>
            </c:spPr>
            <c:extLst>
              <c:ext xmlns:c16="http://schemas.microsoft.com/office/drawing/2014/chart" uri="{C3380CC4-5D6E-409C-BE32-E72D297353CC}">
                <c16:uniqueId val="{0000005B-0E77-4042-8302-E02EFC034934}"/>
              </c:ext>
            </c:extLst>
          </c:dPt>
          <c:dPt>
            <c:idx val="46"/>
            <c:bubble3D val="0"/>
            <c:spPr>
              <a:solidFill>
                <a:srgbClr val="FFFF00"/>
              </a:solidFill>
              <a:ln w="19050">
                <a:solidFill>
                  <a:schemeClr val="lt1"/>
                </a:solidFill>
              </a:ln>
              <a:effectLst/>
            </c:spPr>
            <c:extLst>
              <c:ext xmlns:c16="http://schemas.microsoft.com/office/drawing/2014/chart" uri="{C3380CC4-5D6E-409C-BE32-E72D297353CC}">
                <c16:uniqueId val="{0000005D-0E77-4042-8302-E02EFC034934}"/>
              </c:ext>
            </c:extLst>
          </c:dPt>
          <c:dPt>
            <c:idx val="47"/>
            <c:bubble3D val="0"/>
            <c:spPr>
              <a:solidFill>
                <a:srgbClr val="FFFF00"/>
              </a:solidFill>
              <a:ln w="19050">
                <a:solidFill>
                  <a:schemeClr val="lt1"/>
                </a:solidFill>
              </a:ln>
              <a:effectLst/>
            </c:spPr>
            <c:extLst>
              <c:ext xmlns:c16="http://schemas.microsoft.com/office/drawing/2014/chart" uri="{C3380CC4-5D6E-409C-BE32-E72D297353CC}">
                <c16:uniqueId val="{0000005F-0E77-4042-8302-E02EFC034934}"/>
              </c:ext>
            </c:extLst>
          </c:dPt>
          <c:dPt>
            <c:idx val="48"/>
            <c:bubble3D val="0"/>
            <c:spPr>
              <a:solidFill>
                <a:srgbClr val="FFFF00"/>
              </a:solidFill>
              <a:ln w="19050">
                <a:solidFill>
                  <a:schemeClr val="lt1"/>
                </a:solidFill>
              </a:ln>
              <a:effectLst/>
            </c:spPr>
            <c:extLst>
              <c:ext xmlns:c16="http://schemas.microsoft.com/office/drawing/2014/chart" uri="{C3380CC4-5D6E-409C-BE32-E72D297353CC}">
                <c16:uniqueId val="{00000061-0E77-4042-8302-E02EFC034934}"/>
              </c:ext>
            </c:extLst>
          </c:dPt>
          <c:dPt>
            <c:idx val="49"/>
            <c:bubble3D val="0"/>
            <c:spPr>
              <a:solidFill>
                <a:srgbClr val="92D050"/>
              </a:solidFill>
              <a:ln w="19050">
                <a:solidFill>
                  <a:schemeClr val="lt1"/>
                </a:solidFill>
              </a:ln>
              <a:effectLst/>
            </c:spPr>
            <c:extLst>
              <c:ext xmlns:c16="http://schemas.microsoft.com/office/drawing/2014/chart" uri="{C3380CC4-5D6E-409C-BE32-E72D297353CC}">
                <c16:uniqueId val="{00000063-0E77-4042-8302-E02EFC034934}"/>
              </c:ext>
            </c:extLst>
          </c:dPt>
          <c:dPt>
            <c:idx val="50"/>
            <c:bubble3D val="0"/>
            <c:spPr>
              <a:solidFill>
                <a:srgbClr val="92D050"/>
              </a:solidFill>
              <a:ln w="19050">
                <a:solidFill>
                  <a:schemeClr val="lt1"/>
                </a:solidFill>
              </a:ln>
              <a:effectLst/>
            </c:spPr>
            <c:extLst>
              <c:ext xmlns:c16="http://schemas.microsoft.com/office/drawing/2014/chart" uri="{C3380CC4-5D6E-409C-BE32-E72D297353CC}">
                <c16:uniqueId val="{00000065-0E77-4042-8302-E02EFC034934}"/>
              </c:ext>
            </c:extLst>
          </c:dPt>
          <c:dPt>
            <c:idx val="51"/>
            <c:bubble3D val="0"/>
            <c:spPr>
              <a:solidFill>
                <a:srgbClr val="92D050"/>
              </a:solidFill>
              <a:ln w="19050">
                <a:solidFill>
                  <a:schemeClr val="lt1"/>
                </a:solidFill>
              </a:ln>
              <a:effectLst/>
            </c:spPr>
            <c:extLst>
              <c:ext xmlns:c16="http://schemas.microsoft.com/office/drawing/2014/chart" uri="{C3380CC4-5D6E-409C-BE32-E72D297353CC}">
                <c16:uniqueId val="{00000067-0E77-4042-8302-E02EFC034934}"/>
              </c:ext>
            </c:extLst>
          </c:dPt>
          <c:dPt>
            <c:idx val="52"/>
            <c:bubble3D val="0"/>
            <c:spPr>
              <a:solidFill>
                <a:srgbClr val="92D050"/>
              </a:solidFill>
              <a:ln w="19050">
                <a:solidFill>
                  <a:schemeClr val="lt1"/>
                </a:solidFill>
              </a:ln>
              <a:effectLst/>
            </c:spPr>
            <c:extLst>
              <c:ext xmlns:c16="http://schemas.microsoft.com/office/drawing/2014/chart" uri="{C3380CC4-5D6E-409C-BE32-E72D297353CC}">
                <c16:uniqueId val="{00000069-0E77-4042-8302-E02EFC034934}"/>
              </c:ext>
            </c:extLst>
          </c:dPt>
          <c:dPt>
            <c:idx val="53"/>
            <c:bubble3D val="0"/>
            <c:spPr>
              <a:solidFill>
                <a:srgbClr val="92D050"/>
              </a:solidFill>
              <a:ln w="19050">
                <a:solidFill>
                  <a:schemeClr val="lt1"/>
                </a:solidFill>
              </a:ln>
              <a:effectLst/>
            </c:spPr>
            <c:extLst>
              <c:ext xmlns:c16="http://schemas.microsoft.com/office/drawing/2014/chart" uri="{C3380CC4-5D6E-409C-BE32-E72D297353CC}">
                <c16:uniqueId val="{0000006B-0E77-4042-8302-E02EFC034934}"/>
              </c:ext>
            </c:extLst>
          </c:dPt>
          <c:dPt>
            <c:idx val="54"/>
            <c:bubble3D val="0"/>
            <c:spPr>
              <a:solidFill>
                <a:srgbClr val="92D050"/>
              </a:solidFill>
              <a:ln w="19050">
                <a:solidFill>
                  <a:schemeClr val="lt1"/>
                </a:solidFill>
              </a:ln>
              <a:effectLst/>
            </c:spPr>
            <c:extLst>
              <c:ext xmlns:c16="http://schemas.microsoft.com/office/drawing/2014/chart" uri="{C3380CC4-5D6E-409C-BE32-E72D297353CC}">
                <c16:uniqueId val="{0000006D-0E77-4042-8302-E02EFC034934}"/>
              </c:ext>
            </c:extLst>
          </c:dPt>
          <c:dPt>
            <c:idx val="55"/>
            <c:bubble3D val="0"/>
            <c:spPr>
              <a:solidFill>
                <a:srgbClr val="92D050"/>
              </a:solidFill>
              <a:ln w="19050">
                <a:solidFill>
                  <a:schemeClr val="lt1"/>
                </a:solidFill>
              </a:ln>
              <a:effectLst/>
            </c:spPr>
            <c:extLst>
              <c:ext xmlns:c16="http://schemas.microsoft.com/office/drawing/2014/chart" uri="{C3380CC4-5D6E-409C-BE32-E72D297353CC}">
                <c16:uniqueId val="{0000006F-0E77-4042-8302-E02EFC034934}"/>
              </c:ext>
            </c:extLst>
          </c:dPt>
          <c:dPt>
            <c:idx val="56"/>
            <c:bubble3D val="0"/>
            <c:spPr>
              <a:solidFill>
                <a:srgbClr val="92D050"/>
              </a:solidFill>
              <a:ln w="19050">
                <a:solidFill>
                  <a:schemeClr val="lt1"/>
                </a:solidFill>
              </a:ln>
              <a:effectLst/>
            </c:spPr>
            <c:extLst>
              <c:ext xmlns:c16="http://schemas.microsoft.com/office/drawing/2014/chart" uri="{C3380CC4-5D6E-409C-BE32-E72D297353CC}">
                <c16:uniqueId val="{00000071-0E77-4042-8302-E02EFC034934}"/>
              </c:ext>
            </c:extLst>
          </c:dPt>
          <c:dPt>
            <c:idx val="57"/>
            <c:bubble3D val="0"/>
            <c:spPr>
              <a:solidFill>
                <a:srgbClr val="92D050"/>
              </a:solidFill>
              <a:ln w="19050">
                <a:solidFill>
                  <a:schemeClr val="lt1"/>
                </a:solidFill>
              </a:ln>
              <a:effectLst/>
            </c:spPr>
            <c:extLst>
              <c:ext xmlns:c16="http://schemas.microsoft.com/office/drawing/2014/chart" uri="{C3380CC4-5D6E-409C-BE32-E72D297353CC}">
                <c16:uniqueId val="{00000073-0E77-4042-8302-E02EFC034934}"/>
              </c:ext>
            </c:extLst>
          </c:dPt>
          <c:dPt>
            <c:idx val="58"/>
            <c:bubble3D val="0"/>
            <c:spPr>
              <a:solidFill>
                <a:srgbClr val="92D050"/>
              </a:solidFill>
              <a:ln w="19050">
                <a:solidFill>
                  <a:schemeClr val="lt1"/>
                </a:solidFill>
              </a:ln>
              <a:effectLst/>
            </c:spPr>
            <c:extLst>
              <c:ext xmlns:c16="http://schemas.microsoft.com/office/drawing/2014/chart" uri="{C3380CC4-5D6E-409C-BE32-E72D297353CC}">
                <c16:uniqueId val="{00000075-0E77-4042-8302-E02EFC034934}"/>
              </c:ext>
            </c:extLst>
          </c:dPt>
          <c:dPt>
            <c:idx val="59"/>
            <c:bubble3D val="0"/>
            <c:spPr>
              <a:solidFill>
                <a:srgbClr val="92D050"/>
              </a:solidFill>
              <a:ln w="19050">
                <a:solidFill>
                  <a:schemeClr val="lt1"/>
                </a:solidFill>
              </a:ln>
              <a:effectLst/>
            </c:spPr>
            <c:extLst>
              <c:ext xmlns:c16="http://schemas.microsoft.com/office/drawing/2014/chart" uri="{C3380CC4-5D6E-409C-BE32-E72D297353CC}">
                <c16:uniqueId val="{00000077-0E77-4042-8302-E02EFC034934}"/>
              </c:ext>
            </c:extLst>
          </c:dPt>
          <c:dPt>
            <c:idx val="60"/>
            <c:bubble3D val="0"/>
            <c:spPr>
              <a:solidFill>
                <a:srgbClr val="92D050"/>
              </a:solidFill>
              <a:ln w="19050">
                <a:solidFill>
                  <a:schemeClr val="lt1"/>
                </a:solidFill>
              </a:ln>
              <a:effectLst/>
            </c:spPr>
            <c:extLst>
              <c:ext xmlns:c16="http://schemas.microsoft.com/office/drawing/2014/chart" uri="{C3380CC4-5D6E-409C-BE32-E72D297353CC}">
                <c16:uniqueId val="{00000079-0E77-4042-8302-E02EFC034934}"/>
              </c:ext>
            </c:extLst>
          </c:dPt>
          <c:dPt>
            <c:idx val="61"/>
            <c:bubble3D val="0"/>
            <c:spPr>
              <a:solidFill>
                <a:srgbClr val="92D050"/>
              </a:solidFill>
              <a:ln w="19050">
                <a:solidFill>
                  <a:schemeClr val="lt1"/>
                </a:solidFill>
              </a:ln>
              <a:effectLst/>
            </c:spPr>
            <c:extLst>
              <c:ext xmlns:c16="http://schemas.microsoft.com/office/drawing/2014/chart" uri="{C3380CC4-5D6E-409C-BE32-E72D297353CC}">
                <c16:uniqueId val="{0000007B-0E77-4042-8302-E02EFC034934}"/>
              </c:ext>
            </c:extLst>
          </c:dPt>
          <c:dPt>
            <c:idx val="62"/>
            <c:bubble3D val="0"/>
            <c:spPr>
              <a:solidFill>
                <a:srgbClr val="92D050"/>
              </a:solidFill>
              <a:ln w="19050">
                <a:solidFill>
                  <a:schemeClr val="lt1"/>
                </a:solidFill>
              </a:ln>
              <a:effectLst/>
            </c:spPr>
            <c:extLst>
              <c:ext xmlns:c16="http://schemas.microsoft.com/office/drawing/2014/chart" uri="{C3380CC4-5D6E-409C-BE32-E72D297353CC}">
                <c16:uniqueId val="{0000007D-0E77-4042-8302-E02EFC034934}"/>
              </c:ext>
            </c:extLst>
          </c:dPt>
          <c:dPt>
            <c:idx val="63"/>
            <c:bubble3D val="0"/>
            <c:spPr>
              <a:solidFill>
                <a:srgbClr val="92D050"/>
              </a:solidFill>
              <a:ln w="19050">
                <a:solidFill>
                  <a:schemeClr val="lt1"/>
                </a:solidFill>
              </a:ln>
              <a:effectLst/>
            </c:spPr>
            <c:extLst>
              <c:ext xmlns:c16="http://schemas.microsoft.com/office/drawing/2014/chart" uri="{C3380CC4-5D6E-409C-BE32-E72D297353CC}">
                <c16:uniqueId val="{0000007F-0E77-4042-8302-E02EFC034934}"/>
              </c:ext>
            </c:extLst>
          </c:dPt>
          <c:dPt>
            <c:idx val="64"/>
            <c:bubble3D val="0"/>
            <c:spPr>
              <a:solidFill>
                <a:srgbClr val="92D050"/>
              </a:solidFill>
              <a:ln w="19050">
                <a:solidFill>
                  <a:schemeClr val="lt1"/>
                </a:solidFill>
              </a:ln>
              <a:effectLst/>
            </c:spPr>
            <c:extLst>
              <c:ext xmlns:c16="http://schemas.microsoft.com/office/drawing/2014/chart" uri="{C3380CC4-5D6E-409C-BE32-E72D297353CC}">
                <c16:uniqueId val="{00000081-0E77-4042-8302-E02EFC034934}"/>
              </c:ext>
            </c:extLst>
          </c:dPt>
          <c:dPt>
            <c:idx val="65"/>
            <c:bubble3D val="0"/>
            <c:spPr>
              <a:solidFill>
                <a:srgbClr val="92D050"/>
              </a:solidFill>
              <a:ln w="19050">
                <a:solidFill>
                  <a:schemeClr val="lt1"/>
                </a:solidFill>
              </a:ln>
              <a:effectLst/>
            </c:spPr>
            <c:extLst>
              <c:ext xmlns:c16="http://schemas.microsoft.com/office/drawing/2014/chart" uri="{C3380CC4-5D6E-409C-BE32-E72D297353CC}">
                <c16:uniqueId val="{00000083-0E77-4042-8302-E02EFC034934}"/>
              </c:ext>
            </c:extLst>
          </c:dPt>
          <c:dPt>
            <c:idx val="66"/>
            <c:bubble3D val="0"/>
            <c:spPr>
              <a:solidFill>
                <a:srgbClr val="92D050"/>
              </a:solidFill>
              <a:ln w="19050">
                <a:solidFill>
                  <a:schemeClr val="lt1"/>
                </a:solidFill>
              </a:ln>
              <a:effectLst/>
            </c:spPr>
            <c:extLst>
              <c:ext xmlns:c16="http://schemas.microsoft.com/office/drawing/2014/chart" uri="{C3380CC4-5D6E-409C-BE32-E72D297353CC}">
                <c16:uniqueId val="{00000085-0E77-4042-8302-E02EFC034934}"/>
              </c:ext>
            </c:extLst>
          </c:dPt>
          <c:dPt>
            <c:idx val="67"/>
            <c:bubble3D val="0"/>
            <c:spPr>
              <a:solidFill>
                <a:srgbClr val="92D050"/>
              </a:solidFill>
              <a:ln w="19050">
                <a:solidFill>
                  <a:schemeClr val="lt1"/>
                </a:solidFill>
              </a:ln>
              <a:effectLst/>
            </c:spPr>
            <c:extLst>
              <c:ext xmlns:c16="http://schemas.microsoft.com/office/drawing/2014/chart" uri="{C3380CC4-5D6E-409C-BE32-E72D297353CC}">
                <c16:uniqueId val="{00000087-0E77-4042-8302-E02EFC034934}"/>
              </c:ext>
            </c:extLst>
          </c:dPt>
          <c:dPt>
            <c:idx val="68"/>
            <c:bubble3D val="0"/>
            <c:spPr>
              <a:solidFill>
                <a:srgbClr val="92D050"/>
              </a:solidFill>
              <a:ln w="19050">
                <a:solidFill>
                  <a:schemeClr val="lt1"/>
                </a:solidFill>
              </a:ln>
              <a:effectLst/>
            </c:spPr>
            <c:extLst>
              <c:ext xmlns:c16="http://schemas.microsoft.com/office/drawing/2014/chart" uri="{C3380CC4-5D6E-409C-BE32-E72D297353CC}">
                <c16:uniqueId val="{00000089-0E77-4042-8302-E02EFC034934}"/>
              </c:ext>
            </c:extLst>
          </c:dPt>
          <c:dPt>
            <c:idx val="69"/>
            <c:bubble3D val="0"/>
            <c:spPr>
              <a:solidFill>
                <a:srgbClr val="92D050"/>
              </a:solidFill>
              <a:ln w="19050">
                <a:solidFill>
                  <a:schemeClr val="lt1"/>
                </a:solidFill>
              </a:ln>
              <a:effectLst/>
            </c:spPr>
            <c:extLst>
              <c:ext xmlns:c16="http://schemas.microsoft.com/office/drawing/2014/chart" uri="{C3380CC4-5D6E-409C-BE32-E72D297353CC}">
                <c16:uniqueId val="{0000008B-0E77-4042-8302-E02EFC034934}"/>
              </c:ext>
            </c:extLst>
          </c:dPt>
          <c:dPt>
            <c:idx val="70"/>
            <c:bubble3D val="0"/>
            <c:spPr>
              <a:solidFill>
                <a:srgbClr val="92D050"/>
              </a:solidFill>
              <a:ln w="19050">
                <a:solidFill>
                  <a:schemeClr val="lt1"/>
                </a:solidFill>
              </a:ln>
              <a:effectLst/>
            </c:spPr>
            <c:extLst>
              <c:ext xmlns:c16="http://schemas.microsoft.com/office/drawing/2014/chart" uri="{C3380CC4-5D6E-409C-BE32-E72D297353CC}">
                <c16:uniqueId val="{0000008D-0E77-4042-8302-E02EFC034934}"/>
              </c:ext>
            </c:extLst>
          </c:dPt>
          <c:dPt>
            <c:idx val="71"/>
            <c:bubble3D val="0"/>
            <c:spPr>
              <a:solidFill>
                <a:srgbClr val="92D050"/>
              </a:solidFill>
              <a:ln w="19050">
                <a:solidFill>
                  <a:schemeClr val="lt1"/>
                </a:solidFill>
              </a:ln>
              <a:effectLst/>
            </c:spPr>
            <c:extLst>
              <c:ext xmlns:c16="http://schemas.microsoft.com/office/drawing/2014/chart" uri="{C3380CC4-5D6E-409C-BE32-E72D297353CC}">
                <c16:uniqueId val="{0000008F-0E77-4042-8302-E02EFC034934}"/>
              </c:ext>
            </c:extLst>
          </c:dPt>
          <c:dPt>
            <c:idx val="72"/>
            <c:bubble3D val="0"/>
            <c:spPr>
              <a:solidFill>
                <a:srgbClr val="92D050"/>
              </a:solidFill>
              <a:ln w="19050">
                <a:solidFill>
                  <a:schemeClr val="lt1"/>
                </a:solidFill>
              </a:ln>
              <a:effectLst/>
            </c:spPr>
            <c:extLst>
              <c:ext xmlns:c16="http://schemas.microsoft.com/office/drawing/2014/chart" uri="{C3380CC4-5D6E-409C-BE32-E72D297353CC}">
                <c16:uniqueId val="{00000091-0E77-4042-8302-E02EFC034934}"/>
              </c:ext>
            </c:extLst>
          </c:dPt>
          <c:dPt>
            <c:idx val="73"/>
            <c:bubble3D val="0"/>
            <c:spPr>
              <a:solidFill>
                <a:srgbClr val="92D050"/>
              </a:solidFill>
              <a:ln w="19050">
                <a:solidFill>
                  <a:schemeClr val="lt1"/>
                </a:solidFill>
              </a:ln>
              <a:effectLst/>
            </c:spPr>
            <c:extLst>
              <c:ext xmlns:c16="http://schemas.microsoft.com/office/drawing/2014/chart" uri="{C3380CC4-5D6E-409C-BE32-E72D297353CC}">
                <c16:uniqueId val="{00000093-0E77-4042-8302-E02EFC034934}"/>
              </c:ext>
            </c:extLst>
          </c:dPt>
          <c:dPt>
            <c:idx val="74"/>
            <c:bubble3D val="0"/>
            <c:spPr>
              <a:solidFill>
                <a:srgbClr val="92D050"/>
              </a:solidFill>
              <a:ln w="19050">
                <a:solidFill>
                  <a:schemeClr val="lt1"/>
                </a:solidFill>
              </a:ln>
              <a:effectLst/>
            </c:spPr>
            <c:extLst>
              <c:ext xmlns:c16="http://schemas.microsoft.com/office/drawing/2014/chart" uri="{C3380CC4-5D6E-409C-BE32-E72D297353CC}">
                <c16:uniqueId val="{00000095-0E77-4042-8302-E02EFC034934}"/>
              </c:ext>
            </c:extLst>
          </c:dPt>
          <c:dPt>
            <c:idx val="75"/>
            <c:bubble3D val="0"/>
            <c:spPr>
              <a:solidFill>
                <a:srgbClr val="92D050"/>
              </a:solidFill>
              <a:ln w="19050">
                <a:solidFill>
                  <a:schemeClr val="lt1"/>
                </a:solidFill>
              </a:ln>
              <a:effectLst/>
            </c:spPr>
            <c:extLst>
              <c:ext xmlns:c16="http://schemas.microsoft.com/office/drawing/2014/chart" uri="{C3380CC4-5D6E-409C-BE32-E72D297353CC}">
                <c16:uniqueId val="{00000097-0E77-4042-8302-E02EFC034934}"/>
              </c:ext>
            </c:extLst>
          </c:dPt>
          <c:dPt>
            <c:idx val="76"/>
            <c:bubble3D val="0"/>
            <c:spPr>
              <a:solidFill>
                <a:srgbClr val="92D050"/>
              </a:solidFill>
              <a:ln w="19050">
                <a:solidFill>
                  <a:schemeClr val="lt1"/>
                </a:solidFill>
              </a:ln>
              <a:effectLst/>
            </c:spPr>
            <c:extLst>
              <c:ext xmlns:c16="http://schemas.microsoft.com/office/drawing/2014/chart" uri="{C3380CC4-5D6E-409C-BE32-E72D297353CC}">
                <c16:uniqueId val="{00000099-0E77-4042-8302-E02EFC034934}"/>
              </c:ext>
            </c:extLst>
          </c:dPt>
          <c:dPt>
            <c:idx val="77"/>
            <c:bubble3D val="0"/>
            <c:spPr>
              <a:solidFill>
                <a:srgbClr val="92D050"/>
              </a:solidFill>
              <a:ln w="19050">
                <a:solidFill>
                  <a:schemeClr val="lt1"/>
                </a:solidFill>
              </a:ln>
              <a:effectLst/>
            </c:spPr>
            <c:extLst>
              <c:ext xmlns:c16="http://schemas.microsoft.com/office/drawing/2014/chart" uri="{C3380CC4-5D6E-409C-BE32-E72D297353CC}">
                <c16:uniqueId val="{0000009B-0E77-4042-8302-E02EFC034934}"/>
              </c:ext>
            </c:extLst>
          </c:dPt>
          <c:dPt>
            <c:idx val="78"/>
            <c:bubble3D val="0"/>
            <c:spPr>
              <a:solidFill>
                <a:srgbClr val="92D050"/>
              </a:solidFill>
              <a:ln w="19050">
                <a:solidFill>
                  <a:schemeClr val="lt1"/>
                </a:solidFill>
              </a:ln>
              <a:effectLst/>
            </c:spPr>
            <c:extLst>
              <c:ext xmlns:c16="http://schemas.microsoft.com/office/drawing/2014/chart" uri="{C3380CC4-5D6E-409C-BE32-E72D297353CC}">
                <c16:uniqueId val="{0000009D-0E77-4042-8302-E02EFC034934}"/>
              </c:ext>
            </c:extLst>
          </c:dPt>
          <c:dPt>
            <c:idx val="79"/>
            <c:bubble3D val="0"/>
            <c:spPr>
              <a:solidFill>
                <a:srgbClr val="92D050"/>
              </a:solidFill>
              <a:ln w="19050">
                <a:solidFill>
                  <a:schemeClr val="lt1"/>
                </a:solidFill>
              </a:ln>
              <a:effectLst/>
            </c:spPr>
            <c:extLst>
              <c:ext xmlns:c16="http://schemas.microsoft.com/office/drawing/2014/chart" uri="{C3380CC4-5D6E-409C-BE32-E72D297353CC}">
                <c16:uniqueId val="{0000009F-0E77-4042-8302-E02EFC034934}"/>
              </c:ext>
            </c:extLst>
          </c:dPt>
          <c:dPt>
            <c:idx val="80"/>
            <c:bubble3D val="0"/>
            <c:spPr>
              <a:solidFill>
                <a:srgbClr val="92D050"/>
              </a:solidFill>
              <a:ln w="19050">
                <a:solidFill>
                  <a:schemeClr val="lt1"/>
                </a:solidFill>
              </a:ln>
              <a:effectLst/>
            </c:spPr>
            <c:extLst>
              <c:ext xmlns:c16="http://schemas.microsoft.com/office/drawing/2014/chart" uri="{C3380CC4-5D6E-409C-BE32-E72D297353CC}">
                <c16:uniqueId val="{000000A1-0E77-4042-8302-E02EFC034934}"/>
              </c:ext>
            </c:extLst>
          </c:dPt>
          <c:dPt>
            <c:idx val="81"/>
            <c:bubble3D val="0"/>
            <c:spPr>
              <a:solidFill>
                <a:srgbClr val="92D050"/>
              </a:solidFill>
              <a:ln w="19050">
                <a:solidFill>
                  <a:schemeClr val="lt1"/>
                </a:solidFill>
              </a:ln>
              <a:effectLst/>
            </c:spPr>
            <c:extLst>
              <c:ext xmlns:c16="http://schemas.microsoft.com/office/drawing/2014/chart" uri="{C3380CC4-5D6E-409C-BE32-E72D297353CC}">
                <c16:uniqueId val="{000000A3-0E77-4042-8302-E02EFC034934}"/>
              </c:ext>
            </c:extLst>
          </c:dPt>
          <c:dPt>
            <c:idx val="82"/>
            <c:bubble3D val="0"/>
            <c:spPr>
              <a:solidFill>
                <a:srgbClr val="92D050"/>
              </a:solidFill>
              <a:ln w="19050">
                <a:solidFill>
                  <a:schemeClr val="lt1"/>
                </a:solidFill>
              </a:ln>
              <a:effectLst/>
            </c:spPr>
            <c:extLst>
              <c:ext xmlns:c16="http://schemas.microsoft.com/office/drawing/2014/chart" uri="{C3380CC4-5D6E-409C-BE32-E72D297353CC}">
                <c16:uniqueId val="{000000A5-0E77-4042-8302-E02EFC034934}"/>
              </c:ext>
            </c:extLst>
          </c:dPt>
          <c:dPt>
            <c:idx val="83"/>
            <c:bubble3D val="0"/>
            <c:spPr>
              <a:solidFill>
                <a:srgbClr val="92D050"/>
              </a:solidFill>
              <a:ln w="19050">
                <a:solidFill>
                  <a:schemeClr val="lt1"/>
                </a:solidFill>
              </a:ln>
              <a:effectLst/>
            </c:spPr>
            <c:extLst>
              <c:ext xmlns:c16="http://schemas.microsoft.com/office/drawing/2014/chart" uri="{C3380CC4-5D6E-409C-BE32-E72D297353CC}">
                <c16:uniqueId val="{000000A7-0E77-4042-8302-E02EFC034934}"/>
              </c:ext>
            </c:extLst>
          </c:dPt>
          <c:dPt>
            <c:idx val="84"/>
            <c:bubble3D val="0"/>
            <c:spPr>
              <a:solidFill>
                <a:srgbClr val="92D050"/>
              </a:solidFill>
              <a:ln w="19050">
                <a:solidFill>
                  <a:schemeClr val="lt1"/>
                </a:solidFill>
              </a:ln>
              <a:effectLst/>
            </c:spPr>
            <c:extLst>
              <c:ext xmlns:c16="http://schemas.microsoft.com/office/drawing/2014/chart" uri="{C3380CC4-5D6E-409C-BE32-E72D297353CC}">
                <c16:uniqueId val="{000000A9-0E77-4042-8302-E02EFC034934}"/>
              </c:ext>
            </c:extLst>
          </c:dPt>
          <c:dPt>
            <c:idx val="85"/>
            <c:bubble3D val="0"/>
            <c:spPr>
              <a:solidFill>
                <a:srgbClr val="92D050"/>
              </a:solidFill>
              <a:ln w="19050">
                <a:solidFill>
                  <a:schemeClr val="lt1"/>
                </a:solidFill>
              </a:ln>
              <a:effectLst/>
            </c:spPr>
            <c:extLst>
              <c:ext xmlns:c16="http://schemas.microsoft.com/office/drawing/2014/chart" uri="{C3380CC4-5D6E-409C-BE32-E72D297353CC}">
                <c16:uniqueId val="{000000AB-0E77-4042-8302-E02EFC034934}"/>
              </c:ext>
            </c:extLst>
          </c:dPt>
          <c:dPt>
            <c:idx val="86"/>
            <c:bubble3D val="0"/>
            <c:spPr>
              <a:solidFill>
                <a:srgbClr val="92D050"/>
              </a:solidFill>
              <a:ln w="19050">
                <a:solidFill>
                  <a:schemeClr val="lt1"/>
                </a:solidFill>
              </a:ln>
              <a:effectLst/>
            </c:spPr>
            <c:extLst>
              <c:ext xmlns:c16="http://schemas.microsoft.com/office/drawing/2014/chart" uri="{C3380CC4-5D6E-409C-BE32-E72D297353CC}">
                <c16:uniqueId val="{000000AD-0E77-4042-8302-E02EFC034934}"/>
              </c:ext>
            </c:extLst>
          </c:dPt>
          <c:dPt>
            <c:idx val="87"/>
            <c:bubble3D val="0"/>
            <c:spPr>
              <a:solidFill>
                <a:srgbClr val="92D050"/>
              </a:solidFill>
              <a:ln w="19050">
                <a:solidFill>
                  <a:schemeClr val="lt1"/>
                </a:solidFill>
              </a:ln>
              <a:effectLst/>
            </c:spPr>
            <c:extLst>
              <c:ext xmlns:c16="http://schemas.microsoft.com/office/drawing/2014/chart" uri="{C3380CC4-5D6E-409C-BE32-E72D297353CC}">
                <c16:uniqueId val="{000000AF-0E77-4042-8302-E02EFC034934}"/>
              </c:ext>
            </c:extLst>
          </c:dPt>
          <c:dPt>
            <c:idx val="88"/>
            <c:bubble3D val="0"/>
            <c:spPr>
              <a:solidFill>
                <a:srgbClr val="92D050"/>
              </a:solidFill>
              <a:ln w="19050">
                <a:solidFill>
                  <a:schemeClr val="lt1"/>
                </a:solidFill>
              </a:ln>
              <a:effectLst/>
            </c:spPr>
            <c:extLst>
              <c:ext xmlns:c16="http://schemas.microsoft.com/office/drawing/2014/chart" uri="{C3380CC4-5D6E-409C-BE32-E72D297353CC}">
                <c16:uniqueId val="{000000B1-0E77-4042-8302-E02EFC034934}"/>
              </c:ext>
            </c:extLst>
          </c:dPt>
          <c:dPt>
            <c:idx val="89"/>
            <c:bubble3D val="0"/>
            <c:spPr>
              <a:solidFill>
                <a:srgbClr val="92D050"/>
              </a:solidFill>
              <a:ln w="19050">
                <a:solidFill>
                  <a:schemeClr val="lt1"/>
                </a:solidFill>
              </a:ln>
              <a:effectLst/>
            </c:spPr>
            <c:extLst>
              <c:ext xmlns:c16="http://schemas.microsoft.com/office/drawing/2014/chart" uri="{C3380CC4-5D6E-409C-BE32-E72D297353CC}">
                <c16:uniqueId val="{000000B3-0E77-4042-8302-E02EFC034934}"/>
              </c:ext>
            </c:extLst>
          </c:dPt>
          <c:dPt>
            <c:idx val="90"/>
            <c:bubble3D val="0"/>
            <c:spPr>
              <a:solidFill>
                <a:srgbClr val="92D050"/>
              </a:solidFill>
              <a:ln w="19050">
                <a:solidFill>
                  <a:schemeClr val="lt1"/>
                </a:solidFill>
              </a:ln>
              <a:effectLst/>
            </c:spPr>
            <c:extLst>
              <c:ext xmlns:c16="http://schemas.microsoft.com/office/drawing/2014/chart" uri="{C3380CC4-5D6E-409C-BE32-E72D297353CC}">
                <c16:uniqueId val="{000000B5-0E77-4042-8302-E02EFC034934}"/>
              </c:ext>
            </c:extLst>
          </c:dPt>
          <c:dPt>
            <c:idx val="91"/>
            <c:bubble3D val="0"/>
            <c:spPr>
              <a:solidFill>
                <a:srgbClr val="92D050"/>
              </a:solidFill>
              <a:ln w="19050">
                <a:solidFill>
                  <a:schemeClr val="lt1"/>
                </a:solidFill>
              </a:ln>
              <a:effectLst/>
            </c:spPr>
            <c:extLst>
              <c:ext xmlns:c16="http://schemas.microsoft.com/office/drawing/2014/chart" uri="{C3380CC4-5D6E-409C-BE32-E72D297353CC}">
                <c16:uniqueId val="{000000B7-0E77-4042-8302-E02EFC034934}"/>
              </c:ext>
            </c:extLst>
          </c:dPt>
          <c:dPt>
            <c:idx val="92"/>
            <c:bubble3D val="0"/>
            <c:spPr>
              <a:solidFill>
                <a:srgbClr val="92D050"/>
              </a:solidFill>
              <a:ln w="19050">
                <a:solidFill>
                  <a:schemeClr val="lt1"/>
                </a:solidFill>
              </a:ln>
              <a:effectLst/>
            </c:spPr>
            <c:extLst>
              <c:ext xmlns:c16="http://schemas.microsoft.com/office/drawing/2014/chart" uri="{C3380CC4-5D6E-409C-BE32-E72D297353CC}">
                <c16:uniqueId val="{000000B9-0E77-4042-8302-E02EFC034934}"/>
              </c:ext>
            </c:extLst>
          </c:dPt>
          <c:dPt>
            <c:idx val="93"/>
            <c:bubble3D val="0"/>
            <c:spPr>
              <a:solidFill>
                <a:srgbClr val="92D050"/>
              </a:solidFill>
              <a:ln w="19050">
                <a:solidFill>
                  <a:schemeClr val="lt1"/>
                </a:solidFill>
              </a:ln>
              <a:effectLst/>
            </c:spPr>
            <c:extLst>
              <c:ext xmlns:c16="http://schemas.microsoft.com/office/drawing/2014/chart" uri="{C3380CC4-5D6E-409C-BE32-E72D297353CC}">
                <c16:uniqueId val="{000000BB-0E77-4042-8302-E02EFC034934}"/>
              </c:ext>
            </c:extLst>
          </c:dPt>
          <c:dPt>
            <c:idx val="94"/>
            <c:bubble3D val="0"/>
            <c:spPr>
              <a:solidFill>
                <a:srgbClr val="92D050"/>
              </a:solidFill>
              <a:ln w="19050">
                <a:solidFill>
                  <a:schemeClr val="lt1"/>
                </a:solidFill>
              </a:ln>
              <a:effectLst/>
            </c:spPr>
            <c:extLst>
              <c:ext xmlns:c16="http://schemas.microsoft.com/office/drawing/2014/chart" uri="{C3380CC4-5D6E-409C-BE32-E72D297353CC}">
                <c16:uniqueId val="{000000BD-0E77-4042-8302-E02EFC034934}"/>
              </c:ext>
            </c:extLst>
          </c:dPt>
          <c:dPt>
            <c:idx val="95"/>
            <c:bubble3D val="0"/>
            <c:spPr>
              <a:solidFill>
                <a:srgbClr val="92D050"/>
              </a:solidFill>
              <a:ln w="19050">
                <a:solidFill>
                  <a:schemeClr val="lt1"/>
                </a:solidFill>
              </a:ln>
              <a:effectLst/>
            </c:spPr>
            <c:extLst>
              <c:ext xmlns:c16="http://schemas.microsoft.com/office/drawing/2014/chart" uri="{C3380CC4-5D6E-409C-BE32-E72D297353CC}">
                <c16:uniqueId val="{000000BF-0E77-4042-8302-E02EFC034934}"/>
              </c:ext>
            </c:extLst>
          </c:dPt>
          <c:dPt>
            <c:idx val="96"/>
            <c:bubble3D val="0"/>
            <c:spPr>
              <a:solidFill>
                <a:srgbClr val="92D050"/>
              </a:solidFill>
              <a:ln w="19050">
                <a:solidFill>
                  <a:schemeClr val="lt1"/>
                </a:solidFill>
              </a:ln>
              <a:effectLst/>
            </c:spPr>
            <c:extLst>
              <c:ext xmlns:c16="http://schemas.microsoft.com/office/drawing/2014/chart" uri="{C3380CC4-5D6E-409C-BE32-E72D297353CC}">
                <c16:uniqueId val="{000000C1-0E77-4042-8302-E02EFC034934}"/>
              </c:ext>
            </c:extLst>
          </c:dPt>
          <c:dPt>
            <c:idx val="97"/>
            <c:bubble3D val="0"/>
            <c:spPr>
              <a:solidFill>
                <a:srgbClr val="92D050"/>
              </a:solidFill>
              <a:ln w="19050">
                <a:solidFill>
                  <a:schemeClr val="lt1"/>
                </a:solidFill>
              </a:ln>
              <a:effectLst/>
            </c:spPr>
            <c:extLst>
              <c:ext xmlns:c16="http://schemas.microsoft.com/office/drawing/2014/chart" uri="{C3380CC4-5D6E-409C-BE32-E72D297353CC}">
                <c16:uniqueId val="{000000C3-0E77-4042-8302-E02EFC034934}"/>
              </c:ext>
            </c:extLst>
          </c:dPt>
          <c:dPt>
            <c:idx val="98"/>
            <c:bubble3D val="0"/>
            <c:spPr>
              <a:solidFill>
                <a:srgbClr val="92D050"/>
              </a:solidFill>
              <a:ln w="19050">
                <a:solidFill>
                  <a:schemeClr val="lt1"/>
                </a:solidFill>
              </a:ln>
              <a:effectLst/>
            </c:spPr>
            <c:extLst>
              <c:ext xmlns:c16="http://schemas.microsoft.com/office/drawing/2014/chart" uri="{C3380CC4-5D6E-409C-BE32-E72D297353CC}">
                <c16:uniqueId val="{000000C5-0E77-4042-8302-E02EFC034934}"/>
              </c:ext>
            </c:extLst>
          </c:dPt>
          <c:dPt>
            <c:idx val="99"/>
            <c:bubble3D val="0"/>
            <c:spPr>
              <a:solidFill>
                <a:srgbClr val="00B050"/>
              </a:solidFill>
              <a:ln w="19050">
                <a:solidFill>
                  <a:schemeClr val="lt1"/>
                </a:solidFill>
              </a:ln>
              <a:effectLst/>
            </c:spPr>
            <c:extLst>
              <c:ext xmlns:c16="http://schemas.microsoft.com/office/drawing/2014/chart" uri="{C3380CC4-5D6E-409C-BE32-E72D297353CC}">
                <c16:uniqueId val="{000000C7-0E77-4042-8302-E02EFC034934}"/>
              </c:ext>
            </c:extLst>
          </c:dPt>
          <c:dPt>
            <c:idx val="100"/>
            <c:bubble3D val="0"/>
            <c:spPr>
              <a:noFill/>
              <a:ln w="25400">
                <a:noFill/>
              </a:ln>
            </c:spPr>
            <c:extLst>
              <c:ext xmlns:c16="http://schemas.microsoft.com/office/drawing/2014/chart" uri="{C3380CC4-5D6E-409C-BE32-E72D297353CC}">
                <c16:uniqueId val="{000000C9-0E77-4042-8302-E02EFC034934}"/>
              </c:ext>
            </c:extLst>
          </c:dPt>
          <c:dLbls>
            <c:dLbl>
              <c:idx val="0"/>
              <c:layout>
                <c:manualLayout>
                  <c:x val="-9.2277220620627307E-2"/>
                  <c:y val="-1.0980870052480544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01-0E77-4042-8302-E02EFC034934}"/>
                </c:ext>
              </c:extLst>
            </c:dLbl>
            <c:dLbl>
              <c:idx val="28"/>
              <c:layout>
                <c:manualLayout>
                  <c:x val="-0.11997004464244942"/>
                  <c:y val="-7.1099774500018503E-2"/>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1%-49%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39-0E77-4042-8302-E02EFC034934}"/>
                </c:ext>
              </c:extLst>
            </c:dLbl>
            <c:dLbl>
              <c:idx val="77"/>
              <c:layout>
                <c:manualLayout>
                  <c:x val="8.4423801776766574E-2"/>
                  <c:y val="-0.11806620947927886"/>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50%-99%</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9B-0E77-4042-8302-E02EFC034934}"/>
                </c:ext>
              </c:extLst>
            </c:dLbl>
            <c:dLbl>
              <c:idx val="99"/>
              <c:layout>
                <c:manualLayout>
                  <c:x val="0.10866888955487086"/>
                  <c:y val="-3.4661093909509064E-3"/>
                </c:manualLayout>
              </c:layout>
              <c:tx>
                <c:rich>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Robota"/>
                        <a:ea typeface="+mn-ea"/>
                        <a:cs typeface="+mn-cs"/>
                      </a:defRPr>
                    </a:pPr>
                    <a:r>
                      <a:rPr lang="en-US" sz="1200" b="1">
                        <a:solidFill>
                          <a:schemeClr val="tx1"/>
                        </a:solidFill>
                        <a:latin typeface="Robota"/>
                      </a:rPr>
                      <a:t>100%</a:t>
                    </a:r>
                  </a:p>
                </c:rich>
              </c:tx>
              <c:spPr>
                <a:noFill/>
                <a:ln w="25400">
                  <a:noFill/>
                </a:ln>
              </c:spPr>
              <c:showLegendKey val="0"/>
              <c:showVal val="0"/>
              <c:showCatName val="0"/>
              <c:showSerName val="0"/>
              <c:showPercent val="0"/>
              <c:showBubbleSize val="0"/>
              <c:extLst>
                <c:ext xmlns:c15="http://schemas.microsoft.com/office/drawing/2012/chart" uri="{CE6537A1-D6FC-4f65-9D91-7224C49458BB}">
                  <c15:showDataLabelsRange val="0"/>
                </c:ext>
                <c:ext xmlns:c16="http://schemas.microsoft.com/office/drawing/2014/chart" uri="{C3380CC4-5D6E-409C-BE32-E72D297353CC}">
                  <c16:uniqueId val="{000000C7-0E77-4042-8302-E02EFC034934}"/>
                </c:ext>
              </c:extLst>
            </c:dLbl>
            <c:spPr>
              <a:noFill/>
              <a:ln>
                <a:noFill/>
              </a:ln>
              <a:effectLst/>
            </c:spPr>
            <c:showLegendKey val="0"/>
            <c:showVal val="0"/>
            <c:showCatName val="0"/>
            <c:showSerName val="0"/>
            <c:showPercent val="0"/>
            <c:showBubbleSize val="0"/>
            <c:extLst>
              <c:ext xmlns:c15="http://schemas.microsoft.com/office/drawing/2012/chart" uri="{CE6537A1-D6FC-4f65-9D91-7224C49458BB}"/>
            </c:extLst>
          </c:dLbls>
          <c:val>
            <c:numRef>
              <c:f>SEGUIMIENTO!$Z$61:$Z$161</c:f>
              <c:numCache>
                <c:formatCode>General</c:formatCode>
                <c:ptCount val="101"/>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1</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1</c:v>
                </c:pt>
                <c:pt idx="81">
                  <c:v>1</c:v>
                </c:pt>
                <c:pt idx="82">
                  <c:v>1</c:v>
                </c:pt>
                <c:pt idx="83">
                  <c:v>1</c:v>
                </c:pt>
                <c:pt idx="84">
                  <c:v>1</c:v>
                </c:pt>
                <c:pt idx="85">
                  <c:v>1</c:v>
                </c:pt>
                <c:pt idx="86">
                  <c:v>1</c:v>
                </c:pt>
                <c:pt idx="87">
                  <c:v>1</c:v>
                </c:pt>
                <c:pt idx="88">
                  <c:v>1</c:v>
                </c:pt>
                <c:pt idx="89">
                  <c:v>1</c:v>
                </c:pt>
                <c:pt idx="90">
                  <c:v>1</c:v>
                </c:pt>
                <c:pt idx="91">
                  <c:v>1</c:v>
                </c:pt>
                <c:pt idx="92">
                  <c:v>1</c:v>
                </c:pt>
                <c:pt idx="93">
                  <c:v>1</c:v>
                </c:pt>
                <c:pt idx="94">
                  <c:v>1</c:v>
                </c:pt>
                <c:pt idx="95">
                  <c:v>1</c:v>
                </c:pt>
                <c:pt idx="96">
                  <c:v>1</c:v>
                </c:pt>
                <c:pt idx="97">
                  <c:v>1</c:v>
                </c:pt>
                <c:pt idx="98">
                  <c:v>1</c:v>
                </c:pt>
                <c:pt idx="99">
                  <c:v>1</c:v>
                </c:pt>
                <c:pt idx="100">
                  <c:v>99</c:v>
                </c:pt>
              </c:numCache>
            </c:numRef>
          </c:val>
          <c:extLst>
            <c:ext xmlns:c16="http://schemas.microsoft.com/office/drawing/2014/chart" uri="{C3380CC4-5D6E-409C-BE32-E72D297353CC}">
              <c16:uniqueId val="{000000CA-0E77-4042-8302-E02EFC034934}"/>
            </c:ext>
          </c:extLst>
        </c:ser>
        <c:dLbls>
          <c:showLegendKey val="0"/>
          <c:showVal val="0"/>
          <c:showCatName val="0"/>
          <c:showSerName val="0"/>
          <c:showPercent val="0"/>
          <c:showBubbleSize val="0"/>
          <c:showLeaderLines val="1"/>
        </c:dLbls>
        <c:firstSliceAng val="270"/>
        <c:holeSize val="75"/>
      </c:doughnutChart>
      <c:scatterChart>
        <c:scatterStyle val="smoothMarker"/>
        <c:varyColors val="0"/>
        <c:ser>
          <c:idx val="1"/>
          <c:order val="1"/>
          <c:tx>
            <c:v>puntos</c:v>
          </c:tx>
          <c:spPr>
            <a:ln w="60325" cap="rnd">
              <a:solidFill>
                <a:schemeClr val="tx1"/>
              </a:solidFill>
              <a:round/>
              <a:headEnd type="oval"/>
              <a:tailEnd type="triangle"/>
            </a:ln>
            <a:effectLst/>
          </c:spPr>
          <c:marker>
            <c:symbol val="circle"/>
            <c:size val="5"/>
            <c:spPr>
              <a:noFill/>
              <a:ln w="9525">
                <a:noFill/>
              </a:ln>
            </c:spPr>
          </c:marker>
          <c:xVal>
            <c:numRef>
              <c:f>SEGUIMIENTO!$Y$57:$Y$58</c:f>
              <c:numCache>
                <c:formatCode>General</c:formatCode>
                <c:ptCount val="2"/>
                <c:pt idx="0">
                  <c:v>0</c:v>
                </c:pt>
                <c:pt idx="1">
                  <c:v>-1</c:v>
                </c:pt>
              </c:numCache>
            </c:numRef>
          </c:xVal>
          <c:yVal>
            <c:numRef>
              <c:f>SEGUIMIENTO!$Z$57:$Z$58</c:f>
              <c:numCache>
                <c:formatCode>General</c:formatCode>
                <c:ptCount val="2"/>
                <c:pt idx="0">
                  <c:v>0</c:v>
                </c:pt>
                <c:pt idx="1">
                  <c:v>0</c:v>
                </c:pt>
              </c:numCache>
            </c:numRef>
          </c:yVal>
          <c:smooth val="1"/>
          <c:extLst>
            <c:ext xmlns:c16="http://schemas.microsoft.com/office/drawing/2014/chart" uri="{C3380CC4-5D6E-409C-BE32-E72D297353CC}">
              <c16:uniqueId val="{000000CB-0E77-4042-8302-E02EFC034934}"/>
            </c:ext>
          </c:extLst>
        </c:ser>
        <c:dLbls>
          <c:showLegendKey val="0"/>
          <c:showVal val="0"/>
          <c:showCatName val="0"/>
          <c:showSerName val="0"/>
          <c:showPercent val="0"/>
          <c:showBubbleSize val="0"/>
        </c:dLbls>
        <c:axId val="1590050160"/>
        <c:axId val="1"/>
      </c:scatterChart>
      <c:valAx>
        <c:axId val="1590050160"/>
        <c:scaling>
          <c:orientation val="minMax"/>
          <c:max val="1"/>
          <c:min val="-1"/>
        </c:scaling>
        <c:delete val="1"/>
        <c:axPos val="b"/>
        <c:numFmt formatCode="General" sourceLinked="1"/>
        <c:majorTickMark val="out"/>
        <c:minorTickMark val="none"/>
        <c:tickLblPos val="nextTo"/>
        <c:crossAx val="1"/>
        <c:crosses val="autoZero"/>
        <c:crossBetween val="midCat"/>
      </c:valAx>
      <c:valAx>
        <c:axId val="1"/>
        <c:scaling>
          <c:orientation val="minMax"/>
          <c:max val="1"/>
          <c:min val="-1"/>
        </c:scaling>
        <c:delete val="1"/>
        <c:axPos val="l"/>
        <c:numFmt formatCode="General" sourceLinked="1"/>
        <c:majorTickMark val="out"/>
        <c:minorTickMark val="none"/>
        <c:tickLblPos val="nextTo"/>
        <c:crossAx val="1590050160"/>
        <c:crosses val="autoZero"/>
        <c:crossBetween val="midCat"/>
      </c:valAx>
      <c:spPr>
        <a:noFill/>
        <a:ln w="25400">
          <a:noFill/>
        </a:ln>
      </c:spPr>
    </c:plotArea>
    <c:plotVisOnly val="1"/>
    <c:dispBlanksAs val="gap"/>
    <c:showDLblsOverMax val="0"/>
  </c:chart>
  <c:spPr>
    <a:noFill/>
    <a:ln w="9525">
      <a:noFill/>
    </a:ln>
  </c:spPr>
  <c:txPr>
    <a:bodyPr/>
    <a:lstStyle/>
    <a:p>
      <a:pPr>
        <a:defRPr sz="1000" b="0" i="0" u="none" strike="noStrike" baseline="0">
          <a:solidFill>
            <a:srgbClr val="000000"/>
          </a:solidFill>
          <a:latin typeface="Calibri"/>
          <a:ea typeface="Calibri"/>
          <a:cs typeface="Calibri"/>
        </a:defRPr>
      </a:pPr>
      <a:endParaRPr lang="es-DO"/>
    </a:p>
  </c:txPr>
  <c:printSettings>
    <c:headerFooter/>
    <c:pageMargins b="0.75" l="0.7" r="0.7" t="0.75" header="0.3" footer="0.3"/>
    <c:pageSetup/>
  </c:printSettings>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17">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
  <cs:dataPoint3D>
    <cs:lnRef idx="0"/>
    <cs:fillRef idx="0">
      <cs:styleClr val="auto"/>
    </cs:fillRef>
    <cs:effectRef idx="0"/>
    <cs:fontRef idx="minor">
      <a:schemeClr val="dk1"/>
    </cs:fontRef>
    <cs:spPr>
      <a:pattFill prst="narVert">
        <a:fgClr>
          <a:schemeClr val="phClr"/>
        </a:fgClr>
        <a:bgClr>
          <a:schemeClr val="phClr">
            <a:lumMod val="20000"/>
            <a:lumOff val="80000"/>
          </a:schemeClr>
        </a:bgClr>
      </a:pattFill>
      <a:effectLst>
        <a:innerShdw blurRad="114300">
          <a:schemeClr val="phClr"/>
        </a:innerShdw>
      </a:effectLst>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JP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chart" Target="../charts/chart3.xml"/><Relationship Id="rId1" Type="http://schemas.openxmlformats.org/officeDocument/2006/relationships/image" Target="../media/image3.png"/><Relationship Id="rId5" Type="http://schemas.openxmlformats.org/officeDocument/2006/relationships/chart" Target="../charts/chart6.xml"/><Relationship Id="rId4"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0</xdr:col>
      <xdr:colOff>519953</xdr:colOff>
      <xdr:row>5</xdr:row>
      <xdr:rowOff>322732</xdr:rowOff>
    </xdr:from>
    <xdr:to>
      <xdr:col>6</xdr:col>
      <xdr:colOff>0</xdr:colOff>
      <xdr:row>7</xdr:row>
      <xdr:rowOff>170329</xdr:rowOff>
    </xdr:to>
    <xdr:sp macro="" textlink="">
      <xdr:nvSpPr>
        <xdr:cNvPr id="3" name="Google Shape;151;p21">
          <a:extLst>
            <a:ext uri="{FF2B5EF4-FFF2-40B4-BE49-F238E27FC236}">
              <a16:creationId xmlns:a16="http://schemas.microsoft.com/office/drawing/2014/main" id="{00000000-0008-0000-0000-000003000000}"/>
            </a:ext>
          </a:extLst>
        </xdr:cNvPr>
        <xdr:cNvSpPr txBox="1"/>
      </xdr:nvSpPr>
      <xdr:spPr>
        <a:xfrm>
          <a:off x="519953" y="3012144"/>
          <a:ext cx="10488706" cy="555809"/>
        </a:xfrm>
        <a:prstGeom prst="rect">
          <a:avLst/>
        </a:prstGeom>
        <a:solidFill>
          <a:srgbClr val="003E78"/>
        </a:solidFill>
        <a:ln>
          <a:noFill/>
        </a:ln>
      </xdr:spPr>
      <xdr:txBody>
        <a:bodyPr spcFirstLastPara="1" wrap="square" lIns="91425" tIns="91425" rIns="91425" bIns="91425" anchor="ctr" anchorCtr="0">
          <a:noAutofit/>
        </a:bodyPr>
        <a:lstStyle/>
        <a:p>
          <a:pPr algn="ctr">
            <a:spcAft>
              <a:spcPts val="0"/>
            </a:spcAft>
          </a:pPr>
          <a:r>
            <a:rPr lang="es-DO" sz="2000" b="1">
              <a:solidFill>
                <a:schemeClr val="bg1"/>
              </a:solidFill>
              <a:effectLst/>
              <a:latin typeface="Times New Roman" panose="02020603050405020304" pitchFamily="18" charset="0"/>
              <a:ea typeface="Times New Roman" panose="02020603050405020304" pitchFamily="18" charset="0"/>
            </a:rPr>
            <a:t>Oficina</a:t>
          </a:r>
          <a:r>
            <a:rPr lang="es-DO" sz="2000" b="1" baseline="0">
              <a:solidFill>
                <a:schemeClr val="bg1"/>
              </a:solidFill>
              <a:effectLst/>
              <a:latin typeface="Times New Roman" panose="02020603050405020304" pitchFamily="18" charset="0"/>
              <a:ea typeface="Times New Roman" panose="02020603050405020304" pitchFamily="18" charset="0"/>
            </a:rPr>
            <a:t> Nacional de Estadística</a:t>
          </a:r>
          <a:endParaRPr lang="es-DO" sz="2000" b="1">
            <a:solidFill>
              <a:schemeClr val="bg1"/>
            </a:solidFill>
            <a:effectLst/>
            <a:latin typeface="Times New Roman" panose="02020603050405020304" pitchFamily="18" charset="0"/>
            <a:ea typeface="Times New Roman" panose="02020603050405020304" pitchFamily="18" charset="0"/>
          </a:endParaRPr>
        </a:p>
      </xdr:txBody>
    </xdr:sp>
    <xdr:clientData/>
  </xdr:twoCellAnchor>
  <xdr:twoCellAnchor editAs="oneCell">
    <xdr:from>
      <xdr:col>1</xdr:col>
      <xdr:colOff>328851</xdr:colOff>
      <xdr:row>1</xdr:row>
      <xdr:rowOff>58942</xdr:rowOff>
    </xdr:from>
    <xdr:to>
      <xdr:col>1</xdr:col>
      <xdr:colOff>2459771</xdr:colOff>
      <xdr:row>3</xdr:row>
      <xdr:rowOff>359813</xdr:rowOff>
    </xdr:to>
    <xdr:pic>
      <xdr:nvPicPr>
        <xdr:cNvPr id="2" name="Imagen 1">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80" b="20259"/>
        <a:stretch>
          <a:fillRect/>
        </a:stretch>
      </xdr:blipFill>
      <xdr:spPr bwMode="auto">
        <a:xfrm>
          <a:off x="875503" y="241159"/>
          <a:ext cx="2127110" cy="106668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20620</xdr:colOff>
      <xdr:row>45</xdr:row>
      <xdr:rowOff>153017</xdr:rowOff>
    </xdr:from>
    <xdr:to>
      <xdr:col>2</xdr:col>
      <xdr:colOff>513993</xdr:colOff>
      <xdr:row>51</xdr:row>
      <xdr:rowOff>403112</xdr:rowOff>
    </xdr:to>
    <xdr:pic>
      <xdr:nvPicPr>
        <xdr:cNvPr id="11" name="Imagen 10">
          <a:extLst>
            <a:ext uri="{FF2B5EF4-FFF2-40B4-BE49-F238E27FC236}">
              <a16:creationId xmlns:a16="http://schemas.microsoft.com/office/drawing/2014/main" id="{00000000-0008-0000-0000-00000B000000}"/>
            </a:ext>
          </a:extLst>
        </xdr:cNvPr>
        <xdr:cNvPicPr>
          <a:picLocks noChangeAspect="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t="1" b="4330"/>
        <a:stretch/>
      </xdr:blipFill>
      <xdr:spPr>
        <a:xfrm>
          <a:off x="567272" y="12734300"/>
          <a:ext cx="3334308" cy="162244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0.31624</cdr:x>
      <cdr:y>0</cdr:y>
    </cdr:from>
    <cdr:to>
      <cdr:x>0.69003</cdr:x>
      <cdr:y>0.07932</cdr:y>
    </cdr:to>
    <cdr:sp macro="" textlink="">
      <cdr:nvSpPr>
        <cdr:cNvPr id="2" name="CuadroTexto 1"/>
        <cdr:cNvSpPr txBox="1"/>
      </cdr:nvSpPr>
      <cdr:spPr>
        <a:xfrm xmlns:a="http://schemas.openxmlformats.org/drawingml/2006/main">
          <a:off x="2156691" y="0"/>
          <a:ext cx="2549236" cy="401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DO" sz="2000" b="1"/>
            <a:t>3er Resultado</a:t>
          </a:r>
        </a:p>
      </cdr:txBody>
    </cdr:sp>
  </cdr:relSizeAnchor>
</c:userShapes>
</file>

<file path=xl/drawings/drawing11.xml><?xml version="1.0" encoding="utf-8"?>
<xdr:wsDr xmlns:xdr="http://schemas.openxmlformats.org/drawingml/2006/spreadsheetDrawing" xmlns:a="http://schemas.openxmlformats.org/drawingml/2006/main">
  <xdr:twoCellAnchor editAs="oneCell">
    <xdr:from>
      <xdr:col>0</xdr:col>
      <xdr:colOff>249346</xdr:colOff>
      <xdr:row>0</xdr:row>
      <xdr:rowOff>14120</xdr:rowOff>
    </xdr:from>
    <xdr:to>
      <xdr:col>2</xdr:col>
      <xdr:colOff>123265</xdr:colOff>
      <xdr:row>4</xdr:row>
      <xdr:rowOff>146491</xdr:rowOff>
    </xdr:to>
    <xdr:pic>
      <xdr:nvPicPr>
        <xdr:cNvPr id="2" name="Imagen 1">
          <a:extLst>
            <a:ext uri="{FF2B5EF4-FFF2-40B4-BE49-F238E27FC236}">
              <a16:creationId xmlns:a16="http://schemas.microsoft.com/office/drawing/2014/main" id="{00000000-0008-0000-06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80" b="20259"/>
        <a:stretch>
          <a:fillRect/>
        </a:stretch>
      </xdr:blipFill>
      <xdr:spPr bwMode="auto">
        <a:xfrm>
          <a:off x="249346" y="14120"/>
          <a:ext cx="1709779" cy="85145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4</xdr:col>
      <xdr:colOff>1566999</xdr:colOff>
      <xdr:row>7</xdr:row>
      <xdr:rowOff>50618</xdr:rowOff>
    </xdr:from>
    <xdr:to>
      <xdr:col>8</xdr:col>
      <xdr:colOff>809773</xdr:colOff>
      <xdr:row>9</xdr:row>
      <xdr:rowOff>11638</xdr:rowOff>
    </xdr:to>
    <xdr:sp macro="" textlink="">
      <xdr:nvSpPr>
        <xdr:cNvPr id="2" name="Google Shape;151;p21">
          <a:extLst>
            <a:ext uri="{FF2B5EF4-FFF2-40B4-BE49-F238E27FC236}">
              <a16:creationId xmlns:a16="http://schemas.microsoft.com/office/drawing/2014/main" id="{00000000-0008-0000-0100-000002000000}"/>
            </a:ext>
          </a:extLst>
        </xdr:cNvPr>
        <xdr:cNvSpPr txBox="1"/>
      </xdr:nvSpPr>
      <xdr:spPr>
        <a:xfrm>
          <a:off x="7630886" y="1055914"/>
          <a:ext cx="8376271" cy="390736"/>
        </a:xfrm>
        <a:prstGeom prst="rect">
          <a:avLst/>
        </a:prstGeom>
        <a:solidFill>
          <a:srgbClr val="003E78"/>
        </a:solidFill>
        <a:ln>
          <a:noFill/>
        </a:ln>
      </xdr:spPr>
      <xdr:txBody>
        <a:bodyPr spcFirstLastPara="1" wrap="square" lIns="91425" tIns="91425" rIns="91425" bIns="91425" anchor="ctr" anchorCtr="0">
          <a:noAutofit/>
        </a:bodyPr>
        <a:lstStyle/>
        <a:p>
          <a:pPr algn="ctr">
            <a:spcAft>
              <a:spcPts val="0"/>
            </a:spcAft>
          </a:pPr>
          <a:r>
            <a:rPr lang="es-DO" sz="2400" b="1">
              <a:solidFill>
                <a:schemeClr val="bg1"/>
              </a:solidFill>
              <a:effectLst/>
              <a:latin typeface="Times New Roman" panose="02020603050405020304" pitchFamily="18" charset="0"/>
              <a:ea typeface="Times New Roman" panose="02020603050405020304" pitchFamily="18" charset="0"/>
              <a:cs typeface="+mn-cs"/>
            </a:rPr>
            <a:t>Oficina</a:t>
          </a:r>
          <a:r>
            <a:rPr lang="es-DO" sz="2400" b="1" baseline="0">
              <a:solidFill>
                <a:schemeClr val="bg1"/>
              </a:solidFill>
              <a:effectLst/>
              <a:latin typeface="Times New Roman" panose="02020603050405020304" pitchFamily="18" charset="0"/>
              <a:ea typeface="Times New Roman" panose="02020603050405020304" pitchFamily="18" charset="0"/>
            </a:rPr>
            <a:t> Nacional de Estadistica </a:t>
          </a:r>
          <a:endParaRPr lang="es-DO" sz="2400" b="1">
            <a:solidFill>
              <a:schemeClr val="bg1"/>
            </a:solidFill>
            <a:effectLst/>
            <a:latin typeface="Times New Roman" panose="02020603050405020304" pitchFamily="18" charset="0"/>
            <a:ea typeface="Times New Roman" panose="02020603050405020304" pitchFamily="18" charset="0"/>
          </a:endParaRPr>
        </a:p>
      </xdr:txBody>
    </xdr:sp>
    <xdr:clientData/>
  </xdr:twoCellAnchor>
  <xdr:twoCellAnchor editAs="oneCell">
    <xdr:from>
      <xdr:col>1</xdr:col>
      <xdr:colOff>2052</xdr:colOff>
      <xdr:row>1</xdr:row>
      <xdr:rowOff>21229</xdr:rowOff>
    </xdr:from>
    <xdr:to>
      <xdr:col>2</xdr:col>
      <xdr:colOff>516530</xdr:colOff>
      <xdr:row>6</xdr:row>
      <xdr:rowOff>75372</xdr:rowOff>
    </xdr:to>
    <xdr:pic>
      <xdr:nvPicPr>
        <xdr:cNvPr id="3" name="Imagen 2">
          <a:extLst>
            <a:ext uri="{FF2B5EF4-FFF2-40B4-BE49-F238E27FC236}">
              <a16:creationId xmlns:a16="http://schemas.microsoft.com/office/drawing/2014/main" id="{00000000-0008-0000-01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80" b="20259"/>
        <a:stretch>
          <a:fillRect/>
        </a:stretch>
      </xdr:blipFill>
      <xdr:spPr bwMode="auto">
        <a:xfrm>
          <a:off x="297327" y="221254"/>
          <a:ext cx="2215643" cy="108367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4</xdr:col>
      <xdr:colOff>1470660</xdr:colOff>
      <xdr:row>7</xdr:row>
      <xdr:rowOff>0</xdr:rowOff>
    </xdr:from>
    <xdr:to>
      <xdr:col>8</xdr:col>
      <xdr:colOff>644890</xdr:colOff>
      <xdr:row>8</xdr:row>
      <xdr:rowOff>157172</xdr:rowOff>
    </xdr:to>
    <xdr:sp macro="" textlink="">
      <xdr:nvSpPr>
        <xdr:cNvPr id="5" name="Google Shape;151;p21">
          <a:extLst>
            <a:ext uri="{FF2B5EF4-FFF2-40B4-BE49-F238E27FC236}">
              <a16:creationId xmlns:a16="http://schemas.microsoft.com/office/drawing/2014/main" id="{00000000-0008-0000-0200-000005000000}"/>
            </a:ext>
          </a:extLst>
        </xdr:cNvPr>
        <xdr:cNvSpPr txBox="1"/>
      </xdr:nvSpPr>
      <xdr:spPr>
        <a:xfrm>
          <a:off x="7576457" y="1012371"/>
          <a:ext cx="8376271" cy="390736"/>
        </a:xfrm>
        <a:prstGeom prst="rect">
          <a:avLst/>
        </a:prstGeom>
        <a:solidFill>
          <a:srgbClr val="003E78"/>
        </a:solidFill>
        <a:ln>
          <a:noFill/>
        </a:ln>
      </xdr:spPr>
      <xdr:txBody>
        <a:bodyPr spcFirstLastPara="1" wrap="square" lIns="91425" tIns="91425" rIns="91425" bIns="91425" anchor="ctr" anchorCtr="0">
          <a:noAutofit/>
        </a:bodyPr>
        <a:lstStyle/>
        <a:p>
          <a:pPr algn="ctr">
            <a:spcAft>
              <a:spcPts val="0"/>
            </a:spcAft>
          </a:pPr>
          <a:r>
            <a:rPr lang="es-DO" sz="2400" b="1">
              <a:solidFill>
                <a:schemeClr val="bg1"/>
              </a:solidFill>
              <a:effectLst/>
              <a:latin typeface="Times New Roman" panose="02020603050405020304" pitchFamily="18" charset="0"/>
              <a:ea typeface="Times New Roman" panose="02020603050405020304" pitchFamily="18" charset="0"/>
            </a:rPr>
            <a:t>Oficina</a:t>
          </a:r>
          <a:r>
            <a:rPr lang="es-DO" sz="2400" b="1" baseline="0">
              <a:solidFill>
                <a:schemeClr val="bg1"/>
              </a:solidFill>
              <a:effectLst/>
              <a:latin typeface="Times New Roman" panose="02020603050405020304" pitchFamily="18" charset="0"/>
              <a:ea typeface="Times New Roman" panose="02020603050405020304" pitchFamily="18" charset="0"/>
            </a:rPr>
            <a:t> Nacional de Estadistica </a:t>
          </a:r>
          <a:endParaRPr lang="es-DO" sz="2400" b="1">
            <a:solidFill>
              <a:schemeClr val="bg1"/>
            </a:solidFill>
            <a:effectLst/>
            <a:latin typeface="Times New Roman" panose="02020603050405020304" pitchFamily="18" charset="0"/>
            <a:ea typeface="Times New Roman" panose="02020603050405020304" pitchFamily="18" charset="0"/>
          </a:endParaRPr>
        </a:p>
      </xdr:txBody>
    </xdr:sp>
    <xdr:clientData/>
  </xdr:twoCellAnchor>
  <xdr:twoCellAnchor editAs="oneCell">
    <xdr:from>
      <xdr:col>1</xdr:col>
      <xdr:colOff>24765</xdr:colOff>
      <xdr:row>1</xdr:row>
      <xdr:rowOff>19051</xdr:rowOff>
    </xdr:from>
    <xdr:to>
      <xdr:col>2</xdr:col>
      <xdr:colOff>552578</xdr:colOff>
      <xdr:row>6</xdr:row>
      <xdr:rowOff>39461</xdr:rowOff>
    </xdr:to>
    <xdr:pic>
      <xdr:nvPicPr>
        <xdr:cNvPr id="3" name="Imagen 2">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80" b="20259"/>
        <a:stretch>
          <a:fillRect/>
        </a:stretch>
      </xdr:blipFill>
      <xdr:spPr bwMode="auto">
        <a:xfrm>
          <a:off x="320040" y="219076"/>
          <a:ext cx="2221358"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662940</xdr:colOff>
      <xdr:row>7</xdr:row>
      <xdr:rowOff>99060</xdr:rowOff>
    </xdr:from>
    <xdr:to>
      <xdr:col>7</xdr:col>
      <xdr:colOff>1419152</xdr:colOff>
      <xdr:row>9</xdr:row>
      <xdr:rowOff>65013</xdr:rowOff>
    </xdr:to>
    <xdr:sp macro="" textlink="">
      <xdr:nvSpPr>
        <xdr:cNvPr id="2" name="Google Shape;151;p21">
          <a:extLst>
            <a:ext uri="{FF2B5EF4-FFF2-40B4-BE49-F238E27FC236}">
              <a16:creationId xmlns:a16="http://schemas.microsoft.com/office/drawing/2014/main" id="{00000000-0008-0000-0300-000002000000}"/>
            </a:ext>
          </a:extLst>
        </xdr:cNvPr>
        <xdr:cNvSpPr txBox="1"/>
      </xdr:nvSpPr>
      <xdr:spPr>
        <a:xfrm>
          <a:off x="6515100" y="1104900"/>
          <a:ext cx="8376271" cy="390736"/>
        </a:xfrm>
        <a:prstGeom prst="rect">
          <a:avLst/>
        </a:prstGeom>
        <a:solidFill>
          <a:srgbClr val="003E78"/>
        </a:solidFill>
        <a:ln>
          <a:noFill/>
        </a:ln>
      </xdr:spPr>
      <xdr:txBody>
        <a:bodyPr spcFirstLastPara="1" wrap="square" lIns="91425" tIns="91425" rIns="91425" bIns="91425" anchor="ctr" anchorCtr="0">
          <a:noAutofit/>
        </a:bodyPr>
        <a:lstStyle/>
        <a:p>
          <a:pPr algn="ctr">
            <a:spcAft>
              <a:spcPts val="0"/>
            </a:spcAft>
          </a:pPr>
          <a:r>
            <a:rPr lang="es-DO" sz="2400" b="1">
              <a:solidFill>
                <a:schemeClr val="bg1"/>
              </a:solidFill>
              <a:effectLst/>
              <a:latin typeface="Times New Roman" panose="02020603050405020304" pitchFamily="18" charset="0"/>
              <a:ea typeface="Times New Roman" panose="02020603050405020304" pitchFamily="18" charset="0"/>
            </a:rPr>
            <a:t>Oficina</a:t>
          </a:r>
          <a:r>
            <a:rPr lang="es-DO" sz="2400" b="1" baseline="0">
              <a:solidFill>
                <a:schemeClr val="bg1"/>
              </a:solidFill>
              <a:effectLst/>
              <a:latin typeface="Times New Roman" panose="02020603050405020304" pitchFamily="18" charset="0"/>
              <a:ea typeface="Times New Roman" panose="02020603050405020304" pitchFamily="18" charset="0"/>
            </a:rPr>
            <a:t> Nacional de Estadistica </a:t>
          </a:r>
          <a:endParaRPr lang="es-DO" sz="2400" b="1">
            <a:solidFill>
              <a:schemeClr val="bg1"/>
            </a:solidFill>
            <a:effectLst/>
            <a:latin typeface="Times New Roman" panose="02020603050405020304" pitchFamily="18" charset="0"/>
            <a:ea typeface="Times New Roman" panose="02020603050405020304" pitchFamily="18" charset="0"/>
          </a:endParaRPr>
        </a:p>
      </xdr:txBody>
    </xdr:sp>
    <xdr:clientData/>
  </xdr:twoCellAnchor>
  <xdr:twoCellAnchor editAs="oneCell">
    <xdr:from>
      <xdr:col>1</xdr:col>
      <xdr:colOff>15240</xdr:colOff>
      <xdr:row>1</xdr:row>
      <xdr:rowOff>7620</xdr:rowOff>
    </xdr:from>
    <xdr:to>
      <xdr:col>2</xdr:col>
      <xdr:colOff>781178</xdr:colOff>
      <xdr:row>5</xdr:row>
      <xdr:rowOff>169724</xdr:rowOff>
    </xdr:to>
    <xdr:pic>
      <xdr:nvPicPr>
        <xdr:cNvPr id="3" name="Imagen 2">
          <a:extLst>
            <a:ext uri="{FF2B5EF4-FFF2-40B4-BE49-F238E27FC236}">
              <a16:creationId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t="20280" b="20259"/>
        <a:stretch>
          <a:fillRect/>
        </a:stretch>
      </xdr:blipFill>
      <xdr:spPr bwMode="auto">
        <a:xfrm>
          <a:off x="310515" y="207645"/>
          <a:ext cx="2248028" cy="1096189"/>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xdr:from>
      <xdr:col>1</xdr:col>
      <xdr:colOff>59055</xdr:colOff>
      <xdr:row>25</xdr:row>
      <xdr:rowOff>198120</xdr:rowOff>
    </xdr:from>
    <xdr:to>
      <xdr:col>11</xdr:col>
      <xdr:colOff>53340</xdr:colOff>
      <xdr:row>55</xdr:row>
      <xdr:rowOff>177165</xdr:rowOff>
    </xdr:to>
    <xdr:graphicFrame macro="">
      <xdr:nvGraphicFramePr>
        <xdr:cNvPr id="116189" name="Chart 5">
          <a:extLst>
            <a:ext uri="{FF2B5EF4-FFF2-40B4-BE49-F238E27FC236}">
              <a16:creationId xmlns:a16="http://schemas.microsoft.com/office/drawing/2014/main" id="{00000000-0008-0000-0400-0000DDC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172122</xdr:colOff>
      <xdr:row>25</xdr:row>
      <xdr:rowOff>217393</xdr:rowOff>
    </xdr:from>
    <xdr:to>
      <xdr:col>16</xdr:col>
      <xdr:colOff>478043</xdr:colOff>
      <xdr:row>37</xdr:row>
      <xdr:rowOff>179293</xdr:rowOff>
    </xdr:to>
    <xdr:graphicFrame macro="">
      <xdr:nvGraphicFramePr>
        <xdr:cNvPr id="116190" name="Chart 6">
          <a:extLst>
            <a:ext uri="{FF2B5EF4-FFF2-40B4-BE49-F238E27FC236}">
              <a16:creationId xmlns:a16="http://schemas.microsoft.com/office/drawing/2014/main" id="{00000000-0008-0000-0400-0000DEC5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3</xdr:col>
      <xdr:colOff>1356360</xdr:colOff>
      <xdr:row>1</xdr:row>
      <xdr:rowOff>0</xdr:rowOff>
    </xdr:from>
    <xdr:to>
      <xdr:col>3</xdr:col>
      <xdr:colOff>1356360</xdr:colOff>
      <xdr:row>5</xdr:row>
      <xdr:rowOff>26670</xdr:rowOff>
    </xdr:to>
    <xdr:pic>
      <xdr:nvPicPr>
        <xdr:cNvPr id="378958" name="1 Imagen" descr="Logo Contraloria.png">
          <a:extLst>
            <a:ext uri="{FF2B5EF4-FFF2-40B4-BE49-F238E27FC236}">
              <a16:creationId xmlns:a16="http://schemas.microsoft.com/office/drawing/2014/main" id="{00000000-0008-0000-0500-00004EC805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04060" y="182880"/>
          <a:ext cx="0" cy="9372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9</xdr:col>
      <xdr:colOff>3266</xdr:colOff>
      <xdr:row>3</xdr:row>
      <xdr:rowOff>138546</xdr:rowOff>
    </xdr:from>
    <xdr:to>
      <xdr:col>20</xdr:col>
      <xdr:colOff>96982</xdr:colOff>
      <xdr:row>22</xdr:row>
      <xdr:rowOff>152400</xdr:rowOff>
    </xdr:to>
    <xdr:graphicFrame macro="">
      <xdr:nvGraphicFramePr>
        <xdr:cNvPr id="378960" name="Gráfico 4">
          <a:extLst>
            <a:ext uri="{FF2B5EF4-FFF2-40B4-BE49-F238E27FC236}">
              <a16:creationId xmlns:a16="http://schemas.microsoft.com/office/drawing/2014/main" id="{00000000-0008-0000-0500-000050C805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19</xdr:col>
      <xdr:colOff>303316</xdr:colOff>
      <xdr:row>3</xdr:row>
      <xdr:rowOff>83127</xdr:rowOff>
    </xdr:from>
    <xdr:to>
      <xdr:col>28</xdr:col>
      <xdr:colOff>124690</xdr:colOff>
      <xdr:row>22</xdr:row>
      <xdr:rowOff>110836</xdr:rowOff>
    </xdr:to>
    <xdr:graphicFrame macro="">
      <xdr:nvGraphicFramePr>
        <xdr:cNvPr id="4" name="Gráfico 4">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675411</xdr:colOff>
      <xdr:row>21</xdr:row>
      <xdr:rowOff>67539</xdr:rowOff>
    </xdr:from>
    <xdr:to>
      <xdr:col>20</xdr:col>
      <xdr:colOff>498765</xdr:colOff>
      <xdr:row>43</xdr:row>
      <xdr:rowOff>138545</xdr:rowOff>
    </xdr:to>
    <xdr:graphicFrame macro="">
      <xdr:nvGraphicFramePr>
        <xdr:cNvPr id="5" name="Gráfico 4">
          <a:extLst>
            <a:ext uri="{FF2B5EF4-FFF2-40B4-BE49-F238E27FC236}">
              <a16:creationId xmlns:a16="http://schemas.microsoft.com/office/drawing/2014/main" id="{00000000-0008-0000-05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19</xdr:col>
      <xdr:colOff>661556</xdr:colOff>
      <xdr:row>21</xdr:row>
      <xdr:rowOff>199160</xdr:rowOff>
    </xdr:from>
    <xdr:to>
      <xdr:col>28</xdr:col>
      <xdr:colOff>374072</xdr:colOff>
      <xdr:row>42</xdr:row>
      <xdr:rowOff>69274</xdr:rowOff>
    </xdr:to>
    <xdr:graphicFrame macro="">
      <xdr:nvGraphicFramePr>
        <xdr:cNvPr id="6" name="Gráfico 5">
          <a:extLst>
            <a:ext uri="{FF2B5EF4-FFF2-40B4-BE49-F238E27FC236}">
              <a16:creationId xmlns:a16="http://schemas.microsoft.com/office/drawing/2014/main" id="{00000000-0008-0000-0500-00000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7.xml><?xml version="1.0" encoding="utf-8"?>
<c:userShapes xmlns:c="http://schemas.openxmlformats.org/drawingml/2006/chart">
  <cdr:relSizeAnchor xmlns:cdr="http://schemas.openxmlformats.org/drawingml/2006/chartDrawing">
    <cdr:from>
      <cdr:x>0.31555</cdr:x>
      <cdr:y>0.01238</cdr:y>
    </cdr:from>
    <cdr:to>
      <cdr:x>0.70891</cdr:x>
      <cdr:y>0.09097</cdr:y>
    </cdr:to>
    <cdr:sp macro="" textlink="">
      <cdr:nvSpPr>
        <cdr:cNvPr id="2" name="CuadroTexto 1"/>
        <cdr:cNvSpPr txBox="1"/>
      </cdr:nvSpPr>
      <cdr:spPr>
        <a:xfrm xmlns:a="http://schemas.openxmlformats.org/drawingml/2006/main">
          <a:off x="2042461" y="63391"/>
          <a:ext cx="2546119" cy="402322"/>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a:r>
            <a:rPr lang="es-DO" sz="2000" b="1"/>
            <a:t>Auto-Diagnóstico</a:t>
          </a:r>
        </a:p>
      </cdr:txBody>
    </cdr:sp>
  </cdr:relSizeAnchor>
</c:userShapes>
</file>

<file path=xl/drawings/drawing8.xml><?xml version="1.0" encoding="utf-8"?>
<c:userShapes xmlns:c="http://schemas.openxmlformats.org/drawingml/2006/chart">
  <cdr:relSizeAnchor xmlns:cdr="http://schemas.openxmlformats.org/drawingml/2006/chartDrawing">
    <cdr:from>
      <cdr:x>0.32326</cdr:x>
      <cdr:y>0</cdr:y>
    </cdr:from>
    <cdr:to>
      <cdr:x>0.69119</cdr:x>
      <cdr:y>0.07838</cdr:y>
    </cdr:to>
    <cdr:sp macro="" textlink="">
      <cdr:nvSpPr>
        <cdr:cNvPr id="2" name="CuadroTexto 1"/>
        <cdr:cNvSpPr txBox="1"/>
      </cdr:nvSpPr>
      <cdr:spPr>
        <a:xfrm xmlns:a="http://schemas.openxmlformats.org/drawingml/2006/main">
          <a:off x="2239818" y="0"/>
          <a:ext cx="2549236" cy="401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DO" sz="2000" b="1"/>
            <a:t>1er Resultado</a:t>
          </a:r>
        </a:p>
      </cdr:txBody>
    </cdr:sp>
  </cdr:relSizeAnchor>
</c:userShapes>
</file>

<file path=xl/drawings/drawing9.xml><?xml version="1.0" encoding="utf-8"?>
<c:userShapes xmlns:c="http://schemas.openxmlformats.org/drawingml/2006/chart">
  <cdr:relSizeAnchor xmlns:cdr="http://schemas.openxmlformats.org/drawingml/2006/chartDrawing">
    <cdr:from>
      <cdr:x>0.31674</cdr:x>
      <cdr:y>0.00678</cdr:y>
    </cdr:from>
    <cdr:to>
      <cdr:x>0.67948</cdr:x>
      <cdr:y>0.08055</cdr:y>
    </cdr:to>
    <cdr:sp macro="" textlink="">
      <cdr:nvSpPr>
        <cdr:cNvPr id="2" name="CuadroTexto 1"/>
        <cdr:cNvSpPr txBox="1"/>
      </cdr:nvSpPr>
      <cdr:spPr>
        <a:xfrm xmlns:a="http://schemas.openxmlformats.org/drawingml/2006/main">
          <a:off x="2225963" y="36945"/>
          <a:ext cx="2549236" cy="40178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es-DO" sz="2000" b="1"/>
            <a:t>2do Resultado</a:t>
          </a:r>
        </a:p>
      </cdr:txBody>
    </cdr:sp>
  </cdr:relSizeAnchor>
</c:userShape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B1:G63"/>
  <sheetViews>
    <sheetView showGridLines="0" tabSelected="1" zoomScaleNormal="100" workbookViewId="0">
      <selection activeCell="H18" sqref="H18"/>
    </sheetView>
  </sheetViews>
  <sheetFormatPr baseColWidth="10" defaultColWidth="9.109375" defaultRowHeight="14.4" x14ac:dyDescent="0.3"/>
  <cols>
    <col min="1" max="1" width="7.88671875" style="1" customWidth="1"/>
    <col min="2" max="2" width="41.44140625" style="1" customWidth="1"/>
    <col min="3" max="3" width="49.44140625" style="1" customWidth="1"/>
    <col min="4" max="4" width="14.109375" style="1" customWidth="1"/>
    <col min="5" max="5" width="15.88671875" style="1" customWidth="1"/>
    <col min="6" max="6" width="21" style="1" customWidth="1"/>
    <col min="7" max="16384" width="9.109375" style="1"/>
  </cols>
  <sheetData>
    <row r="1" spans="2:7" x14ac:dyDescent="0.3">
      <c r="E1" s="135"/>
    </row>
    <row r="2" spans="2:7" ht="30" customHeight="1" x14ac:dyDescent="0.3">
      <c r="B2" s="341"/>
      <c r="C2" s="347" t="s">
        <v>629</v>
      </c>
      <c r="D2" s="339" t="s">
        <v>630</v>
      </c>
      <c r="E2" s="338" t="s">
        <v>631</v>
      </c>
      <c r="F2" s="339" t="s">
        <v>723</v>
      </c>
      <c r="G2" s="134"/>
    </row>
    <row r="3" spans="2:7" ht="30" customHeight="1" x14ac:dyDescent="0.3">
      <c r="B3" s="342"/>
      <c r="C3" s="348"/>
      <c r="D3" s="349"/>
      <c r="E3" s="338"/>
      <c r="F3" s="340"/>
      <c r="G3" s="134"/>
    </row>
    <row r="4" spans="2:7" ht="30" customHeight="1" x14ac:dyDescent="0.3">
      <c r="B4" s="342"/>
      <c r="C4" s="348"/>
      <c r="D4" s="136" t="s">
        <v>642</v>
      </c>
      <c r="E4" s="137">
        <v>45093</v>
      </c>
      <c r="F4" s="137">
        <v>45435</v>
      </c>
      <c r="G4" s="134"/>
    </row>
    <row r="5" spans="2:7" ht="15" customHeight="1" x14ac:dyDescent="0.3">
      <c r="B5" s="343" t="s">
        <v>643</v>
      </c>
      <c r="C5" s="344"/>
      <c r="D5" s="344"/>
      <c r="E5" s="344"/>
      <c r="F5" s="344"/>
      <c r="G5" s="134"/>
    </row>
    <row r="6" spans="2:7" ht="27" customHeight="1" x14ac:dyDescent="0.3">
      <c r="B6" s="345"/>
      <c r="C6" s="346"/>
      <c r="D6" s="346"/>
      <c r="E6" s="346"/>
      <c r="F6" s="346"/>
      <c r="G6" s="134"/>
    </row>
    <row r="7" spans="2:7" ht="12.6" customHeight="1" x14ac:dyDescent="0.3">
      <c r="B7" s="329"/>
      <c r="C7" s="330"/>
      <c r="D7" s="330"/>
      <c r="E7" s="330"/>
      <c r="F7" s="331"/>
    </row>
    <row r="8" spans="2:7" ht="14.4" customHeight="1" thickBot="1" x14ac:dyDescent="0.35">
      <c r="B8" s="332"/>
      <c r="C8" s="333"/>
      <c r="D8" s="333"/>
      <c r="E8" s="333"/>
      <c r="F8" s="334"/>
    </row>
    <row r="9" spans="2:7" ht="13.95" customHeight="1" x14ac:dyDescent="0.3">
      <c r="B9" s="335"/>
      <c r="C9" s="336"/>
      <c r="D9" s="336"/>
      <c r="E9" s="336"/>
      <c r="F9" s="337"/>
    </row>
    <row r="10" spans="2:7" ht="14.4" customHeight="1" x14ac:dyDescent="0.3">
      <c r="B10" s="313" t="s">
        <v>524</v>
      </c>
      <c r="C10" s="314"/>
      <c r="D10" s="314"/>
      <c r="E10" s="314"/>
      <c r="F10" s="315"/>
    </row>
    <row r="11" spans="2:7" ht="14.4" customHeight="1" x14ac:dyDescent="0.3">
      <c r="B11" s="320" t="s">
        <v>644</v>
      </c>
      <c r="C11" s="321"/>
      <c r="D11" s="321"/>
      <c r="E11" s="321"/>
      <c r="F11" s="322"/>
    </row>
    <row r="12" spans="2:7" ht="14.4" customHeight="1" x14ac:dyDescent="0.3">
      <c r="B12" s="320" t="s">
        <v>16</v>
      </c>
      <c r="C12" s="321"/>
      <c r="D12" s="321"/>
      <c r="E12" s="321"/>
      <c r="F12" s="322"/>
    </row>
    <row r="13" spans="2:7" ht="14.4" customHeight="1" x14ac:dyDescent="0.3">
      <c r="B13" s="323"/>
      <c r="C13" s="324"/>
      <c r="D13" s="324"/>
      <c r="E13" s="324"/>
      <c r="F13" s="325"/>
    </row>
    <row r="14" spans="2:7" ht="14.4" customHeight="1" x14ac:dyDescent="0.3">
      <c r="B14" s="323"/>
      <c r="C14" s="324"/>
      <c r="D14" s="324"/>
      <c r="E14" s="324"/>
      <c r="F14" s="325"/>
    </row>
    <row r="15" spans="2:7" ht="35.4" customHeight="1" x14ac:dyDescent="0.3">
      <c r="B15" s="307" t="s">
        <v>637</v>
      </c>
      <c r="C15" s="308"/>
      <c r="D15" s="308"/>
      <c r="E15" s="308"/>
      <c r="F15" s="309"/>
    </row>
    <row r="16" spans="2:7" ht="16.8" customHeight="1" x14ac:dyDescent="0.3">
      <c r="B16" s="326" t="s">
        <v>529</v>
      </c>
      <c r="C16" s="327"/>
      <c r="D16" s="327"/>
      <c r="E16" s="327"/>
      <c r="F16" s="328"/>
    </row>
    <row r="17" spans="2:6" ht="9" customHeight="1" x14ac:dyDescent="0.3">
      <c r="B17" s="313"/>
      <c r="C17" s="314"/>
      <c r="D17" s="314"/>
      <c r="E17" s="314"/>
      <c r="F17" s="315"/>
    </row>
    <row r="18" spans="2:6" ht="47.4" customHeight="1" x14ac:dyDescent="0.3">
      <c r="B18" s="307" t="s">
        <v>23</v>
      </c>
      <c r="C18" s="308"/>
      <c r="D18" s="308"/>
      <c r="E18" s="308"/>
      <c r="F18" s="309"/>
    </row>
    <row r="19" spans="2:6" ht="18.600000000000001" customHeight="1" x14ac:dyDescent="0.3">
      <c r="B19" s="307" t="s">
        <v>656</v>
      </c>
      <c r="C19" s="308"/>
      <c r="D19" s="308"/>
      <c r="E19" s="308"/>
      <c r="F19" s="309"/>
    </row>
    <row r="20" spans="2:6" ht="14.4" customHeight="1" x14ac:dyDescent="0.3">
      <c r="B20" s="307"/>
      <c r="C20" s="308"/>
      <c r="D20" s="308"/>
      <c r="E20" s="308"/>
      <c r="F20" s="309"/>
    </row>
    <row r="21" spans="2:6" ht="14.4" customHeight="1" x14ac:dyDescent="0.3">
      <c r="B21" s="316" t="s">
        <v>657</v>
      </c>
      <c r="C21" s="317"/>
      <c r="D21" s="317"/>
      <c r="E21" s="317"/>
      <c r="F21" s="318"/>
    </row>
    <row r="22" spans="2:6" ht="14.4" customHeight="1" x14ac:dyDescent="0.3">
      <c r="B22" s="319"/>
      <c r="C22" s="317"/>
      <c r="D22" s="317"/>
      <c r="E22" s="317"/>
      <c r="F22" s="318"/>
    </row>
    <row r="23" spans="2:6" ht="14.4" customHeight="1" x14ac:dyDescent="0.3">
      <c r="B23" s="319"/>
      <c r="C23" s="317"/>
      <c r="D23" s="317"/>
      <c r="E23" s="317"/>
      <c r="F23" s="318"/>
    </row>
    <row r="24" spans="2:6" ht="17.399999999999999" customHeight="1" x14ac:dyDescent="0.3">
      <c r="B24" s="301" t="s">
        <v>20</v>
      </c>
      <c r="C24" s="302"/>
      <c r="D24" s="302"/>
      <c r="E24" s="302"/>
      <c r="F24" s="303"/>
    </row>
    <row r="25" spans="2:6" ht="14.4" customHeight="1" x14ac:dyDescent="0.3">
      <c r="B25" s="286" t="s">
        <v>618</v>
      </c>
      <c r="C25" s="287"/>
      <c r="D25" s="287"/>
      <c r="E25" s="287"/>
      <c r="F25" s="288"/>
    </row>
    <row r="26" spans="2:6" ht="27" customHeight="1" x14ac:dyDescent="0.3">
      <c r="B26" s="286" t="s">
        <v>658</v>
      </c>
      <c r="C26" s="287"/>
      <c r="D26" s="287"/>
      <c r="E26" s="287"/>
      <c r="F26" s="288"/>
    </row>
    <row r="27" spans="2:6" ht="17.399999999999999" customHeight="1" x14ac:dyDescent="0.3">
      <c r="B27" s="286" t="s">
        <v>663</v>
      </c>
      <c r="C27" s="287"/>
      <c r="D27" s="287"/>
      <c r="E27" s="287"/>
      <c r="F27" s="288"/>
    </row>
    <row r="28" spans="2:6" ht="29.4" customHeight="1" x14ac:dyDescent="0.3">
      <c r="B28" s="286" t="s">
        <v>619</v>
      </c>
      <c r="C28" s="287"/>
      <c r="D28" s="287"/>
      <c r="E28" s="287"/>
      <c r="F28" s="288"/>
    </row>
    <row r="29" spans="2:6" ht="29.4" customHeight="1" x14ac:dyDescent="0.3">
      <c r="B29" s="295" t="s">
        <v>664</v>
      </c>
      <c r="C29" s="287"/>
      <c r="D29" s="287"/>
      <c r="E29" s="287"/>
      <c r="F29" s="288"/>
    </row>
    <row r="30" spans="2:6" ht="62.4" customHeight="1" x14ac:dyDescent="0.3">
      <c r="B30" s="310" t="s">
        <v>659</v>
      </c>
      <c r="C30" s="311"/>
      <c r="D30" s="311"/>
      <c r="E30" s="311"/>
      <c r="F30" s="312"/>
    </row>
    <row r="31" spans="2:6" ht="27" customHeight="1" x14ac:dyDescent="0.3">
      <c r="B31" s="286" t="s">
        <v>632</v>
      </c>
      <c r="C31" s="287"/>
      <c r="D31" s="287"/>
      <c r="E31" s="287"/>
      <c r="F31" s="288"/>
    </row>
    <row r="32" spans="2:6" ht="25.95" customHeight="1" x14ac:dyDescent="0.3">
      <c r="B32" s="286" t="s">
        <v>660</v>
      </c>
      <c r="C32" s="287"/>
      <c r="D32" s="287"/>
      <c r="E32" s="287"/>
      <c r="F32" s="288"/>
    </row>
    <row r="33" spans="2:6" x14ac:dyDescent="0.3">
      <c r="B33" s="289" t="s">
        <v>633</v>
      </c>
      <c r="C33" s="290"/>
      <c r="D33" s="290"/>
      <c r="E33" s="290"/>
      <c r="F33" s="291"/>
    </row>
    <row r="34" spans="2:6" x14ac:dyDescent="0.3">
      <c r="B34" s="286" t="s">
        <v>661</v>
      </c>
      <c r="C34" s="287"/>
      <c r="D34" s="287"/>
      <c r="E34" s="287"/>
      <c r="F34" s="288"/>
    </row>
    <row r="35" spans="2:6" x14ac:dyDescent="0.3">
      <c r="B35" s="295" t="s">
        <v>662</v>
      </c>
      <c r="C35" s="296"/>
      <c r="D35" s="296"/>
      <c r="E35" s="296"/>
      <c r="F35" s="297"/>
    </row>
    <row r="36" spans="2:6" x14ac:dyDescent="0.3">
      <c r="B36" s="295" t="s">
        <v>634</v>
      </c>
      <c r="C36" s="296"/>
      <c r="D36" s="296"/>
      <c r="E36" s="296"/>
      <c r="F36" s="297"/>
    </row>
    <row r="37" spans="2:6" x14ac:dyDescent="0.3">
      <c r="B37" s="292" t="s">
        <v>639</v>
      </c>
      <c r="C37" s="293"/>
      <c r="D37" s="293"/>
      <c r="E37" s="293"/>
      <c r="F37" s="294"/>
    </row>
    <row r="38" spans="2:6" ht="14.4" customHeight="1" x14ac:dyDescent="0.3">
      <c r="B38" s="268"/>
      <c r="C38" s="269"/>
      <c r="D38" s="269"/>
      <c r="E38" s="269"/>
      <c r="F38" s="270"/>
    </row>
    <row r="39" spans="2:6" ht="14.4" customHeight="1" x14ac:dyDescent="0.3">
      <c r="B39" s="280" t="s">
        <v>620</v>
      </c>
      <c r="C39" s="281"/>
      <c r="D39" s="281"/>
      <c r="E39" s="281"/>
      <c r="F39" s="282"/>
    </row>
    <row r="40" spans="2:6" ht="13.5" customHeight="1" x14ac:dyDescent="0.3">
      <c r="B40" s="280"/>
      <c r="C40" s="281"/>
      <c r="D40" s="281"/>
      <c r="E40" s="281"/>
      <c r="F40" s="282"/>
    </row>
    <row r="41" spans="2:6" ht="14.4" customHeight="1" x14ac:dyDescent="0.3">
      <c r="B41" s="283" t="s">
        <v>729</v>
      </c>
      <c r="C41" s="284"/>
      <c r="D41" s="284"/>
      <c r="E41" s="284"/>
      <c r="F41" s="285"/>
    </row>
    <row r="42" spans="2:6" ht="14.4" customHeight="1" x14ac:dyDescent="0.3">
      <c r="B42" s="283" t="s">
        <v>730</v>
      </c>
      <c r="C42" s="284"/>
      <c r="D42" s="284"/>
      <c r="E42" s="284"/>
      <c r="F42" s="285"/>
    </row>
    <row r="43" spans="2:6" ht="14.4" customHeight="1" x14ac:dyDescent="0.3">
      <c r="B43" s="283"/>
      <c r="C43" s="284"/>
      <c r="D43" s="284"/>
      <c r="E43" s="284"/>
      <c r="F43" s="285"/>
    </row>
    <row r="44" spans="2:6" ht="42.6" customHeight="1" x14ac:dyDescent="0.3">
      <c r="B44" s="301" t="s">
        <v>621</v>
      </c>
      <c r="C44" s="302"/>
      <c r="D44" s="302"/>
      <c r="E44" s="302"/>
      <c r="F44" s="303"/>
    </row>
    <row r="45" spans="2:6" ht="99.6" customHeight="1" x14ac:dyDescent="0.3">
      <c r="B45" s="304" t="s">
        <v>724</v>
      </c>
      <c r="C45" s="305"/>
      <c r="D45" s="305"/>
      <c r="E45" s="305"/>
      <c r="F45" s="306"/>
    </row>
    <row r="46" spans="2:6" ht="13.95" customHeight="1" x14ac:dyDescent="0.3">
      <c r="B46" s="307"/>
      <c r="C46" s="308"/>
      <c r="D46" s="308"/>
      <c r="E46" s="308"/>
      <c r="F46" s="309"/>
    </row>
    <row r="47" spans="2:6" ht="14.4" customHeight="1" x14ac:dyDescent="0.3">
      <c r="B47" s="307"/>
      <c r="C47" s="308"/>
      <c r="D47" s="308"/>
      <c r="E47" s="308"/>
      <c r="F47" s="309"/>
    </row>
    <row r="48" spans="2:6" ht="14.4" customHeight="1" x14ac:dyDescent="0.3">
      <c r="B48" s="307"/>
      <c r="C48" s="308"/>
      <c r="D48" s="308"/>
      <c r="E48" s="308"/>
      <c r="F48" s="309"/>
    </row>
    <row r="49" spans="2:6" ht="14.4" customHeight="1" x14ac:dyDescent="0.3">
      <c r="B49" s="307"/>
      <c r="C49" s="308"/>
      <c r="D49" s="308"/>
      <c r="E49" s="308"/>
      <c r="F49" s="309"/>
    </row>
    <row r="50" spans="2:6" ht="14.4" customHeight="1" x14ac:dyDescent="0.3">
      <c r="B50" s="307"/>
      <c r="C50" s="308"/>
      <c r="D50" s="308"/>
      <c r="E50" s="308"/>
      <c r="F50" s="309"/>
    </row>
    <row r="51" spans="2:6" ht="36.6" customHeight="1" x14ac:dyDescent="0.3">
      <c r="B51" s="307"/>
      <c r="C51" s="308"/>
      <c r="D51" s="308"/>
      <c r="E51" s="308"/>
      <c r="F51" s="309"/>
    </row>
    <row r="52" spans="2:6" ht="40.799999999999997" customHeight="1" x14ac:dyDescent="0.3">
      <c r="B52" s="307"/>
      <c r="C52" s="308"/>
      <c r="D52" s="308"/>
      <c r="E52" s="308"/>
      <c r="F52" s="309"/>
    </row>
    <row r="53" spans="2:6" ht="85.95" customHeight="1" x14ac:dyDescent="0.3">
      <c r="B53" s="274" t="s">
        <v>638</v>
      </c>
      <c r="C53" s="275"/>
      <c r="D53" s="275"/>
      <c r="E53" s="275"/>
      <c r="F53" s="276"/>
    </row>
    <row r="54" spans="2:6" ht="9.6" customHeight="1" x14ac:dyDescent="0.3">
      <c r="B54" s="268"/>
      <c r="C54" s="269"/>
      <c r="D54" s="269"/>
      <c r="E54" s="269"/>
      <c r="F54" s="270"/>
    </row>
    <row r="55" spans="2:6" ht="208.95" customHeight="1" x14ac:dyDescent="0.3">
      <c r="B55" s="298" t="s">
        <v>725</v>
      </c>
      <c r="C55" s="299"/>
      <c r="D55" s="299"/>
      <c r="E55" s="299"/>
      <c r="F55" s="300"/>
    </row>
    <row r="56" spans="2:6" ht="15" customHeight="1" x14ac:dyDescent="0.3">
      <c r="B56" s="268"/>
      <c r="C56" s="269"/>
      <c r="D56" s="269"/>
      <c r="E56" s="269"/>
      <c r="F56" s="270"/>
    </row>
    <row r="57" spans="2:6" ht="79.95" customHeight="1" x14ac:dyDescent="0.3">
      <c r="B57" s="274" t="s">
        <v>726</v>
      </c>
      <c r="C57" s="275"/>
      <c r="D57" s="275"/>
      <c r="E57" s="275"/>
      <c r="F57" s="276"/>
    </row>
    <row r="58" spans="2:6" ht="15" customHeight="1" x14ac:dyDescent="0.3">
      <c r="B58" s="228"/>
      <c r="C58" s="229"/>
      <c r="D58" s="229"/>
      <c r="E58" s="229"/>
      <c r="F58" s="230"/>
    </row>
    <row r="59" spans="2:6" ht="108" customHeight="1" x14ac:dyDescent="0.3">
      <c r="B59" s="274" t="s">
        <v>727</v>
      </c>
      <c r="C59" s="275"/>
      <c r="D59" s="275"/>
      <c r="E59" s="275"/>
      <c r="F59" s="276"/>
    </row>
    <row r="60" spans="2:6" ht="12" customHeight="1" x14ac:dyDescent="0.3">
      <c r="B60" s="268"/>
      <c r="C60" s="269"/>
      <c r="D60" s="269"/>
      <c r="E60" s="269"/>
      <c r="F60" s="270"/>
    </row>
    <row r="61" spans="2:6" ht="81" customHeight="1" x14ac:dyDescent="0.3">
      <c r="B61" s="277" t="s">
        <v>728</v>
      </c>
      <c r="C61" s="278"/>
      <c r="D61" s="278"/>
      <c r="E61" s="278"/>
      <c r="F61" s="279"/>
    </row>
    <row r="62" spans="2:6" ht="17.399999999999999" customHeight="1" x14ac:dyDescent="0.3">
      <c r="B62" s="271"/>
      <c r="C62" s="272"/>
      <c r="D62" s="272"/>
      <c r="E62" s="272"/>
      <c r="F62" s="273"/>
    </row>
    <row r="63" spans="2:6" ht="34.200000000000003" customHeight="1" x14ac:dyDescent="0.3">
      <c r="B63" s="138" t="s">
        <v>731</v>
      </c>
    </row>
  </sheetData>
  <sheetProtection algorithmName="SHA-512" hashValue="IFQOLGQdvRftNKIcdxvN7uPybCtmlWeBeKcWrBTKAsp1lDTjYLgWAmUSHAZ7pswrFDffZLwz24KsTJqRdwvEFw==" saltValue="13DejZDmoKgCQNkZgMbRRw==" spinCount="100000" sheet="1" formatCells="0" formatColumns="0" formatRows="0" insertColumns="0" insertRows="0" insertHyperlinks="0" deleteColumns="0" deleteRows="0" sort="0" autoFilter="0" pivotTables="0"/>
  <mergeCells count="50">
    <mergeCell ref="B7:F8"/>
    <mergeCell ref="B9:F9"/>
    <mergeCell ref="B10:F10"/>
    <mergeCell ref="E2:E3"/>
    <mergeCell ref="F2:F3"/>
    <mergeCell ref="B2:B4"/>
    <mergeCell ref="B5:F6"/>
    <mergeCell ref="C2:C4"/>
    <mergeCell ref="D2:D3"/>
    <mergeCell ref="B11:F11"/>
    <mergeCell ref="B12:F12"/>
    <mergeCell ref="B13:F14"/>
    <mergeCell ref="B15:F15"/>
    <mergeCell ref="B16:F16"/>
    <mergeCell ref="B31:F31"/>
    <mergeCell ref="B29:F29"/>
    <mergeCell ref="B30:F30"/>
    <mergeCell ref="B18:F18"/>
    <mergeCell ref="B17:F17"/>
    <mergeCell ref="B19:F20"/>
    <mergeCell ref="B21:F23"/>
    <mergeCell ref="B24:F24"/>
    <mergeCell ref="B25:F25"/>
    <mergeCell ref="B26:F26"/>
    <mergeCell ref="B27:F27"/>
    <mergeCell ref="B28:F28"/>
    <mergeCell ref="B54:F54"/>
    <mergeCell ref="B55:F55"/>
    <mergeCell ref="B44:F44"/>
    <mergeCell ref="B45:F45"/>
    <mergeCell ref="B46:F52"/>
    <mergeCell ref="B53:F53"/>
    <mergeCell ref="B40:F40"/>
    <mergeCell ref="B41:F41"/>
    <mergeCell ref="B42:F42"/>
    <mergeCell ref="B43:F43"/>
    <mergeCell ref="B32:F32"/>
    <mergeCell ref="B33:F33"/>
    <mergeCell ref="B37:F37"/>
    <mergeCell ref="B38:F38"/>
    <mergeCell ref="B39:F39"/>
    <mergeCell ref="B34:F34"/>
    <mergeCell ref="B35:F35"/>
    <mergeCell ref="B36:F36"/>
    <mergeCell ref="B56:F56"/>
    <mergeCell ref="B62:F62"/>
    <mergeCell ref="B59:F59"/>
    <mergeCell ref="B60:F60"/>
    <mergeCell ref="B61:F61"/>
    <mergeCell ref="B57:F57"/>
  </mergeCells>
  <pageMargins left="0.70866141732283472" right="0.70866141732283472" top="0.74803149606299213" bottom="0.74803149606299213" header="0.31496062992125984" footer="0.31496062992125984"/>
  <pageSetup scale="75" fitToHeight="2" orientation="portrait" r:id="rId1"/>
  <ignoredErrors>
    <ignoredError sqref="D4" numberStoredAsText="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95"/>
  <sheetViews>
    <sheetView showGridLines="0" zoomScaleNormal="100" workbookViewId="0">
      <selection activeCell="G16" sqref="G16"/>
    </sheetView>
  </sheetViews>
  <sheetFormatPr baseColWidth="10" defaultColWidth="9.109375" defaultRowHeight="14.4" x14ac:dyDescent="0.3"/>
  <cols>
    <col min="1" max="1" width="4.33203125" style="9" customWidth="1"/>
    <col min="2" max="2" width="24.88671875" style="10" customWidth="1"/>
    <col min="3" max="3" width="39.88671875" style="11" customWidth="1"/>
    <col min="4" max="4" width="13.6640625" style="11" customWidth="1"/>
    <col min="5" max="5" width="67.44140625" style="11" customWidth="1"/>
    <col min="6" max="6" width="23.88671875" style="11" customWidth="1"/>
    <col min="7" max="7" width="21.6640625" style="11" customWidth="1"/>
    <col min="8" max="8" width="27.109375" style="11" customWidth="1"/>
    <col min="9" max="9" width="28.33203125" style="11" customWidth="1"/>
    <col min="10" max="10" width="27.33203125" style="12" customWidth="1"/>
    <col min="11" max="11" width="24.6640625" style="11" customWidth="1"/>
    <col min="12" max="12" width="25.44140625" style="11" customWidth="1"/>
    <col min="13" max="13" width="19.88671875" style="11" customWidth="1"/>
    <col min="14" max="14" width="11.44140625" style="11" customWidth="1"/>
    <col min="15" max="15" width="20.88671875" style="11" customWidth="1"/>
    <col min="16" max="16384" width="9.109375" style="11"/>
  </cols>
  <sheetData>
    <row r="1" spans="2:13" ht="15.75" customHeight="1" thickBot="1" x14ac:dyDescent="0.35">
      <c r="J1" s="38"/>
      <c r="K1" s="1"/>
      <c r="L1" s="1"/>
    </row>
    <row r="2" spans="2:13" ht="17.399999999999999" customHeight="1" x14ac:dyDescent="0.3">
      <c r="K2" s="354" t="s">
        <v>547</v>
      </c>
      <c r="L2" s="355"/>
    </row>
    <row r="3" spans="2:13" ht="17.399999999999999" customHeight="1" thickBot="1" x14ac:dyDescent="0.35">
      <c r="D3" s="8"/>
      <c r="K3" s="42" t="s">
        <v>625</v>
      </c>
      <c r="L3" s="127"/>
    </row>
    <row r="4" spans="2:13" ht="15.75" customHeight="1" thickBot="1" x14ac:dyDescent="0.35">
      <c r="D4" s="8"/>
      <c r="H4" s="13"/>
      <c r="I4" s="13"/>
      <c r="J4" s="39"/>
      <c r="K4" s="42" t="s">
        <v>624</v>
      </c>
      <c r="L4" s="128">
        <v>0</v>
      </c>
    </row>
    <row r="5" spans="2:13" ht="15" customHeight="1" x14ac:dyDescent="0.3">
      <c r="D5" s="8" t="s">
        <v>5</v>
      </c>
      <c r="H5" s="13"/>
      <c r="I5" s="13"/>
      <c r="J5" s="39"/>
      <c r="K5" s="40" t="s">
        <v>12</v>
      </c>
      <c r="L5" s="41" t="s">
        <v>17</v>
      </c>
    </row>
    <row r="6" spans="2:13" ht="15.75" customHeight="1" x14ac:dyDescent="0.3">
      <c r="D6" s="8" t="s">
        <v>6</v>
      </c>
      <c r="H6" s="13"/>
      <c r="I6" s="13"/>
      <c r="J6" s="39"/>
      <c r="K6" s="40" t="s">
        <v>11</v>
      </c>
      <c r="L6" s="129" t="s">
        <v>18</v>
      </c>
    </row>
    <row r="7" spans="2:13" ht="15.75" customHeight="1" thickBot="1" x14ac:dyDescent="0.35">
      <c r="D7" s="8" t="s">
        <v>623</v>
      </c>
      <c r="H7" s="13"/>
      <c r="I7" s="13"/>
      <c r="J7" s="39"/>
      <c r="K7" s="42" t="s">
        <v>10</v>
      </c>
      <c r="L7" s="43">
        <v>1</v>
      </c>
    </row>
    <row r="8" spans="2:13" ht="15.75" customHeight="1" thickBot="1" x14ac:dyDescent="0.35">
      <c r="D8" s="8"/>
      <c r="H8" s="14"/>
      <c r="I8" s="14"/>
      <c r="J8" s="44"/>
      <c r="K8" s="1"/>
      <c r="L8" s="1"/>
    </row>
    <row r="9" spans="2:13" ht="18.600000000000001" thickBot="1" x14ac:dyDescent="0.35">
      <c r="D9" s="3"/>
      <c r="J9" s="38"/>
      <c r="K9" s="45" t="s">
        <v>542</v>
      </c>
      <c r="L9" s="46">
        <f>+F87</f>
        <v>0</v>
      </c>
    </row>
    <row r="10" spans="2:13" x14ac:dyDescent="0.3">
      <c r="D10" s="3"/>
    </row>
    <row r="11" spans="2:13" ht="23.4" x14ac:dyDescent="0.45">
      <c r="B11" s="15"/>
      <c r="C11" s="16"/>
      <c r="D11" s="16"/>
      <c r="E11" s="16"/>
      <c r="F11" s="16"/>
      <c r="G11" s="16"/>
    </row>
    <row r="12" spans="2:13" ht="15" customHeight="1" x14ac:dyDescent="0.3">
      <c r="K12" s="13"/>
      <c r="L12" s="14"/>
    </row>
    <row r="13" spans="2:13" ht="24" thickBot="1" x14ac:dyDescent="0.35">
      <c r="B13" s="356" t="s">
        <v>541</v>
      </c>
      <c r="C13" s="356"/>
      <c r="D13" s="356"/>
      <c r="E13" s="356"/>
      <c r="F13" s="356"/>
      <c r="G13" s="356"/>
      <c r="H13" s="356"/>
      <c r="I13" s="356"/>
      <c r="J13" s="356"/>
      <c r="K13" s="356"/>
      <c r="L13" s="356"/>
      <c r="M13" s="356"/>
    </row>
    <row r="14" spans="2:13" ht="60" customHeight="1" x14ac:dyDescent="0.3">
      <c r="B14" s="259" t="s">
        <v>7</v>
      </c>
      <c r="C14" s="260" t="s">
        <v>518</v>
      </c>
      <c r="D14" s="260" t="s">
        <v>519</v>
      </c>
      <c r="E14" s="261" t="s">
        <v>9</v>
      </c>
      <c r="F14" s="260" t="s">
        <v>636</v>
      </c>
      <c r="G14" s="260" t="s">
        <v>616</v>
      </c>
      <c r="H14" s="261" t="s">
        <v>520</v>
      </c>
      <c r="I14" s="261" t="s">
        <v>521</v>
      </c>
      <c r="J14" s="261" t="s">
        <v>21</v>
      </c>
      <c r="K14" s="260" t="s">
        <v>522</v>
      </c>
      <c r="L14" s="261" t="s">
        <v>22</v>
      </c>
      <c r="M14" s="262" t="s">
        <v>523</v>
      </c>
    </row>
    <row r="15" spans="2:13" ht="41.25" customHeight="1" x14ac:dyDescent="0.3">
      <c r="B15" s="358" t="s">
        <v>507</v>
      </c>
      <c r="C15" s="359"/>
      <c r="D15" s="359"/>
      <c r="E15" s="359"/>
      <c r="F15" s="359"/>
      <c r="G15" s="359"/>
      <c r="H15" s="359"/>
      <c r="I15" s="359"/>
      <c r="J15" s="359"/>
      <c r="K15" s="359"/>
      <c r="L15" s="359"/>
      <c r="M15" s="360"/>
    </row>
    <row r="16" spans="2:13" ht="60.6" customHeight="1" x14ac:dyDescent="0.3">
      <c r="B16" s="357" t="s">
        <v>24</v>
      </c>
      <c r="C16" s="352" t="s">
        <v>29</v>
      </c>
      <c r="D16" s="47" t="s">
        <v>48</v>
      </c>
      <c r="E16" s="249" t="s">
        <v>332</v>
      </c>
      <c r="F16" s="18"/>
      <c r="G16" s="18"/>
      <c r="H16" s="18"/>
      <c r="I16" s="18"/>
      <c r="J16" s="18"/>
      <c r="K16" s="20"/>
      <c r="L16" s="18"/>
      <c r="M16" s="263"/>
    </row>
    <row r="17" spans="2:13" ht="78" customHeight="1" x14ac:dyDescent="0.3">
      <c r="B17" s="357"/>
      <c r="C17" s="352"/>
      <c r="D17" s="47" t="s">
        <v>49</v>
      </c>
      <c r="E17" s="53" t="s">
        <v>333</v>
      </c>
      <c r="F17" s="18"/>
      <c r="G17" s="18"/>
      <c r="H17" s="18"/>
      <c r="I17" s="18"/>
      <c r="J17" s="19"/>
      <c r="K17" s="20"/>
      <c r="L17" s="18"/>
      <c r="M17" s="21"/>
    </row>
    <row r="18" spans="2:13" ht="124.8" x14ac:dyDescent="0.3">
      <c r="B18" s="357"/>
      <c r="C18" s="63" t="s">
        <v>30</v>
      </c>
      <c r="D18" s="47" t="s">
        <v>50</v>
      </c>
      <c r="E18" s="53" t="s">
        <v>334</v>
      </c>
      <c r="F18" s="18"/>
      <c r="G18" s="18"/>
      <c r="H18" s="59"/>
      <c r="I18" s="18"/>
      <c r="J18" s="19"/>
      <c r="K18" s="20"/>
      <c r="L18" s="18"/>
      <c r="M18" s="21"/>
    </row>
    <row r="19" spans="2:13" ht="91.5" customHeight="1" x14ac:dyDescent="0.3">
      <c r="B19" s="357"/>
      <c r="C19" s="52" t="s">
        <v>31</v>
      </c>
      <c r="D19" s="47" t="s">
        <v>51</v>
      </c>
      <c r="E19" s="53" t="s">
        <v>335</v>
      </c>
      <c r="F19" s="18"/>
      <c r="G19" s="18"/>
      <c r="H19" s="18"/>
      <c r="I19" s="18"/>
      <c r="J19" s="25"/>
      <c r="K19" s="23"/>
      <c r="L19" s="18"/>
      <c r="M19" s="21"/>
    </row>
    <row r="20" spans="2:13" ht="43.2" customHeight="1" x14ac:dyDescent="0.3">
      <c r="B20" s="357"/>
      <c r="C20" s="352" t="s">
        <v>32</v>
      </c>
      <c r="D20" s="47" t="s">
        <v>52</v>
      </c>
      <c r="E20" s="48" t="s">
        <v>336</v>
      </c>
      <c r="F20" s="18"/>
      <c r="G20" s="18"/>
      <c r="H20" s="60"/>
      <c r="I20" s="18"/>
      <c r="J20" s="19"/>
      <c r="K20" s="20"/>
      <c r="L20" s="18"/>
      <c r="M20" s="21"/>
    </row>
    <row r="21" spans="2:13" ht="43.2" customHeight="1" x14ac:dyDescent="0.3">
      <c r="B21" s="357"/>
      <c r="C21" s="352"/>
      <c r="D21" s="47" t="s">
        <v>53</v>
      </c>
      <c r="E21" s="48" t="s">
        <v>337</v>
      </c>
      <c r="F21" s="18"/>
      <c r="G21" s="18"/>
      <c r="H21" s="60"/>
      <c r="I21" s="18"/>
      <c r="J21" s="19"/>
      <c r="K21" s="20"/>
      <c r="L21" s="18"/>
      <c r="M21" s="21"/>
    </row>
    <row r="22" spans="2:13" ht="43.2" customHeight="1" x14ac:dyDescent="0.3">
      <c r="B22" s="357"/>
      <c r="C22" s="352"/>
      <c r="D22" s="47" t="s">
        <v>54</v>
      </c>
      <c r="E22" s="48" t="s">
        <v>338</v>
      </c>
      <c r="F22" s="18"/>
      <c r="G22" s="18"/>
      <c r="H22" s="60"/>
      <c r="I22" s="18"/>
      <c r="J22" s="19"/>
      <c r="K22" s="20"/>
      <c r="L22" s="18"/>
      <c r="M22" s="21"/>
    </row>
    <row r="23" spans="2:13" ht="43.2" customHeight="1" x14ac:dyDescent="0.3">
      <c r="B23" s="357"/>
      <c r="C23" s="352"/>
      <c r="D23" s="47" t="s">
        <v>55</v>
      </c>
      <c r="E23" s="48" t="s">
        <v>339</v>
      </c>
      <c r="F23" s="18"/>
      <c r="G23" s="18"/>
      <c r="H23" s="60"/>
      <c r="I23" s="18"/>
      <c r="J23" s="19"/>
      <c r="K23" s="20"/>
      <c r="L23" s="18"/>
      <c r="M23" s="21"/>
    </row>
    <row r="24" spans="2:13" ht="93.6" customHeight="1" x14ac:dyDescent="0.3">
      <c r="B24" s="357"/>
      <c r="C24" s="352"/>
      <c r="D24" s="47" t="s">
        <v>56</v>
      </c>
      <c r="E24" s="48" t="s">
        <v>340</v>
      </c>
      <c r="F24" s="18"/>
      <c r="G24" s="18"/>
      <c r="H24" s="35"/>
      <c r="I24" s="18"/>
      <c r="J24" s="19"/>
      <c r="K24" s="20"/>
      <c r="L24" s="18"/>
      <c r="M24" s="21"/>
    </row>
    <row r="25" spans="2:13" ht="28.95" customHeight="1" x14ac:dyDescent="0.3">
      <c r="B25" s="357"/>
      <c r="C25" s="352" t="s">
        <v>701</v>
      </c>
      <c r="D25" s="47" t="s">
        <v>57</v>
      </c>
      <c r="E25" s="48" t="s">
        <v>341</v>
      </c>
      <c r="F25" s="18"/>
      <c r="G25" s="18"/>
      <c r="H25" s="18"/>
      <c r="I25" s="18"/>
      <c r="J25" s="19"/>
      <c r="K25" s="20"/>
      <c r="L25" s="18"/>
      <c r="M25" s="21"/>
    </row>
    <row r="26" spans="2:13" ht="28.2" customHeight="1" x14ac:dyDescent="0.3">
      <c r="B26" s="357"/>
      <c r="C26" s="352"/>
      <c r="D26" s="47" t="s">
        <v>58</v>
      </c>
      <c r="E26" s="48" t="s">
        <v>342</v>
      </c>
      <c r="F26" s="18"/>
      <c r="G26" s="18"/>
      <c r="H26" s="18"/>
      <c r="I26" s="18"/>
      <c r="J26" s="19"/>
      <c r="K26" s="20"/>
      <c r="L26" s="18"/>
      <c r="M26" s="21"/>
    </row>
    <row r="27" spans="2:13" ht="30" customHeight="1" x14ac:dyDescent="0.3">
      <c r="B27" s="357"/>
      <c r="C27" s="352"/>
      <c r="D27" s="257" t="s">
        <v>59</v>
      </c>
      <c r="E27" s="48" t="s">
        <v>343</v>
      </c>
      <c r="F27" s="18"/>
      <c r="G27" s="18"/>
      <c r="H27" s="18"/>
      <c r="I27" s="18"/>
      <c r="J27" s="19"/>
      <c r="K27" s="20"/>
      <c r="L27" s="18"/>
      <c r="M27" s="21"/>
    </row>
    <row r="28" spans="2:13" ht="89.25" customHeight="1" x14ac:dyDescent="0.3">
      <c r="B28" s="357" t="s">
        <v>25</v>
      </c>
      <c r="C28" s="63" t="s">
        <v>33</v>
      </c>
      <c r="D28" s="257" t="s">
        <v>60</v>
      </c>
      <c r="E28" s="48" t="s">
        <v>344</v>
      </c>
      <c r="F28" s="18"/>
      <c r="G28" s="18"/>
      <c r="H28" s="18"/>
      <c r="I28" s="18"/>
      <c r="J28" s="24"/>
      <c r="K28" s="20"/>
      <c r="L28" s="18"/>
      <c r="M28" s="21"/>
    </row>
    <row r="29" spans="2:13" ht="57.6" x14ac:dyDescent="0.3">
      <c r="B29" s="357"/>
      <c r="C29" s="352" t="s">
        <v>34</v>
      </c>
      <c r="D29" s="47" t="s">
        <v>61</v>
      </c>
      <c r="E29" s="64" t="s">
        <v>345</v>
      </c>
      <c r="F29" s="18"/>
      <c r="G29" s="18"/>
      <c r="H29" s="18"/>
      <c r="I29" s="18"/>
      <c r="J29" s="19"/>
      <c r="K29" s="20"/>
      <c r="L29" s="18"/>
      <c r="M29" s="21"/>
    </row>
    <row r="30" spans="2:13" ht="86.4" x14ac:dyDescent="0.3">
      <c r="B30" s="357"/>
      <c r="C30" s="352"/>
      <c r="D30" s="47" t="s">
        <v>62</v>
      </c>
      <c r="E30" s="48" t="s">
        <v>346</v>
      </c>
      <c r="F30" s="18"/>
      <c r="G30" s="18"/>
      <c r="H30" s="18"/>
      <c r="I30" s="18"/>
      <c r="J30" s="19"/>
      <c r="K30" s="20"/>
      <c r="L30" s="18"/>
      <c r="M30" s="21"/>
    </row>
    <row r="31" spans="2:13" ht="99.6" customHeight="1" x14ac:dyDescent="0.3">
      <c r="B31" s="357"/>
      <c r="C31" s="63" t="s">
        <v>517</v>
      </c>
      <c r="D31" s="47" t="s">
        <v>63</v>
      </c>
      <c r="E31" s="48" t="s">
        <v>347</v>
      </c>
      <c r="F31" s="18"/>
      <c r="G31" s="18"/>
      <c r="H31" s="18"/>
      <c r="I31" s="18"/>
      <c r="J31" s="19"/>
      <c r="K31" s="20"/>
      <c r="L31" s="18"/>
      <c r="M31" s="21"/>
    </row>
    <row r="32" spans="2:13" ht="88.2" customHeight="1" x14ac:dyDescent="0.3">
      <c r="B32" s="357"/>
      <c r="C32" s="352" t="s">
        <v>716</v>
      </c>
      <c r="D32" s="47" t="s">
        <v>64</v>
      </c>
      <c r="E32" s="48" t="s">
        <v>348</v>
      </c>
      <c r="F32" s="18"/>
      <c r="G32" s="18"/>
      <c r="H32" s="18"/>
      <c r="I32" s="18"/>
      <c r="J32" s="19"/>
      <c r="K32" s="20"/>
      <c r="L32" s="18"/>
      <c r="M32" s="21"/>
    </row>
    <row r="33" spans="1:13" s="10" customFormat="1" ht="60" customHeight="1" x14ac:dyDescent="0.3">
      <c r="A33" s="26"/>
      <c r="B33" s="357"/>
      <c r="C33" s="352"/>
      <c r="D33" s="47" t="s">
        <v>65</v>
      </c>
      <c r="E33" s="48" t="s">
        <v>349</v>
      </c>
      <c r="F33" s="18"/>
      <c r="G33" s="18"/>
      <c r="H33" s="18"/>
      <c r="I33" s="18"/>
      <c r="J33" s="19"/>
      <c r="K33" s="20"/>
      <c r="L33" s="18"/>
      <c r="M33" s="21"/>
    </row>
    <row r="34" spans="1:13" ht="63" customHeight="1" x14ac:dyDescent="0.3">
      <c r="B34" s="357" t="s">
        <v>26</v>
      </c>
      <c r="C34" s="352" t="s">
        <v>35</v>
      </c>
      <c r="D34" s="47" t="s">
        <v>66</v>
      </c>
      <c r="E34" s="48" t="s">
        <v>669</v>
      </c>
      <c r="F34" s="18"/>
      <c r="G34" s="18"/>
      <c r="H34" s="34"/>
      <c r="I34" s="18"/>
      <c r="J34" s="19"/>
      <c r="K34" s="20"/>
      <c r="L34" s="18"/>
      <c r="M34" s="21"/>
    </row>
    <row r="35" spans="1:13" ht="60.75" customHeight="1" x14ac:dyDescent="0.3">
      <c r="B35" s="357"/>
      <c r="C35" s="352"/>
      <c r="D35" s="47" t="s">
        <v>67</v>
      </c>
      <c r="E35" s="48" t="s">
        <v>670</v>
      </c>
      <c r="F35" s="18"/>
      <c r="G35" s="18"/>
      <c r="H35" s="18"/>
      <c r="I35" s="18"/>
      <c r="J35" s="19"/>
      <c r="K35" s="20"/>
      <c r="L35" s="18"/>
      <c r="M35" s="21"/>
    </row>
    <row r="36" spans="1:13" ht="48.6" customHeight="1" x14ac:dyDescent="0.3">
      <c r="B36" s="357"/>
      <c r="C36" s="352"/>
      <c r="D36" s="47" t="s">
        <v>68</v>
      </c>
      <c r="E36" s="64" t="s">
        <v>671</v>
      </c>
      <c r="F36" s="18"/>
      <c r="G36" s="18"/>
      <c r="H36" s="18"/>
      <c r="I36" s="18"/>
      <c r="J36" s="25"/>
      <c r="K36" s="20"/>
      <c r="L36" s="18"/>
      <c r="M36" s="21"/>
    </row>
    <row r="37" spans="1:13" ht="52.5" customHeight="1" x14ac:dyDescent="0.3">
      <c r="B37" s="357"/>
      <c r="C37" s="352"/>
      <c r="D37" s="47" t="s">
        <v>69</v>
      </c>
      <c r="E37" s="64" t="s">
        <v>672</v>
      </c>
      <c r="F37" s="18"/>
      <c r="G37" s="18"/>
      <c r="H37" s="18"/>
      <c r="I37" s="18"/>
      <c r="J37" s="19"/>
      <c r="K37" s="20"/>
      <c r="L37" s="18"/>
      <c r="M37" s="21"/>
    </row>
    <row r="38" spans="1:13" ht="28.8" x14ac:dyDescent="0.3">
      <c r="B38" s="357"/>
      <c r="C38" s="352"/>
      <c r="D38" s="47" t="s">
        <v>70</v>
      </c>
      <c r="E38" s="64" t="s">
        <v>673</v>
      </c>
      <c r="F38" s="18"/>
      <c r="G38" s="18"/>
      <c r="H38" s="18"/>
      <c r="I38" s="18"/>
      <c r="J38" s="25"/>
      <c r="K38" s="20"/>
      <c r="L38" s="18"/>
      <c r="M38" s="21"/>
    </row>
    <row r="39" spans="1:13" ht="61.2" customHeight="1" x14ac:dyDescent="0.3">
      <c r="B39" s="357"/>
      <c r="C39" s="352" t="s">
        <v>36</v>
      </c>
      <c r="D39" s="47" t="s">
        <v>71</v>
      </c>
      <c r="E39" s="64" t="s">
        <v>350</v>
      </c>
      <c r="F39" s="18"/>
      <c r="G39" s="18"/>
      <c r="H39" s="59"/>
      <c r="I39" s="18"/>
      <c r="J39" s="19"/>
      <c r="K39" s="20"/>
      <c r="L39" s="18"/>
      <c r="M39" s="21"/>
    </row>
    <row r="40" spans="1:13" ht="70.2" customHeight="1" x14ac:dyDescent="0.3">
      <c r="B40" s="357"/>
      <c r="C40" s="352"/>
      <c r="D40" s="47" t="s">
        <v>72</v>
      </c>
      <c r="E40" s="64" t="s">
        <v>351</v>
      </c>
      <c r="F40" s="18"/>
      <c r="G40" s="18"/>
      <c r="H40" s="59"/>
      <c r="I40" s="18"/>
      <c r="J40" s="19"/>
      <c r="K40" s="20"/>
      <c r="L40" s="18"/>
      <c r="M40" s="21"/>
    </row>
    <row r="41" spans="1:13" ht="75.599999999999994" customHeight="1" x14ac:dyDescent="0.3">
      <c r="B41" s="357"/>
      <c r="C41" s="352" t="s">
        <v>37</v>
      </c>
      <c r="D41" s="246" t="s">
        <v>73</v>
      </c>
      <c r="E41" s="64" t="s">
        <v>352</v>
      </c>
      <c r="F41" s="18"/>
      <c r="G41" s="18"/>
      <c r="H41" s="59"/>
      <c r="I41" s="18"/>
      <c r="J41" s="19"/>
      <c r="K41" s="20"/>
      <c r="L41" s="18"/>
      <c r="M41" s="21"/>
    </row>
    <row r="42" spans="1:13" ht="57.6" x14ac:dyDescent="0.3">
      <c r="B42" s="357"/>
      <c r="C42" s="352"/>
      <c r="D42" s="246" t="s">
        <v>74</v>
      </c>
      <c r="E42" s="64" t="s">
        <v>353</v>
      </c>
      <c r="F42" s="18"/>
      <c r="G42" s="18"/>
      <c r="H42" s="59"/>
      <c r="I42" s="18"/>
      <c r="J42" s="25"/>
      <c r="K42" s="20"/>
      <c r="L42" s="18"/>
      <c r="M42" s="21"/>
    </row>
    <row r="43" spans="1:13" ht="72.599999999999994" customHeight="1" x14ac:dyDescent="0.3">
      <c r="B43" s="357"/>
      <c r="C43" s="352"/>
      <c r="D43" s="246" t="s">
        <v>665</v>
      </c>
      <c r="E43" s="64" t="s">
        <v>354</v>
      </c>
      <c r="F43" s="18"/>
      <c r="G43" s="18"/>
      <c r="H43" s="17"/>
      <c r="I43" s="18"/>
      <c r="J43" s="19"/>
      <c r="K43" s="20"/>
      <c r="L43" s="18"/>
      <c r="M43" s="21"/>
    </row>
    <row r="44" spans="1:13" ht="57.6" x14ac:dyDescent="0.3">
      <c r="B44" s="357"/>
      <c r="C44" s="352"/>
      <c r="D44" s="246" t="s">
        <v>666</v>
      </c>
      <c r="E44" s="48" t="s">
        <v>355</v>
      </c>
      <c r="F44" s="18"/>
      <c r="G44" s="18"/>
      <c r="H44" s="17"/>
      <c r="I44" s="18"/>
      <c r="J44" s="22"/>
      <c r="K44" s="20"/>
      <c r="L44" s="18"/>
      <c r="M44" s="21"/>
    </row>
    <row r="45" spans="1:13" ht="46.8" customHeight="1" x14ac:dyDescent="0.3">
      <c r="B45" s="357"/>
      <c r="C45" s="352" t="s">
        <v>38</v>
      </c>
      <c r="D45" s="47" t="s">
        <v>75</v>
      </c>
      <c r="E45" s="48" t="s">
        <v>667</v>
      </c>
      <c r="F45" s="18"/>
      <c r="G45" s="18"/>
      <c r="H45" s="17"/>
      <c r="I45" s="18"/>
      <c r="J45" s="19"/>
      <c r="K45" s="20"/>
      <c r="L45" s="18"/>
      <c r="M45" s="21"/>
    </row>
    <row r="46" spans="1:13" ht="61.2" customHeight="1" x14ac:dyDescent="0.3">
      <c r="B46" s="357"/>
      <c r="C46" s="352"/>
      <c r="D46" s="47" t="s">
        <v>76</v>
      </c>
      <c r="E46" s="247" t="s">
        <v>668</v>
      </c>
      <c r="F46" s="18"/>
      <c r="G46" s="18"/>
      <c r="H46" s="18"/>
      <c r="I46" s="18"/>
      <c r="J46" s="19"/>
      <c r="K46" s="20"/>
      <c r="L46" s="18"/>
      <c r="M46" s="21"/>
    </row>
    <row r="47" spans="1:13" ht="36.6" customHeight="1" x14ac:dyDescent="0.3">
      <c r="B47" s="357"/>
      <c r="C47" s="352" t="s">
        <v>39</v>
      </c>
      <c r="D47" s="47" t="s">
        <v>77</v>
      </c>
      <c r="E47" s="48" t="s">
        <v>356</v>
      </c>
      <c r="F47" s="18"/>
      <c r="G47" s="18"/>
      <c r="H47" s="61"/>
      <c r="I47" s="18"/>
      <c r="J47" s="25"/>
      <c r="K47" s="20"/>
      <c r="L47" s="18"/>
      <c r="M47" s="21"/>
    </row>
    <row r="48" spans="1:13" ht="57.6" x14ac:dyDescent="0.3">
      <c r="B48" s="357"/>
      <c r="C48" s="352"/>
      <c r="D48" s="47" t="s">
        <v>78</v>
      </c>
      <c r="E48" s="48" t="s">
        <v>357</v>
      </c>
      <c r="F48" s="18"/>
      <c r="G48" s="18"/>
      <c r="H48" s="18"/>
      <c r="I48" s="18"/>
      <c r="J48" s="25"/>
      <c r="K48" s="20"/>
      <c r="L48" s="18"/>
      <c r="M48" s="21"/>
    </row>
    <row r="49" spans="1:13" ht="28.8" x14ac:dyDescent="0.3">
      <c r="B49" s="357"/>
      <c r="C49" s="352"/>
      <c r="D49" s="47" t="s">
        <v>79</v>
      </c>
      <c r="E49" s="48" t="s">
        <v>358</v>
      </c>
      <c r="F49" s="18"/>
      <c r="G49" s="18"/>
      <c r="H49" s="18"/>
      <c r="I49" s="18"/>
      <c r="J49" s="19"/>
      <c r="K49" s="20"/>
      <c r="L49" s="18"/>
      <c r="M49" s="21"/>
    </row>
    <row r="50" spans="1:13" ht="28.8" x14ac:dyDescent="0.3">
      <c r="B50" s="357"/>
      <c r="C50" s="352"/>
      <c r="D50" s="47" t="s">
        <v>80</v>
      </c>
      <c r="E50" s="48" t="s">
        <v>359</v>
      </c>
      <c r="F50" s="18"/>
      <c r="G50" s="18"/>
      <c r="H50" s="18"/>
      <c r="I50" s="18"/>
      <c r="J50" s="19"/>
      <c r="K50" s="20"/>
      <c r="L50" s="18"/>
      <c r="M50" s="21"/>
    </row>
    <row r="51" spans="1:13" ht="43.2" x14ac:dyDescent="0.3">
      <c r="B51" s="357"/>
      <c r="C51" s="352"/>
      <c r="D51" s="47" t="s">
        <v>81</v>
      </c>
      <c r="E51" s="48" t="s">
        <v>360</v>
      </c>
      <c r="F51" s="18"/>
      <c r="G51" s="18"/>
      <c r="H51" s="35"/>
      <c r="I51" s="18"/>
      <c r="J51" s="19"/>
      <c r="K51" s="20"/>
      <c r="L51" s="18"/>
      <c r="M51" s="21"/>
    </row>
    <row r="52" spans="1:13" ht="43.2" customHeight="1" x14ac:dyDescent="0.3">
      <c r="B52" s="357" t="s">
        <v>27</v>
      </c>
      <c r="C52" s="352" t="s">
        <v>40</v>
      </c>
      <c r="D52" s="47" t="s">
        <v>82</v>
      </c>
      <c r="E52" s="48" t="s">
        <v>361</v>
      </c>
      <c r="F52" s="18"/>
      <c r="G52" s="18"/>
      <c r="H52" s="18"/>
      <c r="I52" s="18"/>
      <c r="J52" s="24"/>
      <c r="K52" s="20"/>
      <c r="L52" s="18"/>
      <c r="M52" s="21"/>
    </row>
    <row r="53" spans="1:13" ht="43.2" x14ac:dyDescent="0.3">
      <c r="A53" s="148"/>
      <c r="B53" s="357"/>
      <c r="C53" s="352"/>
      <c r="D53" s="47" t="s">
        <v>83</v>
      </c>
      <c r="E53" s="48" t="s">
        <v>362</v>
      </c>
      <c r="F53" s="18"/>
      <c r="G53" s="18"/>
      <c r="H53" s="18"/>
      <c r="I53" s="18"/>
      <c r="J53" s="19"/>
      <c r="K53" s="20"/>
      <c r="L53" s="18"/>
      <c r="M53" s="21"/>
    </row>
    <row r="54" spans="1:13" ht="28.8" x14ac:dyDescent="0.3">
      <c r="A54" s="148"/>
      <c r="B54" s="357"/>
      <c r="C54" s="352"/>
      <c r="D54" s="47" t="s">
        <v>84</v>
      </c>
      <c r="E54" s="48" t="s">
        <v>698</v>
      </c>
      <c r="F54" s="18"/>
      <c r="G54" s="18"/>
      <c r="H54" s="18"/>
      <c r="I54" s="18"/>
      <c r="J54" s="19"/>
      <c r="K54" s="20"/>
      <c r="L54" s="18"/>
      <c r="M54" s="21"/>
    </row>
    <row r="55" spans="1:13" ht="15.6" customHeight="1" x14ac:dyDescent="0.3">
      <c r="A55" s="148"/>
      <c r="B55" s="357"/>
      <c r="C55" s="352" t="s">
        <v>41</v>
      </c>
      <c r="D55" s="47" t="s">
        <v>85</v>
      </c>
      <c r="E55" s="48" t="s">
        <v>363</v>
      </c>
      <c r="F55" s="18"/>
      <c r="G55" s="18"/>
      <c r="H55" s="18"/>
      <c r="I55" s="18"/>
      <c r="J55" s="19"/>
      <c r="K55" s="20"/>
      <c r="L55" s="18"/>
      <c r="M55" s="21"/>
    </row>
    <row r="56" spans="1:13" ht="28.8" x14ac:dyDescent="0.3">
      <c r="A56" s="148"/>
      <c r="B56" s="357"/>
      <c r="C56" s="352"/>
      <c r="D56" s="47" t="s">
        <v>86</v>
      </c>
      <c r="E56" s="48" t="s">
        <v>364</v>
      </c>
      <c r="F56" s="18"/>
      <c r="G56" s="18"/>
      <c r="H56" s="18"/>
      <c r="I56" s="18"/>
      <c r="J56" s="25"/>
      <c r="K56" s="20"/>
      <c r="L56" s="18"/>
      <c r="M56" s="21"/>
    </row>
    <row r="57" spans="1:13" ht="28.8" x14ac:dyDescent="0.3">
      <c r="A57" s="148"/>
      <c r="B57" s="357"/>
      <c r="C57" s="352"/>
      <c r="D57" s="47" t="s">
        <v>87</v>
      </c>
      <c r="E57" s="48" t="s">
        <v>717</v>
      </c>
      <c r="F57" s="18"/>
      <c r="G57" s="18"/>
      <c r="H57" s="18"/>
      <c r="I57" s="18"/>
      <c r="J57" s="25"/>
      <c r="K57" s="20"/>
      <c r="L57" s="18"/>
      <c r="M57" s="21"/>
    </row>
    <row r="58" spans="1:13" ht="72" x14ac:dyDescent="0.3">
      <c r="A58" s="148"/>
      <c r="B58" s="357"/>
      <c r="C58" s="352"/>
      <c r="D58" s="47" t="s">
        <v>88</v>
      </c>
      <c r="E58" s="48" t="s">
        <v>365</v>
      </c>
      <c r="F58" s="18"/>
      <c r="G58" s="18"/>
      <c r="H58" s="18"/>
      <c r="I58" s="18"/>
      <c r="J58" s="25"/>
      <c r="K58" s="20"/>
      <c r="L58" s="18"/>
      <c r="M58" s="21"/>
    </row>
    <row r="59" spans="1:13" ht="57.6" x14ac:dyDescent="0.3">
      <c r="A59" s="148"/>
      <c r="B59" s="357"/>
      <c r="C59" s="352"/>
      <c r="D59" s="47" t="s">
        <v>89</v>
      </c>
      <c r="E59" s="48" t="s">
        <v>366</v>
      </c>
      <c r="F59" s="18"/>
      <c r="G59" s="18"/>
      <c r="H59" s="18"/>
      <c r="I59" s="18"/>
      <c r="J59" s="25"/>
      <c r="K59" s="20"/>
      <c r="L59" s="18"/>
      <c r="M59" s="21"/>
    </row>
    <row r="60" spans="1:13" ht="43.2" x14ac:dyDescent="0.3">
      <c r="A60" s="148"/>
      <c r="B60" s="357"/>
      <c r="C60" s="352"/>
      <c r="D60" s="47" t="s">
        <v>90</v>
      </c>
      <c r="E60" s="48" t="s">
        <v>367</v>
      </c>
      <c r="F60" s="18"/>
      <c r="G60" s="18"/>
      <c r="H60" s="18"/>
      <c r="I60" s="18"/>
      <c r="J60" s="25"/>
      <c r="K60" s="20"/>
      <c r="L60" s="18"/>
      <c r="M60" s="21"/>
    </row>
    <row r="61" spans="1:13" ht="28.8" x14ac:dyDescent="0.3">
      <c r="A61" s="148"/>
      <c r="B61" s="357"/>
      <c r="C61" s="352"/>
      <c r="D61" s="47" t="s">
        <v>91</v>
      </c>
      <c r="E61" s="48" t="s">
        <v>368</v>
      </c>
      <c r="F61" s="18"/>
      <c r="G61" s="18"/>
      <c r="H61" s="18"/>
      <c r="I61" s="18"/>
      <c r="J61" s="25"/>
      <c r="K61" s="20"/>
      <c r="L61" s="18"/>
      <c r="M61" s="21"/>
    </row>
    <row r="62" spans="1:13" ht="43.2" x14ac:dyDescent="0.3">
      <c r="A62" s="148"/>
      <c r="B62" s="357"/>
      <c r="C62" s="352"/>
      <c r="D62" s="47" t="s">
        <v>92</v>
      </c>
      <c r="E62" s="48" t="s">
        <v>369</v>
      </c>
      <c r="F62" s="18"/>
      <c r="G62" s="18"/>
      <c r="H62" s="18"/>
      <c r="I62" s="18"/>
      <c r="J62" s="25"/>
      <c r="K62" s="20"/>
      <c r="L62" s="18"/>
      <c r="M62" s="21"/>
    </row>
    <row r="63" spans="1:13" ht="43.2" x14ac:dyDescent="0.3">
      <c r="A63" s="148"/>
      <c r="B63" s="357"/>
      <c r="C63" s="352"/>
      <c r="D63" s="47" t="s">
        <v>93</v>
      </c>
      <c r="E63" s="48" t="s">
        <v>370</v>
      </c>
      <c r="F63" s="18"/>
      <c r="G63" s="18"/>
      <c r="H63" s="18"/>
      <c r="I63" s="18"/>
      <c r="J63" s="25"/>
      <c r="K63" s="20"/>
      <c r="L63" s="18"/>
      <c r="M63" s="21"/>
    </row>
    <row r="64" spans="1:13" ht="62.4" x14ac:dyDescent="0.3">
      <c r="A64" s="148"/>
      <c r="B64" s="357"/>
      <c r="C64" s="63" t="s">
        <v>42</v>
      </c>
      <c r="D64" s="47" t="s">
        <v>94</v>
      </c>
      <c r="E64" s="65" t="s">
        <v>371</v>
      </c>
      <c r="F64" s="18"/>
      <c r="G64" s="18"/>
      <c r="H64" s="33"/>
      <c r="I64" s="18"/>
      <c r="J64" s="19"/>
      <c r="K64" s="20"/>
      <c r="L64" s="18"/>
      <c r="M64" s="21"/>
    </row>
    <row r="65" spans="1:13" ht="51" customHeight="1" x14ac:dyDescent="0.3">
      <c r="A65" s="148"/>
      <c r="B65" s="357"/>
      <c r="C65" s="352" t="s">
        <v>43</v>
      </c>
      <c r="D65" s="47" t="s">
        <v>95</v>
      </c>
      <c r="E65" s="48" t="s">
        <v>372</v>
      </c>
      <c r="F65" s="18"/>
      <c r="G65" s="18"/>
      <c r="H65" s="18"/>
      <c r="I65" s="18"/>
      <c r="J65" s="19"/>
      <c r="K65" s="20"/>
      <c r="L65" s="18"/>
      <c r="M65" s="21"/>
    </row>
    <row r="66" spans="1:13" ht="51" customHeight="1" x14ac:dyDescent="0.3">
      <c r="A66" s="148"/>
      <c r="B66" s="357"/>
      <c r="C66" s="352"/>
      <c r="D66" s="47" t="s">
        <v>96</v>
      </c>
      <c r="E66" s="48" t="s">
        <v>373</v>
      </c>
      <c r="F66" s="18"/>
      <c r="G66" s="18"/>
      <c r="H66" s="18"/>
      <c r="I66" s="18"/>
      <c r="J66" s="19"/>
      <c r="K66" s="20"/>
      <c r="L66" s="18"/>
      <c r="M66" s="21"/>
    </row>
    <row r="67" spans="1:13" ht="132" customHeight="1" x14ac:dyDescent="0.3">
      <c r="A67" s="148"/>
      <c r="B67" s="357"/>
      <c r="C67" s="352" t="s">
        <v>44</v>
      </c>
      <c r="D67" s="47" t="s">
        <v>97</v>
      </c>
      <c r="E67" s="48" t="s">
        <v>374</v>
      </c>
      <c r="F67" s="18"/>
      <c r="G67" s="18"/>
      <c r="H67" s="18"/>
      <c r="I67" s="18"/>
      <c r="J67" s="25"/>
      <c r="K67" s="20"/>
      <c r="L67" s="18"/>
      <c r="M67" s="21"/>
    </row>
    <row r="68" spans="1:13" ht="52.8" customHeight="1" x14ac:dyDescent="0.3">
      <c r="A68" s="148"/>
      <c r="B68" s="357"/>
      <c r="C68" s="352"/>
      <c r="D68" s="47" t="s">
        <v>98</v>
      </c>
      <c r="E68" s="48" t="s">
        <v>375</v>
      </c>
      <c r="F68" s="18"/>
      <c r="G68" s="18"/>
      <c r="H68" s="18"/>
      <c r="I68" s="18"/>
      <c r="J68" s="25"/>
      <c r="K68" s="20"/>
      <c r="L68" s="18"/>
      <c r="M68" s="21"/>
    </row>
    <row r="69" spans="1:13" ht="43.2" x14ac:dyDescent="0.3">
      <c r="A69" s="148"/>
      <c r="B69" s="357"/>
      <c r="C69" s="352"/>
      <c r="D69" s="47" t="s">
        <v>99</v>
      </c>
      <c r="E69" s="48" t="s">
        <v>376</v>
      </c>
      <c r="F69" s="18"/>
      <c r="G69" s="18"/>
      <c r="H69" s="18"/>
      <c r="I69" s="18"/>
      <c r="J69" s="25"/>
      <c r="K69" s="20"/>
      <c r="L69" s="18"/>
      <c r="M69" s="21"/>
    </row>
    <row r="70" spans="1:13" ht="43.2" x14ac:dyDescent="0.3">
      <c r="A70" s="148"/>
      <c r="B70" s="357"/>
      <c r="C70" s="352" t="s">
        <v>45</v>
      </c>
      <c r="D70" s="47" t="s">
        <v>100</v>
      </c>
      <c r="E70" s="49" t="s">
        <v>699</v>
      </c>
      <c r="F70" s="18"/>
      <c r="G70" s="18"/>
      <c r="H70" s="18"/>
      <c r="I70" s="18"/>
      <c r="J70" s="19"/>
      <c r="K70" s="20"/>
      <c r="L70" s="18"/>
      <c r="M70" s="21"/>
    </row>
    <row r="71" spans="1:13" ht="144" x14ac:dyDescent="0.3">
      <c r="A71" s="148"/>
      <c r="B71" s="357"/>
      <c r="C71" s="352"/>
      <c r="D71" s="47" t="s">
        <v>101</v>
      </c>
      <c r="E71" s="48" t="s">
        <v>702</v>
      </c>
      <c r="F71" s="18"/>
      <c r="G71" s="18"/>
      <c r="H71" s="18"/>
      <c r="I71" s="18"/>
      <c r="J71" s="24"/>
      <c r="K71" s="20"/>
      <c r="L71" s="18"/>
      <c r="M71" s="21"/>
    </row>
    <row r="72" spans="1:13" ht="43.2" x14ac:dyDescent="0.3">
      <c r="A72" s="148"/>
      <c r="B72" s="357"/>
      <c r="C72" s="352" t="s">
        <v>700</v>
      </c>
      <c r="D72" s="47" t="s">
        <v>102</v>
      </c>
      <c r="E72" s="48" t="s">
        <v>377</v>
      </c>
      <c r="F72" s="18"/>
      <c r="G72" s="18"/>
      <c r="H72" s="33"/>
      <c r="I72" s="18"/>
      <c r="J72" s="24"/>
      <c r="K72" s="20"/>
      <c r="L72" s="18"/>
      <c r="M72" s="21"/>
    </row>
    <row r="73" spans="1:13" ht="28.8" x14ac:dyDescent="0.3">
      <c r="A73" s="148"/>
      <c r="B73" s="357"/>
      <c r="C73" s="352"/>
      <c r="D73" s="47" t="s">
        <v>103</v>
      </c>
      <c r="E73" s="48" t="s">
        <v>378</v>
      </c>
      <c r="F73" s="18"/>
      <c r="G73" s="18"/>
      <c r="H73" s="33"/>
      <c r="I73" s="18"/>
      <c r="J73" s="19"/>
      <c r="K73" s="20"/>
      <c r="L73" s="18"/>
      <c r="M73" s="21"/>
    </row>
    <row r="74" spans="1:13" ht="28.8" x14ac:dyDescent="0.3">
      <c r="A74" s="148"/>
      <c r="B74" s="357"/>
      <c r="C74" s="352"/>
      <c r="D74" s="47" t="s">
        <v>104</v>
      </c>
      <c r="E74" s="48" t="s">
        <v>379</v>
      </c>
      <c r="F74" s="18"/>
      <c r="G74" s="18"/>
      <c r="H74" s="18"/>
      <c r="I74" s="18"/>
      <c r="J74" s="19"/>
      <c r="K74" s="20"/>
      <c r="L74" s="18"/>
      <c r="M74" s="21"/>
    </row>
    <row r="75" spans="1:13" ht="28.8" x14ac:dyDescent="0.3">
      <c r="A75" s="148"/>
      <c r="B75" s="357"/>
      <c r="C75" s="352"/>
      <c r="D75" s="47" t="s">
        <v>105</v>
      </c>
      <c r="E75" s="48" t="s">
        <v>380</v>
      </c>
      <c r="F75" s="18"/>
      <c r="G75" s="18"/>
      <c r="H75" s="18"/>
      <c r="I75" s="18"/>
      <c r="J75" s="19"/>
      <c r="K75" s="20"/>
      <c r="L75" s="18"/>
      <c r="M75" s="21"/>
    </row>
    <row r="76" spans="1:13" ht="28.8" x14ac:dyDescent="0.3">
      <c r="A76" s="148"/>
      <c r="B76" s="357"/>
      <c r="C76" s="352"/>
      <c r="D76" s="47" t="s">
        <v>106</v>
      </c>
      <c r="E76" s="48" t="s">
        <v>381</v>
      </c>
      <c r="F76" s="18"/>
      <c r="G76" s="18"/>
      <c r="H76" s="18"/>
      <c r="I76" s="18"/>
      <c r="J76" s="19"/>
      <c r="K76" s="20"/>
      <c r="L76" s="18"/>
      <c r="M76" s="21"/>
    </row>
    <row r="77" spans="1:13" ht="43.2" x14ac:dyDescent="0.3">
      <c r="A77" s="148"/>
      <c r="B77" s="357"/>
      <c r="C77" s="352"/>
      <c r="D77" s="47" t="s">
        <v>107</v>
      </c>
      <c r="E77" s="48" t="s">
        <v>382</v>
      </c>
      <c r="F77" s="18"/>
      <c r="G77" s="18"/>
      <c r="H77" s="18"/>
      <c r="I77" s="18"/>
      <c r="J77" s="25"/>
      <c r="K77" s="20"/>
      <c r="L77" s="18"/>
      <c r="M77" s="21"/>
    </row>
    <row r="78" spans="1:13" ht="43.2" x14ac:dyDescent="0.3">
      <c r="A78" s="148"/>
      <c r="B78" s="357"/>
      <c r="C78" s="352"/>
      <c r="D78" s="47" t="s">
        <v>108</v>
      </c>
      <c r="E78" s="48" t="s">
        <v>383</v>
      </c>
      <c r="F78" s="18"/>
      <c r="G78" s="18"/>
      <c r="H78" s="18"/>
      <c r="I78" s="18"/>
      <c r="J78" s="24"/>
      <c r="K78" s="20"/>
      <c r="L78" s="18"/>
      <c r="M78" s="21"/>
    </row>
    <row r="79" spans="1:13" ht="43.2" x14ac:dyDescent="0.3">
      <c r="A79" s="148"/>
      <c r="B79" s="357"/>
      <c r="C79" s="352"/>
      <c r="D79" s="245" t="s">
        <v>109</v>
      </c>
      <c r="E79" s="258" t="s">
        <v>384</v>
      </c>
      <c r="F79" s="18"/>
      <c r="G79" s="18"/>
      <c r="H79" s="33"/>
      <c r="I79" s="18"/>
      <c r="J79" s="19"/>
      <c r="K79" s="20"/>
      <c r="L79" s="18"/>
      <c r="M79" s="21"/>
    </row>
    <row r="80" spans="1:13" ht="86.4" x14ac:dyDescent="0.3">
      <c r="B80" s="357"/>
      <c r="C80" s="352"/>
      <c r="D80" s="47" t="s">
        <v>110</v>
      </c>
      <c r="E80" s="48" t="s">
        <v>385</v>
      </c>
      <c r="F80" s="18"/>
      <c r="G80" s="18"/>
      <c r="H80" s="33"/>
      <c r="I80" s="18"/>
      <c r="J80" s="19"/>
      <c r="K80" s="20"/>
      <c r="L80" s="18"/>
      <c r="M80" s="21"/>
    </row>
    <row r="81" spans="2:13" ht="37.799999999999997" customHeight="1" x14ac:dyDescent="0.3">
      <c r="B81" s="350" t="s">
        <v>28</v>
      </c>
      <c r="C81" s="352" t="s">
        <v>46</v>
      </c>
      <c r="D81" s="47" t="s">
        <v>111</v>
      </c>
      <c r="E81" s="48" t="s">
        <v>386</v>
      </c>
      <c r="F81" s="18"/>
      <c r="G81" s="18"/>
      <c r="H81" s="18"/>
      <c r="I81" s="18"/>
      <c r="J81" s="24"/>
      <c r="K81" s="20"/>
      <c r="L81" s="18"/>
      <c r="M81" s="21"/>
    </row>
    <row r="82" spans="2:13" ht="29.4" customHeight="1" x14ac:dyDescent="0.3">
      <c r="B82" s="350"/>
      <c r="C82" s="352"/>
      <c r="D82" s="47" t="s">
        <v>112</v>
      </c>
      <c r="E82" s="48" t="s">
        <v>387</v>
      </c>
      <c r="F82" s="18"/>
      <c r="G82" s="18"/>
      <c r="H82" s="18"/>
      <c r="I82" s="18"/>
      <c r="J82" s="24"/>
      <c r="K82" s="20"/>
      <c r="L82" s="18"/>
      <c r="M82" s="21"/>
    </row>
    <row r="83" spans="2:13" ht="28.8" x14ac:dyDescent="0.3">
      <c r="B83" s="350"/>
      <c r="C83" s="352"/>
      <c r="D83" s="47" t="s">
        <v>113</v>
      </c>
      <c r="E83" s="48" t="s">
        <v>388</v>
      </c>
      <c r="F83" s="18"/>
      <c r="G83" s="18"/>
      <c r="H83" s="34"/>
      <c r="I83" s="18"/>
      <c r="J83" s="24"/>
      <c r="K83" s="20"/>
      <c r="L83" s="18"/>
      <c r="M83" s="21"/>
    </row>
    <row r="84" spans="2:13" ht="34.200000000000003" customHeight="1" x14ac:dyDescent="0.3">
      <c r="B84" s="350"/>
      <c r="C84" s="352" t="s">
        <v>47</v>
      </c>
      <c r="D84" s="47" t="s">
        <v>114</v>
      </c>
      <c r="E84" s="48" t="s">
        <v>389</v>
      </c>
      <c r="F84" s="18"/>
      <c r="G84" s="18"/>
      <c r="H84" s="18"/>
      <c r="I84" s="18"/>
      <c r="J84" s="19"/>
      <c r="K84" s="20"/>
      <c r="L84" s="18"/>
      <c r="M84" s="21"/>
    </row>
    <row r="85" spans="2:13" ht="46.95" customHeight="1" thickBot="1" x14ac:dyDescent="0.35">
      <c r="B85" s="351"/>
      <c r="C85" s="353"/>
      <c r="D85" s="50" t="s">
        <v>115</v>
      </c>
      <c r="E85" s="51" t="s">
        <v>390</v>
      </c>
      <c r="F85" s="27"/>
      <c r="G85" s="27"/>
      <c r="H85" s="71"/>
      <c r="I85" s="71"/>
      <c r="J85" s="163"/>
      <c r="K85" s="71"/>
      <c r="L85" s="71"/>
      <c r="M85" s="72"/>
    </row>
    <row r="86" spans="2:13" ht="19.5" customHeight="1" thickBot="1" x14ac:dyDescent="0.35">
      <c r="D86" s="66">
        <v>70</v>
      </c>
      <c r="E86" s="1"/>
      <c r="G86" s="256"/>
    </row>
    <row r="87" spans="2:13" ht="18.600000000000001" thickBot="1" x14ac:dyDescent="0.4">
      <c r="B87" s="156"/>
      <c r="C87" s="58"/>
      <c r="D87" s="58"/>
      <c r="E87" s="58"/>
      <c r="F87" s="255">
        <f>COUNTIF(F16:F85,"SI")/D93</f>
        <v>0</v>
      </c>
      <c r="G87" s="256"/>
    </row>
    <row r="88" spans="2:13" ht="15.6" x14ac:dyDescent="0.3">
      <c r="C88" s="150" t="s">
        <v>5</v>
      </c>
      <c r="D88" s="151">
        <f>COUNTIF($F$16:$F$85,$C88)</f>
        <v>0</v>
      </c>
      <c r="G88" s="256"/>
    </row>
    <row r="89" spans="2:13" ht="18" x14ac:dyDescent="0.3">
      <c r="C89" s="152" t="s">
        <v>6</v>
      </c>
      <c r="D89" s="151">
        <f>COUNTIF($F$16:$F$85,$C89)</f>
        <v>0</v>
      </c>
      <c r="G89" s="256"/>
    </row>
    <row r="90" spans="2:13" ht="15.6" x14ac:dyDescent="0.3">
      <c r="C90" s="2" t="s">
        <v>623</v>
      </c>
      <c r="D90" s="151">
        <f>COUNTIF($F$16:$F$85,$C90)</f>
        <v>0</v>
      </c>
      <c r="G90" s="256"/>
    </row>
    <row r="91" spans="2:13" ht="15.6" x14ac:dyDescent="0.3">
      <c r="C91" s="2" t="s">
        <v>640</v>
      </c>
      <c r="D91" s="151">
        <f>COUNTIF(F18:F87,"")</f>
        <v>69</v>
      </c>
      <c r="G91" s="256"/>
    </row>
    <row r="92" spans="2:13" ht="15.6" x14ac:dyDescent="0.3">
      <c r="C92" s="8"/>
      <c r="D92" s="153">
        <f>D88+D89</f>
        <v>0</v>
      </c>
      <c r="G92" s="256"/>
    </row>
    <row r="93" spans="2:13" ht="15.6" x14ac:dyDescent="0.3">
      <c r="C93" s="154" t="s">
        <v>641</v>
      </c>
      <c r="D93" s="155">
        <f>D86-D90</f>
        <v>70</v>
      </c>
      <c r="G93" s="256"/>
    </row>
    <row r="94" spans="2:13" ht="15.6" x14ac:dyDescent="0.3">
      <c r="C94" s="8"/>
      <c r="D94" s="153">
        <f>D93-D92</f>
        <v>70</v>
      </c>
      <c r="G94" s="256"/>
    </row>
    <row r="95" spans="2:13" x14ac:dyDescent="0.3">
      <c r="C95" s="157"/>
      <c r="D95" s="157"/>
    </row>
  </sheetData>
  <sheetProtection algorithmName="SHA-512" hashValue="PDPXmCVrx9ejVISq2JFhHbr+y5FutS2j5454xFQpNYXoRDjtaqNvHY3cWpgxeIV9JzNhgLmz7wxBZSy8WsBs3A==" saltValue="4wO3UlqOMM5HCH6w8wFfJQ==" spinCount="100000" sheet="1" formatCells="0"/>
  <protectedRanges>
    <protectedRange password="CC3D" sqref="F15:H15 I15:M20 J24:M24 H21:M23 H17:H20 H25:M84" name="Rango1"/>
    <protectedRange password="CC3D" sqref="H24:I24" name="Rango1_1"/>
    <protectedRange password="CC3D" sqref="G16:G94" name="Rango1_3_8"/>
  </protectedRanges>
  <mergeCells count="26">
    <mergeCell ref="K2:L2"/>
    <mergeCell ref="B13:M13"/>
    <mergeCell ref="C72:C80"/>
    <mergeCell ref="C29:C30"/>
    <mergeCell ref="C32:C33"/>
    <mergeCell ref="C39:C40"/>
    <mergeCell ref="B28:B33"/>
    <mergeCell ref="B15:M15"/>
    <mergeCell ref="C16:C17"/>
    <mergeCell ref="C20:C24"/>
    <mergeCell ref="B16:B27"/>
    <mergeCell ref="B34:B51"/>
    <mergeCell ref="C25:C27"/>
    <mergeCell ref="B52:B80"/>
    <mergeCell ref="C65:C66"/>
    <mergeCell ref="C67:C69"/>
    <mergeCell ref="B81:B85"/>
    <mergeCell ref="C84:C85"/>
    <mergeCell ref="C70:C71"/>
    <mergeCell ref="C34:C38"/>
    <mergeCell ref="C41:C44"/>
    <mergeCell ref="C45:C46"/>
    <mergeCell ref="C47:C51"/>
    <mergeCell ref="C52:C54"/>
    <mergeCell ref="C55:C63"/>
    <mergeCell ref="C81:C83"/>
  </mergeCells>
  <phoneticPr fontId="6" type="noConversion"/>
  <conditionalFormatting sqref="F87">
    <cfRule type="cellIs" dxfId="23" priority="1" stopIfTrue="1" operator="equal">
      <formula>100%</formula>
    </cfRule>
    <cfRule type="cellIs" dxfId="22" priority="2" stopIfTrue="1" operator="between">
      <formula>0.5</formula>
      <formula>0.9999</formula>
    </cfRule>
    <cfRule type="cellIs" dxfId="21" priority="3" stopIfTrue="1" operator="between">
      <formula>0.01</formula>
      <formula>0.4999</formula>
    </cfRule>
    <cfRule type="cellIs" dxfId="20" priority="4" stopIfTrue="1" operator="between">
      <formula>0</formula>
      <formula>0.99</formula>
    </cfRule>
  </conditionalFormatting>
  <conditionalFormatting sqref="L9">
    <cfRule type="cellIs" dxfId="19" priority="5" operator="equal">
      <formula>0</formula>
    </cfRule>
    <cfRule type="cellIs" dxfId="18" priority="10" stopIfTrue="1" operator="between">
      <formula>0.01</formula>
      <formula>0.49</formula>
    </cfRule>
    <cfRule type="cellIs" dxfId="17" priority="11" stopIfTrue="1" operator="between">
      <formula>0.5</formula>
      <formula>0.9999</formula>
    </cfRule>
    <cfRule type="cellIs" dxfId="16" priority="12" stopIfTrue="1" operator="equal">
      <formula>1</formula>
    </cfRule>
  </conditionalFormatting>
  <dataValidations count="3">
    <dataValidation showInputMessage="1" showErrorMessage="1" sqref="H43 H51 H64 H72:H73 H83 H18 H34 H79:H80 H47" xr:uid="{00000000-0002-0000-0100-000000000000}"/>
    <dataValidation type="list" allowBlank="1" showInputMessage="1" showErrorMessage="1" sqref="G16:G94" xr:uid="{00000000-0002-0000-0100-000001000000}">
      <formula1>$K$3:$K$7</formula1>
    </dataValidation>
    <dataValidation type="list" allowBlank="1" showInputMessage="1" showErrorMessage="1" sqref="F16:F85" xr:uid="{00000000-0002-0000-0100-000002000000}">
      <formula1>$D$5:$D$7</formula1>
    </dataValidation>
  </dataValidations>
  <pageMargins left="0.70866141732283472" right="0.70866141732283472" top="0.74803149606299213" bottom="0.74803149606299213" header="0.31496062992125984" footer="0.31496062992125984"/>
  <pageSetup scale="56" fitToHeight="2" orientation="landscape" r:id="rId1"/>
  <ignoredErrors>
    <ignoredError sqref="D92:D94" unlockedFormula="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107"/>
  <sheetViews>
    <sheetView showGridLines="0" topLeftCell="B1" zoomScaleNormal="100" workbookViewId="0">
      <selection activeCell="B13" sqref="B13:M13"/>
    </sheetView>
  </sheetViews>
  <sheetFormatPr baseColWidth="10" defaultColWidth="9.109375" defaultRowHeight="14.4" x14ac:dyDescent="0.3"/>
  <cols>
    <col min="1" max="1" width="4.33203125" style="9" customWidth="1"/>
    <col min="2" max="2" width="24.88671875" style="10" customWidth="1"/>
    <col min="3" max="3" width="40" style="11" customWidth="1"/>
    <col min="4" max="4" width="14.5546875" style="11" customWidth="1"/>
    <col min="5" max="5" width="67.44140625" style="11" customWidth="1"/>
    <col min="6" max="6" width="20.6640625" style="11" customWidth="1"/>
    <col min="7" max="7" width="21.6640625" style="11" customWidth="1"/>
    <col min="8" max="8" width="27.109375" style="11" customWidth="1"/>
    <col min="9" max="9" width="28.33203125" style="11" customWidth="1"/>
    <col min="10" max="10" width="23.5546875" style="12" customWidth="1"/>
    <col min="11" max="11" width="24.6640625" style="11" customWidth="1"/>
    <col min="12" max="12" width="25.44140625" style="11" customWidth="1"/>
    <col min="13" max="13" width="19.88671875" style="11" customWidth="1"/>
    <col min="14" max="14" width="11.44140625" style="11" customWidth="1"/>
    <col min="15" max="15" width="20.88671875" style="11" customWidth="1"/>
    <col min="16" max="16384" width="9.109375" style="11"/>
  </cols>
  <sheetData>
    <row r="1" spans="2:13" ht="15.75" customHeight="1" thickBot="1" x14ac:dyDescent="0.35"/>
    <row r="2" spans="2:13" ht="18" customHeight="1" x14ac:dyDescent="0.3">
      <c r="J2" s="38"/>
      <c r="K2" s="354" t="s">
        <v>547</v>
      </c>
      <c r="L2" s="355"/>
    </row>
    <row r="3" spans="2:13" ht="18" customHeight="1" thickBot="1" x14ac:dyDescent="0.35">
      <c r="J3" s="38"/>
      <c r="K3" s="42" t="s">
        <v>625</v>
      </c>
      <c r="L3" s="127"/>
    </row>
    <row r="4" spans="2:13" ht="18" customHeight="1" thickBot="1" x14ac:dyDescent="0.35">
      <c r="J4" s="38"/>
      <c r="K4" s="42" t="s">
        <v>624</v>
      </c>
      <c r="L4" s="128">
        <v>0</v>
      </c>
    </row>
    <row r="5" spans="2:13" ht="15.75" customHeight="1" x14ac:dyDescent="0.3">
      <c r="H5" s="13"/>
      <c r="I5" s="13"/>
      <c r="J5" s="39"/>
      <c r="K5" s="40" t="s">
        <v>12</v>
      </c>
      <c r="L5" s="41" t="s">
        <v>17</v>
      </c>
    </row>
    <row r="6" spans="2:13" ht="15" customHeight="1" x14ac:dyDescent="0.3">
      <c r="D6" s="8" t="s">
        <v>5</v>
      </c>
      <c r="H6" s="13"/>
      <c r="I6" s="13"/>
      <c r="J6" s="39"/>
      <c r="K6" s="40" t="s">
        <v>11</v>
      </c>
      <c r="L6" s="129" t="s">
        <v>18</v>
      </c>
    </row>
    <row r="7" spans="2:13" ht="15.75" customHeight="1" thickBot="1" x14ac:dyDescent="0.35">
      <c r="D7" s="8" t="s">
        <v>6</v>
      </c>
      <c r="H7" s="13"/>
      <c r="I7" s="13"/>
      <c r="J7" s="39"/>
      <c r="K7" s="42" t="s">
        <v>10</v>
      </c>
      <c r="L7" s="43">
        <v>1</v>
      </c>
    </row>
    <row r="8" spans="2:13" ht="15.75" customHeight="1" thickBot="1" x14ac:dyDescent="0.35">
      <c r="D8" s="8" t="s">
        <v>623</v>
      </c>
      <c r="H8" s="14"/>
      <c r="I8" s="14"/>
      <c r="J8" s="44"/>
      <c r="K8" s="1"/>
      <c r="L8" s="1"/>
    </row>
    <row r="9" spans="2:13" ht="18.600000000000001" thickBot="1" x14ac:dyDescent="0.35">
      <c r="J9" s="38"/>
      <c r="K9" s="45" t="s">
        <v>542</v>
      </c>
      <c r="L9" s="46">
        <f>+F100</f>
        <v>0</v>
      </c>
    </row>
    <row r="11" spans="2:13" ht="23.4" x14ac:dyDescent="0.45">
      <c r="B11" s="15"/>
      <c r="C11" s="16"/>
      <c r="D11" s="16"/>
      <c r="E11" s="16"/>
      <c r="F11" s="16"/>
      <c r="G11" s="16"/>
    </row>
    <row r="12" spans="2:13" ht="15" customHeight="1" x14ac:dyDescent="0.3">
      <c r="K12" s="13"/>
      <c r="L12" s="14"/>
    </row>
    <row r="13" spans="2:13" ht="24" thickBot="1" x14ac:dyDescent="0.35">
      <c r="B13" s="356" t="s">
        <v>540</v>
      </c>
      <c r="C13" s="356"/>
      <c r="D13" s="356"/>
      <c r="E13" s="356"/>
      <c r="F13" s="356"/>
      <c r="G13" s="356"/>
      <c r="H13" s="356"/>
      <c r="I13" s="356"/>
      <c r="J13" s="356"/>
      <c r="K13" s="356"/>
      <c r="L13" s="356"/>
      <c r="M13" s="356"/>
    </row>
    <row r="14" spans="2:13" ht="48" customHeight="1" x14ac:dyDescent="0.3">
      <c r="B14" s="253" t="s">
        <v>7</v>
      </c>
      <c r="C14" s="265" t="s">
        <v>518</v>
      </c>
      <c r="D14" s="260" t="s">
        <v>519</v>
      </c>
      <c r="E14" s="266" t="s">
        <v>9</v>
      </c>
      <c r="F14" s="265" t="s">
        <v>636</v>
      </c>
      <c r="G14" s="260" t="s">
        <v>616</v>
      </c>
      <c r="H14" s="266" t="s">
        <v>520</v>
      </c>
      <c r="I14" s="266" t="s">
        <v>521</v>
      </c>
      <c r="J14" s="266" t="s">
        <v>21</v>
      </c>
      <c r="K14" s="265" t="s">
        <v>522</v>
      </c>
      <c r="L14" s="266" t="s">
        <v>22</v>
      </c>
      <c r="M14" s="267" t="s">
        <v>525</v>
      </c>
    </row>
    <row r="15" spans="2:13" ht="43.5" customHeight="1" x14ac:dyDescent="0.3">
      <c r="B15" s="358" t="s">
        <v>508</v>
      </c>
      <c r="C15" s="359"/>
      <c r="D15" s="359"/>
      <c r="E15" s="359"/>
      <c r="F15" s="359"/>
      <c r="G15" s="359"/>
      <c r="H15" s="359"/>
      <c r="I15" s="359"/>
      <c r="J15" s="359"/>
      <c r="K15" s="359"/>
      <c r="L15" s="359"/>
      <c r="M15" s="360"/>
    </row>
    <row r="16" spans="2:13" ht="37.200000000000003" customHeight="1" x14ac:dyDescent="0.3">
      <c r="B16" s="357" t="s">
        <v>116</v>
      </c>
      <c r="C16" s="352" t="s">
        <v>117</v>
      </c>
      <c r="D16" s="47" t="s">
        <v>118</v>
      </c>
      <c r="E16" s="48" t="s">
        <v>391</v>
      </c>
      <c r="F16" s="18"/>
      <c r="G16" s="18"/>
      <c r="H16" s="18"/>
      <c r="I16" s="18"/>
      <c r="J16" s="24"/>
      <c r="K16" s="20"/>
      <c r="L16" s="18"/>
      <c r="M16" s="21"/>
    </row>
    <row r="17" spans="1:13" ht="69.599999999999994" customHeight="1" x14ac:dyDescent="0.3">
      <c r="B17" s="357"/>
      <c r="C17" s="352"/>
      <c r="D17" s="47" t="s">
        <v>119</v>
      </c>
      <c r="E17" s="48" t="s">
        <v>392</v>
      </c>
      <c r="F17" s="18"/>
      <c r="G17" s="18"/>
      <c r="H17" s="18"/>
      <c r="I17" s="18"/>
      <c r="J17" s="19"/>
      <c r="K17" s="20"/>
      <c r="L17" s="18"/>
      <c r="M17" s="21"/>
    </row>
    <row r="18" spans="1:13" ht="28.8" x14ac:dyDescent="0.3">
      <c r="B18" s="357"/>
      <c r="C18" s="352"/>
      <c r="D18" s="47" t="s">
        <v>120</v>
      </c>
      <c r="E18" s="48" t="s">
        <v>393</v>
      </c>
      <c r="F18" s="18"/>
      <c r="G18" s="18"/>
      <c r="H18" s="18"/>
      <c r="I18" s="18"/>
      <c r="J18" s="22"/>
      <c r="K18" s="23"/>
      <c r="L18" s="18"/>
      <c r="M18" s="21"/>
    </row>
    <row r="19" spans="1:13" ht="28.8" x14ac:dyDescent="0.3">
      <c r="B19" s="357"/>
      <c r="C19" s="352"/>
      <c r="D19" s="47" t="s">
        <v>121</v>
      </c>
      <c r="E19" s="49" t="s">
        <v>394</v>
      </c>
      <c r="F19" s="18"/>
      <c r="G19" s="18"/>
      <c r="H19" s="18"/>
      <c r="I19" s="18"/>
      <c r="J19" s="24"/>
      <c r="K19" s="20"/>
      <c r="L19" s="18"/>
      <c r="M19" s="21"/>
    </row>
    <row r="20" spans="1:13" ht="57.6" x14ac:dyDescent="0.3">
      <c r="B20" s="357"/>
      <c r="C20" s="352"/>
      <c r="D20" s="47" t="s">
        <v>122</v>
      </c>
      <c r="E20" s="48" t="s">
        <v>395</v>
      </c>
      <c r="F20" s="18"/>
      <c r="G20" s="18"/>
      <c r="H20" s="18"/>
      <c r="I20" s="18"/>
      <c r="J20" s="19"/>
      <c r="K20" s="20"/>
      <c r="L20" s="18"/>
      <c r="M20" s="21"/>
    </row>
    <row r="21" spans="1:13" ht="45.6" customHeight="1" x14ac:dyDescent="0.3">
      <c r="B21" s="357"/>
      <c r="C21" s="352"/>
      <c r="D21" s="47" t="s">
        <v>123</v>
      </c>
      <c r="E21" s="48" t="s">
        <v>396</v>
      </c>
      <c r="F21" s="18"/>
      <c r="G21" s="18"/>
      <c r="H21" s="18"/>
      <c r="I21" s="18"/>
      <c r="J21" s="24"/>
      <c r="K21" s="20"/>
      <c r="L21" s="18"/>
      <c r="M21" s="21"/>
    </row>
    <row r="22" spans="1:13" ht="28.8" x14ac:dyDescent="0.3">
      <c r="B22" s="357"/>
      <c r="C22" s="352"/>
      <c r="D22" s="47" t="s">
        <v>124</v>
      </c>
      <c r="E22" s="48" t="s">
        <v>397</v>
      </c>
      <c r="F22" s="18"/>
      <c r="G22" s="18"/>
      <c r="H22" s="18"/>
      <c r="I22" s="18"/>
      <c r="J22" s="25"/>
      <c r="K22" s="20"/>
      <c r="L22" s="18"/>
      <c r="M22" s="21"/>
    </row>
    <row r="23" spans="1:13" ht="45" customHeight="1" x14ac:dyDescent="0.3">
      <c r="B23" s="357"/>
      <c r="C23" s="352" t="s">
        <v>125</v>
      </c>
      <c r="D23" s="47" t="s">
        <v>126</v>
      </c>
      <c r="E23" s="48" t="s">
        <v>674</v>
      </c>
      <c r="F23" s="18"/>
      <c r="G23" s="18"/>
      <c r="H23" s="18"/>
      <c r="I23" s="18"/>
      <c r="J23" s="25"/>
      <c r="K23" s="20"/>
      <c r="L23" s="18"/>
      <c r="M23" s="21"/>
    </row>
    <row r="24" spans="1:13" ht="36" customHeight="1" x14ac:dyDescent="0.3">
      <c r="B24" s="357"/>
      <c r="C24" s="352"/>
      <c r="D24" s="47" t="s">
        <v>127</v>
      </c>
      <c r="E24" s="48" t="s">
        <v>398</v>
      </c>
      <c r="F24" s="18"/>
      <c r="G24" s="18"/>
      <c r="H24" s="18"/>
      <c r="I24" s="18"/>
      <c r="J24" s="25"/>
      <c r="K24" s="20"/>
      <c r="L24" s="18"/>
      <c r="M24" s="21"/>
    </row>
    <row r="25" spans="1:13" ht="29.25" customHeight="1" x14ac:dyDescent="0.3">
      <c r="B25" s="357"/>
      <c r="C25" s="352"/>
      <c r="D25" s="47" t="s">
        <v>128</v>
      </c>
      <c r="E25" s="48" t="s">
        <v>399</v>
      </c>
      <c r="F25" s="18"/>
      <c r="G25" s="18"/>
      <c r="H25" s="18"/>
      <c r="I25" s="18"/>
      <c r="J25" s="25"/>
      <c r="K25" s="20"/>
      <c r="L25" s="18"/>
      <c r="M25" s="21"/>
    </row>
    <row r="26" spans="1:13" ht="28.8" x14ac:dyDescent="0.3">
      <c r="B26" s="357"/>
      <c r="C26" s="352"/>
      <c r="D26" s="47" t="s">
        <v>129</v>
      </c>
      <c r="E26" s="48" t="s">
        <v>400</v>
      </c>
      <c r="F26" s="18"/>
      <c r="G26" s="18"/>
      <c r="H26" s="18"/>
      <c r="I26" s="18"/>
      <c r="J26" s="24"/>
      <c r="K26" s="20"/>
      <c r="L26" s="18"/>
      <c r="M26" s="21"/>
    </row>
    <row r="27" spans="1:13" ht="45" customHeight="1" x14ac:dyDescent="0.3">
      <c r="B27" s="357"/>
      <c r="C27" s="352"/>
      <c r="D27" s="47" t="s">
        <v>130</v>
      </c>
      <c r="E27" s="48" t="s">
        <v>401</v>
      </c>
      <c r="F27" s="18"/>
      <c r="G27" s="18"/>
      <c r="H27" s="18"/>
      <c r="I27" s="18"/>
      <c r="J27" s="19"/>
      <c r="K27" s="20"/>
      <c r="L27" s="18"/>
      <c r="M27" s="21"/>
    </row>
    <row r="28" spans="1:13" ht="51" customHeight="1" x14ac:dyDescent="0.3">
      <c r="B28" s="357"/>
      <c r="C28" s="352"/>
      <c r="D28" s="47" t="s">
        <v>131</v>
      </c>
      <c r="E28" s="48" t="s">
        <v>402</v>
      </c>
      <c r="F28" s="18"/>
      <c r="G28" s="18"/>
      <c r="H28" s="18"/>
      <c r="I28" s="18"/>
      <c r="J28" s="25"/>
      <c r="K28" s="20"/>
      <c r="L28" s="18"/>
      <c r="M28" s="21"/>
    </row>
    <row r="29" spans="1:13" ht="74.25" customHeight="1" x14ac:dyDescent="0.3">
      <c r="B29" s="357"/>
      <c r="C29" s="352"/>
      <c r="D29" s="47" t="s">
        <v>132</v>
      </c>
      <c r="E29" s="48" t="s">
        <v>403</v>
      </c>
      <c r="F29" s="18"/>
      <c r="G29" s="18"/>
      <c r="H29" s="18"/>
      <c r="I29" s="18"/>
      <c r="J29" s="24"/>
      <c r="K29" s="20"/>
      <c r="L29" s="18"/>
      <c r="M29" s="21"/>
    </row>
    <row r="30" spans="1:13" s="10" customFormat="1" ht="60" customHeight="1" x14ac:dyDescent="0.3">
      <c r="A30" s="26"/>
      <c r="B30" s="357"/>
      <c r="C30" s="361" t="s">
        <v>133</v>
      </c>
      <c r="D30" s="248" t="s">
        <v>134</v>
      </c>
      <c r="E30" s="53" t="s">
        <v>675</v>
      </c>
      <c r="F30" s="18"/>
      <c r="G30" s="18"/>
      <c r="H30" s="18"/>
      <c r="I30" s="18"/>
      <c r="J30" s="25"/>
      <c r="K30" s="20"/>
      <c r="L30" s="18"/>
      <c r="M30" s="21"/>
    </row>
    <row r="31" spans="1:13" ht="57.6" x14ac:dyDescent="0.3">
      <c r="B31" s="357"/>
      <c r="C31" s="361"/>
      <c r="D31" s="248" t="s">
        <v>135</v>
      </c>
      <c r="E31" s="53" t="s">
        <v>404</v>
      </c>
      <c r="F31" s="18"/>
      <c r="G31" s="18"/>
      <c r="H31" s="18"/>
      <c r="I31" s="18"/>
      <c r="J31" s="19"/>
      <c r="K31" s="20"/>
      <c r="L31" s="18"/>
      <c r="M31" s="21"/>
    </row>
    <row r="32" spans="1:13" ht="43.2" x14ac:dyDescent="0.3">
      <c r="B32" s="357"/>
      <c r="C32" s="361"/>
      <c r="D32" s="248" t="s">
        <v>136</v>
      </c>
      <c r="E32" s="53" t="s">
        <v>676</v>
      </c>
      <c r="F32" s="18"/>
      <c r="G32" s="18"/>
      <c r="H32" s="18"/>
      <c r="I32" s="18"/>
      <c r="J32" s="24"/>
      <c r="K32" s="20"/>
      <c r="L32" s="18"/>
      <c r="M32" s="21"/>
    </row>
    <row r="33" spans="2:13" ht="57.6" x14ac:dyDescent="0.3">
      <c r="B33" s="357"/>
      <c r="C33" s="361"/>
      <c r="D33" s="248" t="s">
        <v>137</v>
      </c>
      <c r="E33" s="53" t="s">
        <v>677</v>
      </c>
      <c r="F33" s="18"/>
      <c r="G33" s="18"/>
      <c r="H33" s="18"/>
      <c r="I33" s="18"/>
      <c r="J33" s="19"/>
      <c r="K33" s="20"/>
      <c r="L33" s="18"/>
      <c r="M33" s="21"/>
    </row>
    <row r="34" spans="2:13" ht="43.2" x14ac:dyDescent="0.3">
      <c r="B34" s="357"/>
      <c r="C34" s="361"/>
      <c r="D34" s="248" t="s">
        <v>138</v>
      </c>
      <c r="E34" s="53" t="s">
        <v>405</v>
      </c>
      <c r="F34" s="18"/>
      <c r="G34" s="18"/>
      <c r="H34" s="18"/>
      <c r="I34" s="18"/>
      <c r="J34" s="19"/>
      <c r="K34" s="20"/>
      <c r="L34" s="18"/>
      <c r="M34" s="21"/>
    </row>
    <row r="35" spans="2:13" ht="27.6" customHeight="1" x14ac:dyDescent="0.3">
      <c r="B35" s="357"/>
      <c r="C35" s="352" t="s">
        <v>139</v>
      </c>
      <c r="D35" s="47" t="s">
        <v>140</v>
      </c>
      <c r="E35" s="48" t="s">
        <v>406</v>
      </c>
      <c r="F35" s="18"/>
      <c r="G35" s="18"/>
      <c r="H35" s="18"/>
      <c r="I35" s="18"/>
      <c r="J35" s="19"/>
      <c r="K35" s="20"/>
      <c r="L35" s="18"/>
      <c r="M35" s="21"/>
    </row>
    <row r="36" spans="2:13" ht="31.2" customHeight="1" x14ac:dyDescent="0.3">
      <c r="B36" s="357"/>
      <c r="C36" s="352"/>
      <c r="D36" s="47" t="s">
        <v>141</v>
      </c>
      <c r="E36" s="48" t="s">
        <v>407</v>
      </c>
      <c r="F36" s="18"/>
      <c r="G36" s="18"/>
      <c r="H36" s="18"/>
      <c r="I36" s="18"/>
      <c r="J36" s="19"/>
      <c r="K36" s="20"/>
      <c r="L36" s="18"/>
      <c r="M36" s="21"/>
    </row>
    <row r="37" spans="2:13" ht="34.200000000000003" customHeight="1" x14ac:dyDescent="0.3">
      <c r="B37" s="357"/>
      <c r="C37" s="352" t="s">
        <v>142</v>
      </c>
      <c r="D37" s="47" t="s">
        <v>143</v>
      </c>
      <c r="E37" s="48" t="s">
        <v>408</v>
      </c>
      <c r="F37" s="18"/>
      <c r="G37" s="18"/>
      <c r="H37" s="18"/>
      <c r="I37" s="18"/>
      <c r="J37" s="24"/>
      <c r="K37" s="20"/>
      <c r="L37" s="18"/>
      <c r="M37" s="21"/>
    </row>
    <row r="38" spans="2:13" ht="31.5" customHeight="1" x14ac:dyDescent="0.3">
      <c r="B38" s="357"/>
      <c r="C38" s="352"/>
      <c r="D38" s="47" t="s">
        <v>144</v>
      </c>
      <c r="E38" s="48" t="s">
        <v>409</v>
      </c>
      <c r="F38" s="18"/>
      <c r="G38" s="18"/>
      <c r="H38" s="18"/>
      <c r="I38" s="18"/>
      <c r="J38" s="19"/>
      <c r="K38" s="20"/>
      <c r="L38" s="18"/>
      <c r="M38" s="21"/>
    </row>
    <row r="39" spans="2:13" ht="48" customHeight="1" x14ac:dyDescent="0.3">
      <c r="B39" s="357"/>
      <c r="C39" s="352"/>
      <c r="D39" s="47" t="s">
        <v>145</v>
      </c>
      <c r="E39" s="64" t="s">
        <v>678</v>
      </c>
      <c r="F39" s="18"/>
      <c r="G39" s="18"/>
      <c r="H39" s="18"/>
      <c r="I39" s="18"/>
      <c r="J39" s="24"/>
      <c r="K39" s="20"/>
      <c r="L39" s="18"/>
      <c r="M39" s="21"/>
    </row>
    <row r="40" spans="2:13" ht="43.2" x14ac:dyDescent="0.3">
      <c r="B40" s="350" t="s">
        <v>146</v>
      </c>
      <c r="C40" s="352" t="s">
        <v>147</v>
      </c>
      <c r="D40" s="47" t="s">
        <v>148</v>
      </c>
      <c r="E40" s="48" t="s">
        <v>410</v>
      </c>
      <c r="F40" s="18"/>
      <c r="G40" s="18"/>
      <c r="H40" s="18"/>
      <c r="I40" s="18"/>
      <c r="J40" s="19"/>
      <c r="K40" s="20"/>
      <c r="L40" s="18"/>
      <c r="M40" s="21"/>
    </row>
    <row r="41" spans="2:13" ht="28.8" x14ac:dyDescent="0.3">
      <c r="B41" s="350"/>
      <c r="C41" s="352"/>
      <c r="D41" s="47" t="s">
        <v>149</v>
      </c>
      <c r="E41" s="48" t="s">
        <v>543</v>
      </c>
      <c r="F41" s="18"/>
      <c r="G41" s="18"/>
      <c r="H41" s="31"/>
      <c r="I41" s="18"/>
      <c r="J41" s="32"/>
      <c r="K41" s="20"/>
      <c r="L41" s="18"/>
      <c r="M41" s="21"/>
    </row>
    <row r="42" spans="2:13" ht="43.2" x14ac:dyDescent="0.3">
      <c r="B42" s="350"/>
      <c r="C42" s="352"/>
      <c r="D42" s="47" t="s">
        <v>150</v>
      </c>
      <c r="E42" s="48" t="s">
        <v>710</v>
      </c>
      <c r="F42" s="18"/>
      <c r="G42" s="18"/>
      <c r="H42" s="17"/>
      <c r="I42" s="18"/>
      <c r="J42" s="32"/>
      <c r="K42" s="20"/>
      <c r="L42" s="18"/>
      <c r="M42" s="21"/>
    </row>
    <row r="43" spans="2:13" ht="57.6" x14ac:dyDescent="0.3">
      <c r="B43" s="350"/>
      <c r="C43" s="352" t="s">
        <v>151</v>
      </c>
      <c r="D43" s="47" t="s">
        <v>152</v>
      </c>
      <c r="E43" s="48" t="s">
        <v>679</v>
      </c>
      <c r="F43" s="18"/>
      <c r="G43" s="18"/>
      <c r="H43" s="18"/>
      <c r="I43" s="18"/>
      <c r="J43" s="32"/>
      <c r="K43" s="20"/>
      <c r="L43" s="18"/>
      <c r="M43" s="21"/>
    </row>
    <row r="44" spans="2:13" ht="43.2" x14ac:dyDescent="0.3">
      <c r="B44" s="350"/>
      <c r="C44" s="352"/>
      <c r="D44" s="47" t="s">
        <v>153</v>
      </c>
      <c r="E44" s="48" t="s">
        <v>411</v>
      </c>
      <c r="F44" s="18"/>
      <c r="G44" s="18"/>
      <c r="H44" s="18"/>
      <c r="I44" s="18"/>
      <c r="J44" s="32"/>
      <c r="K44" s="20"/>
      <c r="L44" s="18"/>
      <c r="M44" s="21"/>
    </row>
    <row r="45" spans="2:13" ht="28.8" x14ac:dyDescent="0.3">
      <c r="B45" s="350"/>
      <c r="C45" s="352"/>
      <c r="D45" s="47" t="s">
        <v>154</v>
      </c>
      <c r="E45" s="64" t="s">
        <v>412</v>
      </c>
      <c r="F45" s="18"/>
      <c r="G45" s="18"/>
      <c r="H45" s="18"/>
      <c r="I45" s="18"/>
      <c r="J45" s="25"/>
      <c r="K45" s="20"/>
      <c r="L45" s="18"/>
      <c r="M45" s="21"/>
    </row>
    <row r="46" spans="2:13" ht="43.2" x14ac:dyDescent="0.3">
      <c r="B46" s="350"/>
      <c r="C46" s="352"/>
      <c r="D46" s="47" t="s">
        <v>155</v>
      </c>
      <c r="E46" s="48" t="s">
        <v>680</v>
      </c>
      <c r="F46" s="18"/>
      <c r="G46" s="18"/>
      <c r="H46" s="18"/>
      <c r="I46" s="18"/>
      <c r="J46" s="32"/>
      <c r="K46" s="20"/>
      <c r="L46" s="18"/>
      <c r="M46" s="21"/>
    </row>
    <row r="47" spans="2:13" ht="28.8" x14ac:dyDescent="0.3">
      <c r="B47" s="350"/>
      <c r="C47" s="361" t="s">
        <v>156</v>
      </c>
      <c r="D47" s="248" t="s">
        <v>157</v>
      </c>
      <c r="E47" s="53" t="s">
        <v>681</v>
      </c>
      <c r="F47" s="18"/>
      <c r="G47" s="18"/>
      <c r="H47" s="33"/>
      <c r="I47" s="18"/>
      <c r="J47" s="25"/>
      <c r="K47" s="20"/>
      <c r="L47" s="18"/>
      <c r="M47" s="21"/>
    </row>
    <row r="48" spans="2:13" ht="28.8" x14ac:dyDescent="0.3">
      <c r="B48" s="350"/>
      <c r="C48" s="361"/>
      <c r="D48" s="248" t="s">
        <v>158</v>
      </c>
      <c r="E48" s="53" t="s">
        <v>413</v>
      </c>
      <c r="F48" s="18"/>
      <c r="G48" s="18"/>
      <c r="H48" s="33"/>
      <c r="I48" s="18"/>
      <c r="J48" s="32"/>
      <c r="K48" s="20"/>
      <c r="L48" s="18"/>
      <c r="M48" s="21"/>
    </row>
    <row r="49" spans="2:13" ht="43.2" x14ac:dyDescent="0.3">
      <c r="B49" s="350"/>
      <c r="C49" s="361"/>
      <c r="D49" s="248" t="s">
        <v>159</v>
      </c>
      <c r="E49" s="53" t="s">
        <v>414</v>
      </c>
      <c r="F49" s="18"/>
      <c r="G49" s="18"/>
      <c r="H49" s="34"/>
      <c r="I49" s="18"/>
      <c r="J49" s="25"/>
      <c r="K49" s="20"/>
      <c r="L49" s="18"/>
      <c r="M49" s="21"/>
    </row>
    <row r="50" spans="2:13" ht="57.6" x14ac:dyDescent="0.3">
      <c r="B50" s="350"/>
      <c r="C50" s="361"/>
      <c r="D50" s="248" t="s">
        <v>160</v>
      </c>
      <c r="E50" s="53" t="s">
        <v>415</v>
      </c>
      <c r="F50" s="18"/>
      <c r="G50" s="18"/>
      <c r="H50" s="34"/>
      <c r="I50" s="18"/>
      <c r="J50" s="19"/>
      <c r="K50" s="20"/>
      <c r="L50" s="18"/>
      <c r="M50" s="21"/>
    </row>
    <row r="51" spans="2:13" ht="28.8" x14ac:dyDescent="0.3">
      <c r="B51" s="350"/>
      <c r="C51" s="361"/>
      <c r="D51" s="248" t="s">
        <v>161</v>
      </c>
      <c r="E51" s="53" t="s">
        <v>416</v>
      </c>
      <c r="F51" s="18"/>
      <c r="G51" s="18"/>
      <c r="H51" s="35"/>
      <c r="I51" s="18"/>
      <c r="J51" s="19"/>
      <c r="K51" s="20"/>
      <c r="L51" s="18"/>
      <c r="M51" s="21"/>
    </row>
    <row r="52" spans="2:13" ht="43.2" x14ac:dyDescent="0.3">
      <c r="B52" s="350"/>
      <c r="C52" s="361" t="s">
        <v>162</v>
      </c>
      <c r="D52" s="248" t="s">
        <v>163</v>
      </c>
      <c r="E52" s="53" t="s">
        <v>417</v>
      </c>
      <c r="F52" s="18"/>
      <c r="G52" s="18"/>
      <c r="H52" s="18"/>
      <c r="I52" s="18"/>
      <c r="J52" s="19"/>
      <c r="K52" s="20"/>
      <c r="L52" s="18"/>
      <c r="M52" s="21"/>
    </row>
    <row r="53" spans="2:13" ht="128.4" customHeight="1" x14ac:dyDescent="0.3">
      <c r="B53" s="350"/>
      <c r="C53" s="361"/>
      <c r="D53" s="248" t="s">
        <v>164</v>
      </c>
      <c r="E53" s="53" t="s">
        <v>418</v>
      </c>
      <c r="F53" s="18"/>
      <c r="G53" s="18"/>
      <c r="H53" s="18"/>
      <c r="I53" s="18"/>
      <c r="J53" s="19"/>
      <c r="K53" s="20"/>
      <c r="L53" s="18"/>
      <c r="M53" s="21"/>
    </row>
    <row r="54" spans="2:13" ht="57.6" x14ac:dyDescent="0.3">
      <c r="B54" s="350"/>
      <c r="C54" s="361"/>
      <c r="D54" s="248" t="s">
        <v>165</v>
      </c>
      <c r="E54" s="53" t="s">
        <v>545</v>
      </c>
      <c r="F54" s="18"/>
      <c r="G54" s="18"/>
      <c r="H54" s="18"/>
      <c r="I54" s="18"/>
      <c r="J54" s="25"/>
      <c r="K54" s="20"/>
      <c r="L54" s="18"/>
      <c r="M54" s="21"/>
    </row>
    <row r="55" spans="2:13" ht="75" customHeight="1" x14ac:dyDescent="0.3">
      <c r="B55" s="350"/>
      <c r="C55" s="352" t="s">
        <v>166</v>
      </c>
      <c r="D55" s="47" t="s">
        <v>167</v>
      </c>
      <c r="E55" s="48" t="s">
        <v>419</v>
      </c>
      <c r="F55" s="18"/>
      <c r="G55" s="18"/>
      <c r="H55" s="18"/>
      <c r="I55" s="18"/>
      <c r="J55" s="32"/>
      <c r="K55" s="20"/>
      <c r="L55" s="18"/>
      <c r="M55" s="21"/>
    </row>
    <row r="56" spans="2:13" ht="28.8" x14ac:dyDescent="0.3">
      <c r="B56" s="350"/>
      <c r="C56" s="352"/>
      <c r="D56" s="47" t="s">
        <v>168</v>
      </c>
      <c r="E56" s="48" t="s">
        <v>420</v>
      </c>
      <c r="F56" s="18"/>
      <c r="G56" s="18"/>
      <c r="H56" s="18"/>
      <c r="I56" s="18"/>
      <c r="J56" s="25"/>
      <c r="K56" s="20"/>
      <c r="L56" s="18"/>
      <c r="M56" s="21"/>
    </row>
    <row r="57" spans="2:13" ht="28.8" x14ac:dyDescent="0.3">
      <c r="B57" s="350"/>
      <c r="C57" s="352"/>
      <c r="D57" s="47" t="s">
        <v>169</v>
      </c>
      <c r="E57" s="48" t="s">
        <v>682</v>
      </c>
      <c r="F57" s="18"/>
      <c r="G57" s="18"/>
      <c r="H57" s="18"/>
      <c r="I57" s="18"/>
      <c r="J57" s="25"/>
      <c r="K57" s="20"/>
      <c r="L57" s="18"/>
      <c r="M57" s="21"/>
    </row>
    <row r="58" spans="2:13" ht="43.2" x14ac:dyDescent="0.3">
      <c r="B58" s="350"/>
      <c r="C58" s="352"/>
      <c r="D58" s="47" t="s">
        <v>170</v>
      </c>
      <c r="E58" s="48" t="s">
        <v>421</v>
      </c>
      <c r="F58" s="18"/>
      <c r="G58" s="18"/>
      <c r="H58" s="18"/>
      <c r="I58" s="18"/>
      <c r="J58" s="32"/>
      <c r="K58" s="20"/>
      <c r="L58" s="18"/>
      <c r="M58" s="21"/>
    </row>
    <row r="59" spans="2:13" ht="47.25" customHeight="1" x14ac:dyDescent="0.3">
      <c r="B59" s="357" t="s">
        <v>654</v>
      </c>
      <c r="C59" s="352" t="s">
        <v>171</v>
      </c>
      <c r="D59" s="47" t="s">
        <v>172</v>
      </c>
      <c r="E59" s="48" t="s">
        <v>422</v>
      </c>
      <c r="F59" s="18"/>
      <c r="G59" s="18"/>
      <c r="H59" s="33"/>
      <c r="I59" s="18"/>
      <c r="J59" s="25"/>
      <c r="K59" s="20"/>
      <c r="L59" s="18"/>
      <c r="M59" s="21"/>
    </row>
    <row r="60" spans="2:13" ht="43.2" x14ac:dyDescent="0.3">
      <c r="B60" s="357"/>
      <c r="C60" s="352"/>
      <c r="D60" s="47" t="s">
        <v>173</v>
      </c>
      <c r="E60" s="48" t="s">
        <v>423</v>
      </c>
      <c r="F60" s="18"/>
      <c r="G60" s="18"/>
      <c r="H60" s="33"/>
      <c r="I60" s="18"/>
      <c r="J60" s="19"/>
      <c r="K60" s="20"/>
      <c r="L60" s="18"/>
      <c r="M60" s="21"/>
    </row>
    <row r="61" spans="2:13" ht="43.2" x14ac:dyDescent="0.3">
      <c r="B61" s="357"/>
      <c r="C61" s="352"/>
      <c r="D61" s="47" t="s">
        <v>174</v>
      </c>
      <c r="E61" s="48" t="s">
        <v>424</v>
      </c>
      <c r="F61" s="18"/>
      <c r="G61" s="18"/>
      <c r="H61" s="18"/>
      <c r="I61" s="18"/>
      <c r="J61" s="19"/>
      <c r="K61" s="20"/>
      <c r="L61" s="18"/>
      <c r="M61" s="21"/>
    </row>
    <row r="62" spans="2:13" ht="42" customHeight="1" x14ac:dyDescent="0.3">
      <c r="B62" s="357"/>
      <c r="C62" s="352"/>
      <c r="D62" s="47" t="s">
        <v>175</v>
      </c>
      <c r="E62" s="48" t="s">
        <v>425</v>
      </c>
      <c r="F62" s="18"/>
      <c r="G62" s="18"/>
      <c r="H62" s="18"/>
      <c r="I62" s="18"/>
      <c r="J62" s="19"/>
      <c r="K62" s="20"/>
      <c r="L62" s="18"/>
      <c r="M62" s="21"/>
    </row>
    <row r="63" spans="2:13" ht="57.6" x14ac:dyDescent="0.3">
      <c r="B63" s="357"/>
      <c r="C63" s="352"/>
      <c r="D63" s="47" t="s">
        <v>176</v>
      </c>
      <c r="E63" s="48" t="s">
        <v>426</v>
      </c>
      <c r="F63" s="18"/>
      <c r="G63" s="18"/>
      <c r="H63" s="18"/>
      <c r="I63" s="18"/>
      <c r="J63" s="24"/>
      <c r="K63" s="20"/>
      <c r="L63" s="18"/>
      <c r="M63" s="21"/>
    </row>
    <row r="64" spans="2:13" ht="57.6" x14ac:dyDescent="0.3">
      <c r="B64" s="357"/>
      <c r="C64" s="352"/>
      <c r="D64" s="47" t="s">
        <v>177</v>
      </c>
      <c r="E64" s="64" t="s">
        <v>544</v>
      </c>
      <c r="F64" s="18"/>
      <c r="G64" s="18"/>
      <c r="H64" s="36"/>
      <c r="I64" s="18"/>
      <c r="J64" s="22"/>
      <c r="K64" s="20"/>
      <c r="L64" s="18"/>
      <c r="M64" s="21"/>
    </row>
    <row r="65" spans="2:13" ht="78" x14ac:dyDescent="0.3">
      <c r="B65" s="357"/>
      <c r="C65" s="52" t="s">
        <v>178</v>
      </c>
      <c r="D65" s="47" t="s">
        <v>179</v>
      </c>
      <c r="E65" s="48" t="s">
        <v>697</v>
      </c>
      <c r="F65" s="18"/>
      <c r="G65" s="18"/>
      <c r="H65" s="18"/>
      <c r="I65" s="18"/>
      <c r="J65" s="19"/>
      <c r="K65" s="20"/>
      <c r="L65" s="18"/>
      <c r="M65" s="21"/>
    </row>
    <row r="66" spans="2:13" ht="57.6" x14ac:dyDescent="0.3">
      <c r="B66" s="357"/>
      <c r="C66" s="352" t="s">
        <v>180</v>
      </c>
      <c r="D66" s="47" t="s">
        <v>181</v>
      </c>
      <c r="E66" s="48" t="s">
        <v>711</v>
      </c>
      <c r="F66" s="18"/>
      <c r="G66" s="18"/>
      <c r="H66" s="35"/>
      <c r="I66" s="18"/>
      <c r="J66" s="24"/>
      <c r="K66" s="20"/>
      <c r="L66" s="18"/>
      <c r="M66" s="21"/>
    </row>
    <row r="67" spans="2:13" ht="28.8" x14ac:dyDescent="0.3">
      <c r="B67" s="357"/>
      <c r="C67" s="352"/>
      <c r="D67" s="47" t="s">
        <v>182</v>
      </c>
      <c r="E67" s="48" t="s">
        <v>427</v>
      </c>
      <c r="F67" s="18"/>
      <c r="G67" s="18"/>
      <c r="H67" s="18"/>
      <c r="I67" s="18"/>
      <c r="J67" s="19"/>
      <c r="K67" s="20"/>
      <c r="L67" s="18"/>
      <c r="M67" s="21"/>
    </row>
    <row r="68" spans="2:13" ht="43.2" x14ac:dyDescent="0.3">
      <c r="B68" s="357"/>
      <c r="C68" s="352"/>
      <c r="D68" s="47" t="s">
        <v>183</v>
      </c>
      <c r="E68" s="48" t="s">
        <v>712</v>
      </c>
      <c r="F68" s="18"/>
      <c r="G68" s="18"/>
      <c r="H68" s="18"/>
      <c r="I68" s="18"/>
      <c r="J68" s="25"/>
      <c r="K68" s="20"/>
      <c r="L68" s="18"/>
      <c r="M68" s="21"/>
    </row>
    <row r="69" spans="2:13" ht="45" customHeight="1" x14ac:dyDescent="0.3">
      <c r="B69" s="357"/>
      <c r="C69" s="352" t="s">
        <v>184</v>
      </c>
      <c r="D69" s="47" t="s">
        <v>185</v>
      </c>
      <c r="E69" s="48" t="s">
        <v>428</v>
      </c>
      <c r="F69" s="18"/>
      <c r="G69" s="18"/>
      <c r="H69" s="18"/>
      <c r="I69" s="18"/>
      <c r="J69" s="25"/>
      <c r="K69" s="20"/>
      <c r="L69" s="18"/>
      <c r="M69" s="21"/>
    </row>
    <row r="70" spans="2:13" ht="43.2" x14ac:dyDescent="0.3">
      <c r="B70" s="357"/>
      <c r="C70" s="352"/>
      <c r="D70" s="47" t="s">
        <v>186</v>
      </c>
      <c r="E70" s="48" t="s">
        <v>429</v>
      </c>
      <c r="F70" s="18"/>
      <c r="G70" s="18"/>
      <c r="H70" s="33"/>
      <c r="I70" s="18"/>
      <c r="J70" s="24"/>
      <c r="K70" s="20"/>
      <c r="L70" s="18"/>
      <c r="M70" s="21"/>
    </row>
    <row r="71" spans="2:13" ht="71.400000000000006" customHeight="1" x14ac:dyDescent="0.3">
      <c r="B71" s="357"/>
      <c r="C71" s="352"/>
      <c r="D71" s="47" t="s">
        <v>187</v>
      </c>
      <c r="E71" s="48" t="s">
        <v>430</v>
      </c>
      <c r="F71" s="18"/>
      <c r="G71" s="18"/>
      <c r="H71" s="18"/>
      <c r="I71" s="18"/>
      <c r="J71" s="24"/>
      <c r="K71" s="20"/>
      <c r="L71" s="18"/>
      <c r="M71" s="21"/>
    </row>
    <row r="72" spans="2:13" ht="57.6" customHeight="1" x14ac:dyDescent="0.3">
      <c r="B72" s="357"/>
      <c r="C72" s="361" t="s">
        <v>188</v>
      </c>
      <c r="D72" s="248" t="s">
        <v>189</v>
      </c>
      <c r="E72" s="249" t="s">
        <v>683</v>
      </c>
      <c r="F72" s="18"/>
      <c r="G72" s="18"/>
      <c r="H72" s="18"/>
      <c r="I72" s="18"/>
      <c r="J72" s="25"/>
      <c r="K72" s="20"/>
      <c r="L72" s="18"/>
      <c r="M72" s="21"/>
    </row>
    <row r="73" spans="2:13" ht="86.4" x14ac:dyDescent="0.3">
      <c r="B73" s="357"/>
      <c r="C73" s="361"/>
      <c r="D73" s="248" t="s">
        <v>190</v>
      </c>
      <c r="E73" s="53" t="s">
        <v>431</v>
      </c>
      <c r="F73" s="18"/>
      <c r="G73" s="18"/>
      <c r="H73" s="37"/>
      <c r="I73" s="18"/>
      <c r="J73" s="19"/>
      <c r="K73" s="20"/>
      <c r="L73" s="18"/>
      <c r="M73" s="21"/>
    </row>
    <row r="74" spans="2:13" ht="28.8" x14ac:dyDescent="0.3">
      <c r="B74" s="357"/>
      <c r="C74" s="361"/>
      <c r="D74" s="248" t="s">
        <v>191</v>
      </c>
      <c r="E74" s="53" t="s">
        <v>432</v>
      </c>
      <c r="F74" s="18"/>
      <c r="G74" s="18"/>
      <c r="H74" s="35"/>
      <c r="I74" s="18"/>
      <c r="J74" s="19"/>
      <c r="K74" s="20"/>
      <c r="L74" s="18"/>
      <c r="M74" s="21"/>
    </row>
    <row r="75" spans="2:13" ht="43.2" x14ac:dyDescent="0.3">
      <c r="B75" s="357"/>
      <c r="C75" s="361"/>
      <c r="D75" s="248" t="s">
        <v>192</v>
      </c>
      <c r="E75" s="53" t="s">
        <v>433</v>
      </c>
      <c r="F75" s="18"/>
      <c r="G75" s="18"/>
      <c r="H75" s="18"/>
      <c r="I75" s="18"/>
      <c r="J75" s="24"/>
      <c r="K75" s="20"/>
      <c r="L75" s="18"/>
      <c r="M75" s="21"/>
    </row>
    <row r="76" spans="2:13" ht="57.6" x14ac:dyDescent="0.3">
      <c r="B76" s="357"/>
      <c r="C76" s="361"/>
      <c r="D76" s="248" t="s">
        <v>193</v>
      </c>
      <c r="E76" s="53" t="s">
        <v>434</v>
      </c>
      <c r="F76" s="18"/>
      <c r="G76" s="18"/>
      <c r="H76" s="18"/>
      <c r="I76" s="18"/>
      <c r="J76" s="24"/>
      <c r="K76" s="20"/>
      <c r="L76" s="18"/>
      <c r="M76" s="21"/>
    </row>
    <row r="77" spans="2:13" ht="43.2" x14ac:dyDescent="0.3">
      <c r="B77" s="357"/>
      <c r="C77" s="352" t="s">
        <v>194</v>
      </c>
      <c r="D77" s="47" t="s">
        <v>195</v>
      </c>
      <c r="E77" s="48" t="s">
        <v>684</v>
      </c>
      <c r="F77" s="18"/>
      <c r="G77" s="18"/>
      <c r="H77" s="18"/>
      <c r="I77" s="18"/>
      <c r="J77" s="24"/>
      <c r="K77" s="20"/>
      <c r="L77" s="18"/>
      <c r="M77" s="21"/>
    </row>
    <row r="78" spans="2:13" ht="44.4" customHeight="1" x14ac:dyDescent="0.3">
      <c r="B78" s="357"/>
      <c r="C78" s="352"/>
      <c r="D78" s="47" t="s">
        <v>196</v>
      </c>
      <c r="E78" s="48" t="s">
        <v>685</v>
      </c>
      <c r="F78" s="18"/>
      <c r="G78" s="18"/>
      <c r="H78" s="18"/>
      <c r="I78" s="18"/>
      <c r="J78" s="24"/>
      <c r="K78" s="20"/>
      <c r="L78" s="18"/>
      <c r="M78" s="21"/>
    </row>
    <row r="79" spans="2:13" ht="57.6" x14ac:dyDescent="0.3">
      <c r="B79" s="357"/>
      <c r="C79" s="352"/>
      <c r="D79" s="47" t="s">
        <v>197</v>
      </c>
      <c r="E79" s="48" t="s">
        <v>435</v>
      </c>
      <c r="F79" s="18"/>
      <c r="G79" s="18"/>
      <c r="H79" s="18"/>
      <c r="I79" s="18"/>
      <c r="J79" s="24"/>
      <c r="K79" s="20"/>
      <c r="L79" s="18"/>
      <c r="M79" s="21"/>
    </row>
    <row r="80" spans="2:13" ht="57.6" x14ac:dyDescent="0.3">
      <c r="B80" s="350" t="s">
        <v>198</v>
      </c>
      <c r="C80" s="361" t="s">
        <v>199</v>
      </c>
      <c r="D80" s="248" t="s">
        <v>200</v>
      </c>
      <c r="E80" s="249" t="s">
        <v>436</v>
      </c>
      <c r="F80" s="18"/>
      <c r="G80" s="18"/>
      <c r="H80" s="264"/>
      <c r="I80" s="18"/>
      <c r="J80" s="22"/>
      <c r="K80" s="20"/>
      <c r="L80" s="18"/>
      <c r="M80" s="21"/>
    </row>
    <row r="81" spans="2:13" ht="55.2" customHeight="1" x14ac:dyDescent="0.3">
      <c r="B81" s="350"/>
      <c r="C81" s="361"/>
      <c r="D81" s="248" t="s">
        <v>201</v>
      </c>
      <c r="E81" s="249" t="s">
        <v>437</v>
      </c>
      <c r="F81" s="18"/>
      <c r="G81" s="18"/>
      <c r="H81" s="36"/>
      <c r="I81" s="18"/>
      <c r="J81" s="22"/>
      <c r="K81" s="20"/>
      <c r="L81" s="18"/>
      <c r="M81" s="21"/>
    </row>
    <row r="82" spans="2:13" ht="45" customHeight="1" x14ac:dyDescent="0.3">
      <c r="B82" s="350"/>
      <c r="C82" s="361"/>
      <c r="D82" s="248" t="s">
        <v>202</v>
      </c>
      <c r="E82" s="249" t="s">
        <v>438</v>
      </c>
      <c r="F82" s="18"/>
      <c r="G82" s="18"/>
      <c r="H82" s="36"/>
      <c r="I82" s="18"/>
      <c r="J82" s="22"/>
      <c r="K82" s="20"/>
      <c r="L82" s="18"/>
      <c r="M82" s="21"/>
    </row>
    <row r="83" spans="2:13" ht="37.5" customHeight="1" x14ac:dyDescent="0.3">
      <c r="B83" s="350"/>
      <c r="C83" s="361"/>
      <c r="D83" s="248" t="s">
        <v>203</v>
      </c>
      <c r="E83" s="250" t="s">
        <v>439</v>
      </c>
      <c r="F83" s="18"/>
      <c r="G83" s="18"/>
      <c r="H83" s="18"/>
      <c r="I83" s="18"/>
      <c r="J83" s="19"/>
      <c r="K83" s="20"/>
      <c r="L83" s="18"/>
      <c r="M83" s="21"/>
    </row>
    <row r="84" spans="2:13" ht="48.6" customHeight="1" x14ac:dyDescent="0.3">
      <c r="B84" s="350"/>
      <c r="C84" s="352" t="s">
        <v>204</v>
      </c>
      <c r="D84" s="47" t="s">
        <v>205</v>
      </c>
      <c r="E84" s="48" t="s">
        <v>440</v>
      </c>
      <c r="F84" s="18"/>
      <c r="G84" s="18"/>
      <c r="H84" s="33"/>
      <c r="I84" s="18"/>
      <c r="J84" s="19"/>
      <c r="K84" s="20"/>
      <c r="L84" s="18"/>
      <c r="M84" s="21"/>
    </row>
    <row r="85" spans="2:13" ht="28.8" x14ac:dyDescent="0.3">
      <c r="B85" s="350"/>
      <c r="C85" s="352"/>
      <c r="D85" s="47" t="s">
        <v>206</v>
      </c>
      <c r="E85" s="48" t="s">
        <v>441</v>
      </c>
      <c r="F85" s="18"/>
      <c r="G85" s="18"/>
      <c r="H85" s="33"/>
      <c r="I85" s="18"/>
      <c r="J85" s="19"/>
      <c r="K85" s="20"/>
      <c r="L85" s="18"/>
      <c r="M85" s="21"/>
    </row>
    <row r="86" spans="2:13" ht="46.2" customHeight="1" x14ac:dyDescent="0.3">
      <c r="B86" s="350"/>
      <c r="C86" s="352"/>
      <c r="D86" s="47" t="s">
        <v>207</v>
      </c>
      <c r="E86" s="48" t="s">
        <v>652</v>
      </c>
      <c r="F86" s="18"/>
      <c r="G86" s="18"/>
      <c r="H86" s="18"/>
      <c r="I86" s="18"/>
      <c r="J86" s="19"/>
      <c r="K86" s="20"/>
      <c r="L86" s="18"/>
      <c r="M86" s="21"/>
    </row>
    <row r="87" spans="2:13" ht="57" customHeight="1" x14ac:dyDescent="0.3">
      <c r="B87" s="350"/>
      <c r="C87" s="352"/>
      <c r="D87" s="47" t="s">
        <v>208</v>
      </c>
      <c r="E87" s="48" t="s">
        <v>718</v>
      </c>
      <c r="F87" s="18"/>
      <c r="G87" s="18"/>
      <c r="H87" s="33"/>
      <c r="I87" s="18"/>
      <c r="J87" s="24"/>
      <c r="K87" s="20"/>
      <c r="L87" s="18"/>
      <c r="M87" s="21"/>
    </row>
    <row r="88" spans="2:13" ht="37.5" customHeight="1" x14ac:dyDescent="0.3">
      <c r="B88" s="350"/>
      <c r="C88" s="352"/>
      <c r="D88" s="47" t="s">
        <v>209</v>
      </c>
      <c r="E88" s="48" t="s">
        <v>442</v>
      </c>
      <c r="F88" s="18"/>
      <c r="G88" s="18"/>
      <c r="H88" s="18"/>
      <c r="I88" s="18"/>
      <c r="J88" s="24"/>
      <c r="K88" s="20"/>
      <c r="L88" s="18"/>
      <c r="M88" s="21"/>
    </row>
    <row r="89" spans="2:13" ht="42.6" customHeight="1" x14ac:dyDescent="0.3">
      <c r="B89" s="350"/>
      <c r="C89" s="352"/>
      <c r="D89" s="47" t="s">
        <v>210</v>
      </c>
      <c r="E89" s="48" t="s">
        <v>686</v>
      </c>
      <c r="F89" s="18"/>
      <c r="G89" s="18"/>
      <c r="H89" s="33"/>
      <c r="I89" s="18"/>
      <c r="J89" s="19"/>
      <c r="K89" s="20"/>
      <c r="L89" s="18"/>
      <c r="M89" s="21"/>
    </row>
    <row r="90" spans="2:13" ht="28.8" x14ac:dyDescent="0.3">
      <c r="B90" s="350"/>
      <c r="C90" s="352" t="s">
        <v>211</v>
      </c>
      <c r="D90" s="47" t="s">
        <v>212</v>
      </c>
      <c r="E90" s="48" t="s">
        <v>443</v>
      </c>
      <c r="F90" s="18"/>
      <c r="G90" s="18"/>
      <c r="H90" s="33"/>
      <c r="I90" s="18"/>
      <c r="J90" s="19"/>
      <c r="K90" s="20"/>
      <c r="L90" s="18"/>
      <c r="M90" s="21"/>
    </row>
    <row r="91" spans="2:13" ht="28.8" x14ac:dyDescent="0.3">
      <c r="B91" s="350"/>
      <c r="C91" s="352"/>
      <c r="D91" s="47" t="s">
        <v>213</v>
      </c>
      <c r="E91" s="48" t="s">
        <v>444</v>
      </c>
      <c r="F91" s="18"/>
      <c r="G91" s="18"/>
      <c r="H91" s="18"/>
      <c r="I91" s="18"/>
      <c r="J91" s="22"/>
      <c r="K91" s="20"/>
      <c r="L91" s="18"/>
      <c r="M91" s="21"/>
    </row>
    <row r="92" spans="2:13" ht="28.8" x14ac:dyDescent="0.3">
      <c r="B92" s="350"/>
      <c r="C92" s="352"/>
      <c r="D92" s="47" t="s">
        <v>214</v>
      </c>
      <c r="E92" s="48" t="s">
        <v>445</v>
      </c>
      <c r="F92" s="18"/>
      <c r="G92" s="18"/>
      <c r="H92" s="33"/>
      <c r="I92" s="18"/>
      <c r="J92" s="19"/>
      <c r="K92" s="20"/>
      <c r="L92" s="18"/>
      <c r="M92" s="21"/>
    </row>
    <row r="93" spans="2:13" ht="28.8" x14ac:dyDescent="0.3">
      <c r="B93" s="350"/>
      <c r="C93" s="352"/>
      <c r="D93" s="47" t="s">
        <v>215</v>
      </c>
      <c r="E93" s="53" t="s">
        <v>446</v>
      </c>
      <c r="F93" s="18"/>
      <c r="G93" s="18"/>
      <c r="H93" s="18"/>
      <c r="I93" s="18"/>
      <c r="J93" s="24"/>
      <c r="K93" s="20"/>
      <c r="L93" s="18"/>
      <c r="M93" s="21"/>
    </row>
    <row r="94" spans="2:13" ht="43.2" x14ac:dyDescent="0.3">
      <c r="B94" s="350"/>
      <c r="C94" s="361" t="s">
        <v>216</v>
      </c>
      <c r="D94" s="248" t="s">
        <v>217</v>
      </c>
      <c r="E94" s="53" t="s">
        <v>713</v>
      </c>
      <c r="F94" s="18"/>
      <c r="G94" s="18"/>
      <c r="H94" s="33"/>
      <c r="I94" s="18"/>
      <c r="J94" s="19"/>
      <c r="K94" s="20"/>
      <c r="L94" s="18"/>
      <c r="M94" s="21"/>
    </row>
    <row r="95" spans="2:13" ht="43.2" x14ac:dyDescent="0.3">
      <c r="B95" s="350"/>
      <c r="C95" s="361"/>
      <c r="D95" s="248" t="s">
        <v>218</v>
      </c>
      <c r="E95" s="53" t="s">
        <v>447</v>
      </c>
      <c r="F95" s="18"/>
      <c r="G95" s="18"/>
      <c r="H95" s="33"/>
      <c r="I95" s="18"/>
      <c r="J95" s="24"/>
      <c r="K95" s="20"/>
      <c r="L95" s="18"/>
      <c r="M95" s="21"/>
    </row>
    <row r="96" spans="2:13" ht="43.2" x14ac:dyDescent="0.3">
      <c r="B96" s="350"/>
      <c r="C96" s="361"/>
      <c r="D96" s="248" t="s">
        <v>219</v>
      </c>
      <c r="E96" s="53" t="s">
        <v>448</v>
      </c>
      <c r="F96" s="18"/>
      <c r="G96" s="18"/>
      <c r="H96" s="18"/>
      <c r="I96" s="18"/>
      <c r="J96" s="24"/>
      <c r="K96" s="20"/>
      <c r="L96" s="18"/>
      <c r="M96" s="21"/>
    </row>
    <row r="97" spans="2:13" ht="28.8" x14ac:dyDescent="0.3">
      <c r="B97" s="350"/>
      <c r="C97" s="361"/>
      <c r="D97" s="248" t="s">
        <v>220</v>
      </c>
      <c r="E97" s="53" t="s">
        <v>449</v>
      </c>
      <c r="F97" s="18"/>
      <c r="G97" s="18"/>
      <c r="H97" s="18"/>
      <c r="I97" s="18"/>
      <c r="J97" s="19"/>
      <c r="K97" s="20"/>
      <c r="L97" s="18"/>
      <c r="M97" s="21"/>
    </row>
    <row r="98" spans="2:13" ht="57" customHeight="1" thickBot="1" x14ac:dyDescent="0.35">
      <c r="B98" s="351"/>
      <c r="C98" s="362"/>
      <c r="D98" s="251" t="s">
        <v>221</v>
      </c>
      <c r="E98" s="252" t="s">
        <v>450</v>
      </c>
      <c r="F98" s="27"/>
      <c r="G98" s="27"/>
      <c r="H98" s="149"/>
      <c r="I98" s="27"/>
      <c r="J98" s="28"/>
      <c r="K98" s="29"/>
      <c r="L98" s="27"/>
      <c r="M98" s="30"/>
    </row>
    <row r="99" spans="2:13" ht="15" customHeight="1" thickBot="1" x14ac:dyDescent="0.35">
      <c r="B99" s="54"/>
      <c r="C99" s="55"/>
      <c r="D99" s="2">
        <v>83</v>
      </c>
      <c r="E99" s="1"/>
      <c r="F99" s="224"/>
      <c r="G99" s="13"/>
    </row>
    <row r="100" spans="2:13" ht="19.5" customHeight="1" thickBot="1" x14ac:dyDescent="0.4">
      <c r="B100" s="56"/>
      <c r="C100" s="57"/>
      <c r="D100" s="57"/>
      <c r="E100" s="58"/>
      <c r="F100" s="161">
        <f>COUNTIF(F16:F98,"SI")/D106</f>
        <v>0</v>
      </c>
    </row>
    <row r="101" spans="2:13" ht="15.6" x14ac:dyDescent="0.3">
      <c r="C101" s="150" t="s">
        <v>5</v>
      </c>
      <c r="D101" s="151">
        <f>COUNTIF($F$16:$F$98,$C101)</f>
        <v>0</v>
      </c>
    </row>
    <row r="102" spans="2:13" ht="18" x14ac:dyDescent="0.3">
      <c r="C102" s="152" t="s">
        <v>6</v>
      </c>
      <c r="D102" s="151">
        <f>COUNTIF($F$16:$F$98,$C102)</f>
        <v>0</v>
      </c>
    </row>
    <row r="103" spans="2:13" ht="15.6" x14ac:dyDescent="0.3">
      <c r="C103" s="2" t="s">
        <v>623</v>
      </c>
      <c r="D103" s="151">
        <f>COUNTIF($F$16:$F$98,$C103)</f>
        <v>0</v>
      </c>
    </row>
    <row r="104" spans="2:13" ht="15.6" x14ac:dyDescent="0.3">
      <c r="C104" s="2" t="s">
        <v>640</v>
      </c>
      <c r="D104" s="151">
        <f>COUNTIF(F16:F98,"")</f>
        <v>83</v>
      </c>
    </row>
    <row r="105" spans="2:13" x14ac:dyDescent="0.3">
      <c r="C105" s="8"/>
      <c r="D105" s="153">
        <f>D101+D102</f>
        <v>0</v>
      </c>
      <c r="E105" s="8"/>
    </row>
    <row r="106" spans="2:13" x14ac:dyDescent="0.3">
      <c r="C106" s="154" t="s">
        <v>641</v>
      </c>
      <c r="D106" s="155">
        <f>83-D103</f>
        <v>83</v>
      </c>
    </row>
    <row r="107" spans="2:13" x14ac:dyDescent="0.3">
      <c r="C107" s="8"/>
      <c r="D107" s="153">
        <f>D106-D105</f>
        <v>83</v>
      </c>
    </row>
  </sheetData>
  <sheetProtection algorithmName="SHA-512" hashValue="YEj3Livva+ekbCUjBw3cWt365HtfsnSJ51tPhqxmT1BDt+QOmk8e7Y60WuFAoUOGcFpR0OrcFZ56L7PSSL4fRQ==" saltValue="1M0SXzstZ+nY4A1HG2nDKg==" spinCount="100000" sheet="1" formatCells="0" formatColumns="0"/>
  <protectedRanges>
    <protectedRange password="CC3D" sqref="F15 J23:M23 H15:M22 H24:M98" name="Rango1"/>
    <protectedRange password="CC3D" sqref="H23:I23" name="Rango1_1"/>
    <protectedRange password="CC3D" sqref="G15" name="Rango1_3"/>
    <protectedRange password="CC3D" sqref="F16:G98" name="Rango1_2_3"/>
  </protectedRanges>
  <mergeCells count="26">
    <mergeCell ref="C94:C98"/>
    <mergeCell ref="B80:B98"/>
    <mergeCell ref="B15:M15"/>
    <mergeCell ref="K2:L2"/>
    <mergeCell ref="B16:B39"/>
    <mergeCell ref="C77:C79"/>
    <mergeCell ref="C80:C83"/>
    <mergeCell ref="C84:C89"/>
    <mergeCell ref="C90:C93"/>
    <mergeCell ref="C59:C64"/>
    <mergeCell ref="C66:C68"/>
    <mergeCell ref="C69:C71"/>
    <mergeCell ref="C72:C76"/>
    <mergeCell ref="B59:B79"/>
    <mergeCell ref="B13:M13"/>
    <mergeCell ref="C16:C22"/>
    <mergeCell ref="C23:C29"/>
    <mergeCell ref="C30:C34"/>
    <mergeCell ref="C35:C36"/>
    <mergeCell ref="C37:C39"/>
    <mergeCell ref="B40:B58"/>
    <mergeCell ref="C40:C42"/>
    <mergeCell ref="C43:C46"/>
    <mergeCell ref="C47:C51"/>
    <mergeCell ref="C52:C54"/>
    <mergeCell ref="C55:C58"/>
  </mergeCells>
  <conditionalFormatting sqref="F100">
    <cfRule type="cellIs" dxfId="15" priority="12" stopIfTrue="1" operator="equal">
      <formula>100%</formula>
    </cfRule>
    <cfRule type="cellIs" dxfId="14" priority="13" stopIfTrue="1" operator="between">
      <formula>0.5</formula>
      <formula>0.9999</formula>
    </cfRule>
    <cfRule type="cellIs" dxfId="13" priority="14" stopIfTrue="1" operator="between">
      <formula>0.01</formula>
      <formula>0.4999</formula>
    </cfRule>
    <cfRule type="cellIs" dxfId="12" priority="15" stopIfTrue="1" operator="between">
      <formula>0</formula>
      <formula>0.99</formula>
    </cfRule>
  </conditionalFormatting>
  <conditionalFormatting sqref="L9">
    <cfRule type="cellIs" dxfId="11" priority="1" operator="equal">
      <formula>0</formula>
    </cfRule>
    <cfRule type="cellIs" dxfId="10" priority="2" stopIfTrue="1" operator="between">
      <formula>0.01</formula>
      <formula>0.49</formula>
    </cfRule>
    <cfRule type="cellIs" dxfId="9" priority="3" stopIfTrue="1" operator="between">
      <formula>0.5</formula>
      <formula>0.9999</formula>
    </cfRule>
    <cfRule type="cellIs" dxfId="8" priority="4" stopIfTrue="1" operator="equal">
      <formula>1</formula>
    </cfRule>
  </conditionalFormatting>
  <dataValidations count="3">
    <dataValidation showInputMessage="1" showErrorMessage="1" sqref="H64 H66 H70 H74 H81:H82 H85 H87 H89:H90 H92 H94:H95 H98 H41 H47:H50 H59:H60" xr:uid="{00000000-0002-0000-0200-000000000000}"/>
    <dataValidation type="list" allowBlank="1" showInputMessage="1" showErrorMessage="1" sqref="F16:F39 F40:F58 F59:F79 F80:F98" xr:uid="{00000000-0002-0000-0200-000001000000}">
      <formula1>$D$6:$D$8</formula1>
    </dataValidation>
    <dataValidation type="list" allowBlank="1" showInputMessage="1" showErrorMessage="1" sqref="G16:G39 G40:G58 G59:G79 G80:G98" xr:uid="{00000000-0002-0000-0200-000002000000}">
      <formula1>$K$3:$K$7</formula1>
    </dataValidation>
  </dataValidations>
  <pageMargins left="0.70866141732283472" right="0.70866141732283472" top="0.74803149606299213" bottom="0.74803149606299213" header="0.31496062992125984" footer="0.31496062992125984"/>
  <pageSetup scale="56" fitToHeight="2" orientation="landscape" r:id="rId1"/>
  <ignoredErrors>
    <ignoredError sqref="D105:D107" unlockedFormula="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123"/>
  <sheetViews>
    <sheetView showGridLines="0" zoomScaleNormal="100" workbookViewId="0">
      <selection activeCell="C14" sqref="C14"/>
    </sheetView>
  </sheetViews>
  <sheetFormatPr baseColWidth="10" defaultColWidth="9.109375" defaultRowHeight="14.4" x14ac:dyDescent="0.3"/>
  <cols>
    <col min="1" max="1" width="4.33203125" style="9" customWidth="1"/>
    <col min="2" max="2" width="21.6640625" style="10" customWidth="1"/>
    <col min="3" max="3" width="40" style="11" customWidth="1"/>
    <col min="4" max="4" width="16.6640625" style="11" bestFit="1" customWidth="1"/>
    <col min="5" max="5" width="67.44140625" style="11" customWidth="1"/>
    <col min="6" max="6" width="19.5546875" style="11" customWidth="1"/>
    <col min="7" max="7" width="21.6640625" style="11" customWidth="1"/>
    <col min="8" max="8" width="28.33203125" style="11" customWidth="1"/>
    <col min="9" max="9" width="20.5546875" style="12" customWidth="1"/>
    <col min="10" max="10" width="30.5546875" style="11" customWidth="1"/>
    <col min="11" max="11" width="19.44140625" style="11" customWidth="1"/>
    <col min="12" max="12" width="19.88671875" style="11" customWidth="1"/>
    <col min="13" max="13" width="11.44140625" style="11" customWidth="1"/>
    <col min="14" max="14" width="20.88671875" style="11" customWidth="1"/>
    <col min="15" max="16384" width="9.109375" style="11"/>
  </cols>
  <sheetData>
    <row r="1" spans="2:12" ht="15.75" customHeight="1" thickBot="1" x14ac:dyDescent="0.35"/>
    <row r="2" spans="2:12" ht="19.2" customHeight="1" x14ac:dyDescent="0.3">
      <c r="I2" s="38"/>
      <c r="J2" s="354" t="s">
        <v>547</v>
      </c>
      <c r="K2" s="355"/>
    </row>
    <row r="3" spans="2:12" ht="19.2" customHeight="1" thickBot="1" x14ac:dyDescent="0.35">
      <c r="I3" s="38"/>
      <c r="J3" s="42" t="s">
        <v>625</v>
      </c>
      <c r="K3" s="127"/>
    </row>
    <row r="4" spans="2:12" ht="19.2" customHeight="1" thickBot="1" x14ac:dyDescent="0.35">
      <c r="I4" s="38"/>
      <c r="J4" s="42" t="s">
        <v>624</v>
      </c>
      <c r="K4" s="128">
        <v>0</v>
      </c>
    </row>
    <row r="5" spans="2:12" ht="15.6" customHeight="1" thickBot="1" x14ac:dyDescent="0.35">
      <c r="D5" s="8"/>
      <c r="H5" s="13"/>
      <c r="I5" s="39"/>
      <c r="J5" s="131" t="s">
        <v>12</v>
      </c>
      <c r="K5" s="41" t="s">
        <v>17</v>
      </c>
    </row>
    <row r="6" spans="2:12" ht="15" customHeight="1" thickBot="1" x14ac:dyDescent="0.35">
      <c r="D6" s="8" t="s">
        <v>5</v>
      </c>
      <c r="H6" s="13"/>
      <c r="I6" s="39"/>
      <c r="J6" s="133" t="s">
        <v>11</v>
      </c>
      <c r="K6" s="130" t="s">
        <v>18</v>
      </c>
    </row>
    <row r="7" spans="2:12" ht="15.75" customHeight="1" thickBot="1" x14ac:dyDescent="0.35">
      <c r="D7" s="8" t="s">
        <v>6</v>
      </c>
      <c r="H7" s="13"/>
      <c r="I7" s="39"/>
      <c r="J7" s="132" t="s">
        <v>10</v>
      </c>
      <c r="K7" s="43">
        <v>1</v>
      </c>
    </row>
    <row r="8" spans="2:12" ht="15.75" customHeight="1" thickBot="1" x14ac:dyDescent="0.35">
      <c r="D8" s="8" t="s">
        <v>623</v>
      </c>
      <c r="H8" s="14"/>
      <c r="I8" s="44"/>
      <c r="J8" s="1"/>
      <c r="K8" s="1"/>
    </row>
    <row r="9" spans="2:12" ht="18.600000000000001" thickBot="1" x14ac:dyDescent="0.35">
      <c r="D9" s="3"/>
      <c r="I9" s="38"/>
      <c r="J9" s="45" t="s">
        <v>542</v>
      </c>
      <c r="K9" s="46">
        <f>+F116</f>
        <v>0</v>
      </c>
    </row>
    <row r="11" spans="2:12" ht="23.4" x14ac:dyDescent="0.45">
      <c r="B11" s="15"/>
      <c r="C11" s="16"/>
      <c r="D11" s="16"/>
      <c r="E11" s="16"/>
      <c r="F11" s="16"/>
      <c r="G11" s="16"/>
    </row>
    <row r="12" spans="2:12" ht="15" customHeight="1" x14ac:dyDescent="0.3">
      <c r="J12" s="13"/>
      <c r="K12" s="14"/>
    </row>
    <row r="13" spans="2:12" ht="24.75" customHeight="1" thickBot="1" x14ac:dyDescent="0.35">
      <c r="B13" s="364" t="s">
        <v>539</v>
      </c>
      <c r="C13" s="364"/>
      <c r="D13" s="364"/>
      <c r="E13" s="364"/>
      <c r="F13" s="364"/>
      <c r="G13" s="364"/>
      <c r="H13" s="364"/>
      <c r="I13" s="364"/>
      <c r="J13" s="364"/>
      <c r="K13" s="364"/>
      <c r="L13" s="364"/>
    </row>
    <row r="14" spans="2:12" ht="45.75" customHeight="1" x14ac:dyDescent="0.3">
      <c r="B14" s="253" t="s">
        <v>7</v>
      </c>
      <c r="C14" s="265" t="s">
        <v>8</v>
      </c>
      <c r="D14" s="260" t="s">
        <v>519</v>
      </c>
      <c r="E14" s="265" t="s">
        <v>9</v>
      </c>
      <c r="F14" s="265" t="s">
        <v>636</v>
      </c>
      <c r="G14" s="260" t="s">
        <v>616</v>
      </c>
      <c r="H14" s="266" t="s">
        <v>521</v>
      </c>
      <c r="I14" s="266" t="s">
        <v>21</v>
      </c>
      <c r="J14" s="265" t="s">
        <v>522</v>
      </c>
      <c r="K14" s="266" t="s">
        <v>22</v>
      </c>
      <c r="L14" s="267" t="s">
        <v>525</v>
      </c>
    </row>
    <row r="15" spans="2:12" ht="35.25" customHeight="1" x14ac:dyDescent="0.3">
      <c r="B15" s="365" t="s">
        <v>509</v>
      </c>
      <c r="C15" s="366"/>
      <c r="D15" s="366"/>
      <c r="E15" s="366"/>
      <c r="F15" s="366"/>
      <c r="G15" s="366"/>
      <c r="H15" s="366"/>
      <c r="I15" s="366"/>
      <c r="J15" s="366"/>
      <c r="K15" s="366"/>
      <c r="L15" s="367"/>
    </row>
    <row r="16" spans="2:12" ht="43.2" x14ac:dyDescent="0.3">
      <c r="B16" s="357" t="s">
        <v>222</v>
      </c>
      <c r="C16" s="368" t="s">
        <v>719</v>
      </c>
      <c r="D16" s="47" t="s">
        <v>223</v>
      </c>
      <c r="E16" s="48" t="s">
        <v>561</v>
      </c>
      <c r="F16" s="18"/>
      <c r="G16" s="18"/>
      <c r="H16" s="18"/>
      <c r="I16" s="25"/>
      <c r="J16" s="20"/>
      <c r="K16" s="18"/>
      <c r="L16" s="21"/>
    </row>
    <row r="17" spans="1:12" ht="85.95" customHeight="1" x14ac:dyDescent="0.3">
      <c r="B17" s="357"/>
      <c r="C17" s="368"/>
      <c r="D17" s="47" t="s">
        <v>224</v>
      </c>
      <c r="E17" s="48" t="s">
        <v>562</v>
      </c>
      <c r="F17" s="18"/>
      <c r="G17" s="18"/>
      <c r="H17" s="18"/>
      <c r="I17" s="25"/>
      <c r="J17" s="20"/>
      <c r="K17" s="18"/>
      <c r="L17" s="21"/>
    </row>
    <row r="18" spans="1:12" ht="43.2" x14ac:dyDescent="0.3">
      <c r="B18" s="357"/>
      <c r="C18" s="368"/>
      <c r="D18" s="47" t="s">
        <v>225</v>
      </c>
      <c r="E18" s="48" t="s">
        <v>563</v>
      </c>
      <c r="F18" s="18"/>
      <c r="G18" s="18"/>
      <c r="H18" s="18"/>
      <c r="I18" s="24"/>
      <c r="J18" s="23"/>
      <c r="K18" s="18"/>
      <c r="L18" s="21"/>
    </row>
    <row r="19" spans="1:12" ht="43.2" x14ac:dyDescent="0.3">
      <c r="B19" s="357"/>
      <c r="C19" s="368"/>
      <c r="D19" s="47" t="s">
        <v>226</v>
      </c>
      <c r="E19" s="48" t="s">
        <v>451</v>
      </c>
      <c r="F19" s="18"/>
      <c r="G19" s="18"/>
      <c r="H19" s="18"/>
      <c r="I19" s="24"/>
      <c r="J19" s="20"/>
      <c r="K19" s="18"/>
      <c r="L19" s="21"/>
    </row>
    <row r="20" spans="1:12" ht="43.2" x14ac:dyDescent="0.3">
      <c r="B20" s="357"/>
      <c r="C20" s="363" t="s">
        <v>720</v>
      </c>
      <c r="D20" s="47" t="s">
        <v>227</v>
      </c>
      <c r="E20" s="48" t="s">
        <v>564</v>
      </c>
      <c r="F20" s="18"/>
      <c r="G20" s="18"/>
      <c r="H20" s="18"/>
      <c r="I20" s="19"/>
      <c r="J20" s="20"/>
      <c r="K20" s="18"/>
      <c r="L20" s="21"/>
    </row>
    <row r="21" spans="1:12" ht="43.2" x14ac:dyDescent="0.3">
      <c r="B21" s="357"/>
      <c r="C21" s="363"/>
      <c r="D21" s="47" t="s">
        <v>228</v>
      </c>
      <c r="E21" s="48" t="s">
        <v>565</v>
      </c>
      <c r="F21" s="18"/>
      <c r="G21" s="18"/>
      <c r="H21" s="18"/>
      <c r="I21" s="19"/>
      <c r="J21" s="20"/>
      <c r="K21" s="18"/>
      <c r="L21" s="21"/>
    </row>
    <row r="22" spans="1:12" ht="28.8" x14ac:dyDescent="0.3">
      <c r="B22" s="357"/>
      <c r="C22" s="363"/>
      <c r="D22" s="47" t="s">
        <v>229</v>
      </c>
      <c r="E22" s="48" t="s">
        <v>452</v>
      </c>
      <c r="F22" s="18"/>
      <c r="G22" s="18"/>
      <c r="H22" s="18"/>
      <c r="I22" s="24"/>
      <c r="J22" s="20"/>
      <c r="K22" s="18"/>
      <c r="L22" s="21"/>
    </row>
    <row r="23" spans="1:12" ht="43.2" x14ac:dyDescent="0.3">
      <c r="B23" s="357"/>
      <c r="C23" s="363"/>
      <c r="D23" s="47" t="s">
        <v>230</v>
      </c>
      <c r="E23" s="48" t="s">
        <v>453</v>
      </c>
      <c r="F23" s="18"/>
      <c r="G23" s="18"/>
      <c r="H23" s="18"/>
      <c r="I23" s="19"/>
      <c r="J23" s="20"/>
      <c r="K23" s="18"/>
      <c r="L23" s="21"/>
    </row>
    <row r="24" spans="1:12" ht="57.6" x14ac:dyDescent="0.3">
      <c r="B24" s="357"/>
      <c r="C24" s="363"/>
      <c r="D24" s="47" t="s">
        <v>231</v>
      </c>
      <c r="E24" s="48" t="s">
        <v>566</v>
      </c>
      <c r="F24" s="18"/>
      <c r="G24" s="18"/>
      <c r="H24" s="18"/>
      <c r="I24" s="24"/>
      <c r="J24" s="20"/>
      <c r="K24" s="18"/>
      <c r="L24" s="21"/>
    </row>
    <row r="25" spans="1:12" ht="51.6" customHeight="1" x14ac:dyDescent="0.3">
      <c r="B25" s="357"/>
      <c r="C25" s="352" t="s">
        <v>548</v>
      </c>
      <c r="D25" s="47" t="s">
        <v>232</v>
      </c>
      <c r="E25" s="48" t="s">
        <v>454</v>
      </c>
      <c r="F25" s="18"/>
      <c r="G25" s="18"/>
      <c r="H25" s="18"/>
      <c r="I25" s="25"/>
      <c r="J25" s="20"/>
      <c r="K25" s="18"/>
      <c r="L25" s="21"/>
    </row>
    <row r="26" spans="1:12" ht="43.2" x14ac:dyDescent="0.3">
      <c r="B26" s="357"/>
      <c r="C26" s="352"/>
      <c r="D26" s="47" t="s">
        <v>233</v>
      </c>
      <c r="E26" s="48" t="s">
        <v>455</v>
      </c>
      <c r="F26" s="18"/>
      <c r="G26" s="18"/>
      <c r="H26" s="18"/>
      <c r="I26" s="25"/>
      <c r="J26" s="20"/>
      <c r="K26" s="18"/>
      <c r="L26" s="21"/>
    </row>
    <row r="27" spans="1:12" ht="28.8" x14ac:dyDescent="0.3">
      <c r="B27" s="357"/>
      <c r="C27" s="352"/>
      <c r="D27" s="47" t="s">
        <v>234</v>
      </c>
      <c r="E27" s="48" t="s">
        <v>567</v>
      </c>
      <c r="F27" s="18"/>
      <c r="G27" s="18"/>
      <c r="H27" s="18"/>
      <c r="I27" s="24"/>
      <c r="J27" s="20"/>
      <c r="K27" s="18"/>
      <c r="L27" s="21"/>
    </row>
    <row r="28" spans="1:12" ht="43.2" x14ac:dyDescent="0.3">
      <c r="B28" s="357"/>
      <c r="C28" s="352" t="s">
        <v>714</v>
      </c>
      <c r="D28" s="47" t="s">
        <v>235</v>
      </c>
      <c r="E28" s="48" t="s">
        <v>568</v>
      </c>
      <c r="F28" s="18"/>
      <c r="G28" s="18"/>
      <c r="H28" s="18"/>
      <c r="I28" s="24"/>
      <c r="J28" s="20"/>
      <c r="K28" s="18"/>
      <c r="L28" s="21"/>
    </row>
    <row r="29" spans="1:12" ht="28.8" x14ac:dyDescent="0.3">
      <c r="B29" s="357"/>
      <c r="C29" s="352"/>
      <c r="D29" s="47" t="s">
        <v>236</v>
      </c>
      <c r="E29" s="48" t="s">
        <v>703</v>
      </c>
      <c r="F29" s="18"/>
      <c r="G29" s="18"/>
      <c r="H29" s="18"/>
      <c r="I29" s="24"/>
      <c r="J29" s="20"/>
      <c r="K29" s="18"/>
      <c r="L29" s="21"/>
    </row>
    <row r="30" spans="1:12" s="10" customFormat="1" ht="28.8" x14ac:dyDescent="0.3">
      <c r="A30" s="26"/>
      <c r="B30" s="357"/>
      <c r="C30" s="352"/>
      <c r="D30" s="47" t="s">
        <v>237</v>
      </c>
      <c r="E30" s="48" t="s">
        <v>704</v>
      </c>
      <c r="F30" s="18"/>
      <c r="G30" s="18"/>
      <c r="H30" s="18"/>
      <c r="I30" s="19"/>
      <c r="J30" s="20"/>
      <c r="K30" s="18"/>
      <c r="L30" s="21"/>
    </row>
    <row r="31" spans="1:12" ht="57.6" x14ac:dyDescent="0.3">
      <c r="B31" s="357"/>
      <c r="C31" s="352"/>
      <c r="D31" s="47" t="s">
        <v>238</v>
      </c>
      <c r="E31" s="48" t="s">
        <v>569</v>
      </c>
      <c r="F31" s="18"/>
      <c r="G31" s="18"/>
      <c r="H31" s="18"/>
      <c r="I31" s="25"/>
      <c r="J31" s="20"/>
      <c r="K31" s="18"/>
      <c r="L31" s="21"/>
    </row>
    <row r="32" spans="1:12" ht="45" customHeight="1" x14ac:dyDescent="0.3">
      <c r="B32" s="357" t="s">
        <v>239</v>
      </c>
      <c r="C32" s="352" t="s">
        <v>549</v>
      </c>
      <c r="D32" s="47" t="s">
        <v>240</v>
      </c>
      <c r="E32" s="48" t="s">
        <v>456</v>
      </c>
      <c r="F32" s="18"/>
      <c r="G32" s="18"/>
      <c r="H32" s="18"/>
      <c r="I32" s="19"/>
      <c r="J32" s="20"/>
      <c r="K32" s="18"/>
      <c r="L32" s="21"/>
    </row>
    <row r="33" spans="2:12" ht="28.8" x14ac:dyDescent="0.3">
      <c r="B33" s="357"/>
      <c r="C33" s="352"/>
      <c r="D33" s="47" t="s">
        <v>241</v>
      </c>
      <c r="E33" s="48" t="s">
        <v>457</v>
      </c>
      <c r="F33" s="18"/>
      <c r="G33" s="18"/>
      <c r="H33" s="18"/>
      <c r="I33" s="19"/>
      <c r="J33" s="20"/>
      <c r="K33" s="18"/>
      <c r="L33" s="21"/>
    </row>
    <row r="34" spans="2:12" ht="28.8" x14ac:dyDescent="0.3">
      <c r="B34" s="357"/>
      <c r="C34" s="352"/>
      <c r="D34" s="47" t="s">
        <v>242</v>
      </c>
      <c r="E34" s="48" t="s">
        <v>458</v>
      </c>
      <c r="F34" s="18"/>
      <c r="G34" s="18"/>
      <c r="H34" s="18"/>
      <c r="I34" s="19"/>
      <c r="J34" s="20"/>
      <c r="K34" s="18"/>
      <c r="L34" s="21"/>
    </row>
    <row r="35" spans="2:12" ht="45" customHeight="1" x14ac:dyDescent="0.3">
      <c r="B35" s="357"/>
      <c r="C35" s="352" t="s">
        <v>550</v>
      </c>
      <c r="D35" s="47" t="s">
        <v>243</v>
      </c>
      <c r="E35" s="64" t="s">
        <v>459</v>
      </c>
      <c r="F35" s="18"/>
      <c r="G35" s="18"/>
      <c r="H35" s="18"/>
      <c r="I35" s="19"/>
      <c r="J35" s="20"/>
      <c r="K35" s="18"/>
      <c r="L35" s="21"/>
    </row>
    <row r="36" spans="2:12" ht="36.75" customHeight="1" x14ac:dyDescent="0.3">
      <c r="B36" s="357"/>
      <c r="C36" s="352"/>
      <c r="D36" s="47" t="s">
        <v>244</v>
      </c>
      <c r="E36" s="64" t="s">
        <v>460</v>
      </c>
      <c r="F36" s="18"/>
      <c r="G36" s="18"/>
      <c r="H36" s="18"/>
      <c r="I36" s="25"/>
      <c r="J36" s="20"/>
      <c r="K36" s="18"/>
      <c r="L36" s="21"/>
    </row>
    <row r="37" spans="2:12" ht="20.25" customHeight="1" x14ac:dyDescent="0.3">
      <c r="B37" s="357"/>
      <c r="C37" s="352"/>
      <c r="D37" s="47" t="s">
        <v>245</v>
      </c>
      <c r="E37" s="64" t="s">
        <v>461</v>
      </c>
      <c r="F37" s="18"/>
      <c r="G37" s="18"/>
      <c r="H37" s="18"/>
      <c r="I37" s="22"/>
      <c r="J37" s="20"/>
      <c r="K37" s="18"/>
      <c r="L37" s="21"/>
    </row>
    <row r="38" spans="2:12" ht="57" customHeight="1" x14ac:dyDescent="0.3">
      <c r="B38" s="357"/>
      <c r="C38" s="352"/>
      <c r="D38" s="47" t="s">
        <v>246</v>
      </c>
      <c r="E38" s="64" t="s">
        <v>462</v>
      </c>
      <c r="F38" s="18"/>
      <c r="G38" s="18"/>
      <c r="H38" s="18"/>
      <c r="I38" s="19"/>
      <c r="J38" s="20"/>
      <c r="K38" s="18"/>
      <c r="L38" s="21"/>
    </row>
    <row r="39" spans="2:12" ht="28.8" x14ac:dyDescent="0.3">
      <c r="B39" s="357"/>
      <c r="C39" s="352"/>
      <c r="D39" s="47" t="s">
        <v>247</v>
      </c>
      <c r="E39" s="64" t="s">
        <v>463</v>
      </c>
      <c r="F39" s="18"/>
      <c r="G39" s="18"/>
      <c r="H39" s="18"/>
      <c r="I39" s="25"/>
      <c r="J39" s="20"/>
      <c r="K39" s="18"/>
      <c r="L39" s="21"/>
    </row>
    <row r="40" spans="2:12" ht="28.8" x14ac:dyDescent="0.3">
      <c r="B40" s="357"/>
      <c r="C40" s="352"/>
      <c r="D40" s="47" t="s">
        <v>248</v>
      </c>
      <c r="E40" s="48" t="s">
        <v>705</v>
      </c>
      <c r="F40" s="18"/>
      <c r="G40" s="18"/>
      <c r="H40" s="18"/>
      <c r="I40" s="19"/>
      <c r="J40" s="20"/>
      <c r="K40" s="18"/>
      <c r="L40" s="21"/>
    </row>
    <row r="41" spans="2:12" ht="28.8" x14ac:dyDescent="0.3">
      <c r="B41" s="357"/>
      <c r="C41" s="352" t="s">
        <v>249</v>
      </c>
      <c r="D41" s="47" t="s">
        <v>250</v>
      </c>
      <c r="E41" s="48" t="s">
        <v>464</v>
      </c>
      <c r="F41" s="18"/>
      <c r="G41" s="18"/>
      <c r="H41" s="18"/>
      <c r="I41" s="25"/>
      <c r="J41" s="20"/>
      <c r="K41" s="18"/>
      <c r="L41" s="21"/>
    </row>
    <row r="42" spans="2:12" ht="28.8" x14ac:dyDescent="0.3">
      <c r="B42" s="357"/>
      <c r="C42" s="352"/>
      <c r="D42" s="47" t="s">
        <v>251</v>
      </c>
      <c r="E42" s="48" t="s">
        <v>570</v>
      </c>
      <c r="F42" s="18"/>
      <c r="G42" s="18"/>
      <c r="H42" s="18"/>
      <c r="I42" s="24"/>
      <c r="J42" s="20"/>
      <c r="K42" s="18"/>
      <c r="L42" s="21"/>
    </row>
    <row r="43" spans="2:12" ht="28.8" x14ac:dyDescent="0.3">
      <c r="B43" s="357"/>
      <c r="C43" s="352"/>
      <c r="D43" s="47" t="s">
        <v>252</v>
      </c>
      <c r="E43" s="48" t="s">
        <v>465</v>
      </c>
      <c r="F43" s="18"/>
      <c r="G43" s="18"/>
      <c r="H43" s="18"/>
      <c r="I43" s="24"/>
      <c r="J43" s="20"/>
      <c r="K43" s="18"/>
      <c r="L43" s="21"/>
    </row>
    <row r="44" spans="2:12" ht="28.8" x14ac:dyDescent="0.3">
      <c r="B44" s="357"/>
      <c r="C44" s="352"/>
      <c r="D44" s="47" t="s">
        <v>253</v>
      </c>
      <c r="E44" s="48" t="s">
        <v>466</v>
      </c>
      <c r="F44" s="18"/>
      <c r="G44" s="18"/>
      <c r="H44" s="18"/>
      <c r="I44" s="25"/>
      <c r="J44" s="20"/>
      <c r="K44" s="18"/>
      <c r="L44" s="21"/>
    </row>
    <row r="45" spans="2:12" ht="34.5" customHeight="1" x14ac:dyDescent="0.3">
      <c r="B45" s="357"/>
      <c r="C45" s="352"/>
      <c r="D45" s="47" t="s">
        <v>254</v>
      </c>
      <c r="E45" s="48" t="s">
        <v>467</v>
      </c>
      <c r="F45" s="18"/>
      <c r="G45" s="18"/>
      <c r="H45" s="18"/>
      <c r="I45" s="25"/>
      <c r="J45" s="20"/>
      <c r="K45" s="18"/>
      <c r="L45" s="21"/>
    </row>
    <row r="46" spans="2:12" ht="72" x14ac:dyDescent="0.3">
      <c r="B46" s="357" t="s">
        <v>255</v>
      </c>
      <c r="C46" s="352" t="s">
        <v>551</v>
      </c>
      <c r="D46" s="47" t="s">
        <v>256</v>
      </c>
      <c r="E46" s="48" t="s">
        <v>571</v>
      </c>
      <c r="F46" s="18"/>
      <c r="G46" s="18"/>
      <c r="H46" s="18"/>
      <c r="I46" s="24"/>
      <c r="J46" s="20"/>
      <c r="K46" s="18"/>
      <c r="L46" s="21"/>
    </row>
    <row r="47" spans="2:12" ht="43.2" x14ac:dyDescent="0.3">
      <c r="B47" s="357"/>
      <c r="C47" s="352"/>
      <c r="D47" s="47" t="s">
        <v>257</v>
      </c>
      <c r="E47" s="48" t="s">
        <v>572</v>
      </c>
      <c r="F47" s="18"/>
      <c r="G47" s="18"/>
      <c r="H47" s="18"/>
      <c r="I47" s="25"/>
      <c r="J47" s="20"/>
      <c r="K47" s="18"/>
      <c r="L47" s="21"/>
    </row>
    <row r="48" spans="2:12" ht="43.2" x14ac:dyDescent="0.3">
      <c r="B48" s="357"/>
      <c r="C48" s="352"/>
      <c r="D48" s="47" t="s">
        <v>258</v>
      </c>
      <c r="E48" s="48" t="s">
        <v>468</v>
      </c>
      <c r="F48" s="18"/>
      <c r="G48" s="18"/>
      <c r="H48" s="18"/>
      <c r="I48" s="25"/>
      <c r="J48" s="20"/>
      <c r="K48" s="18"/>
      <c r="L48" s="21"/>
    </row>
    <row r="49" spans="2:12" ht="28.8" x14ac:dyDescent="0.3">
      <c r="B49" s="357"/>
      <c r="C49" s="352" t="s">
        <v>259</v>
      </c>
      <c r="D49" s="47" t="s">
        <v>260</v>
      </c>
      <c r="E49" s="48" t="s">
        <v>469</v>
      </c>
      <c r="F49" s="18"/>
      <c r="G49" s="18"/>
      <c r="H49" s="18"/>
      <c r="I49" s="24"/>
      <c r="J49" s="20"/>
      <c r="K49" s="18"/>
      <c r="L49" s="21"/>
    </row>
    <row r="50" spans="2:12" ht="28.8" x14ac:dyDescent="0.3">
      <c r="B50" s="357"/>
      <c r="C50" s="352"/>
      <c r="D50" s="47" t="s">
        <v>261</v>
      </c>
      <c r="E50" s="48" t="s">
        <v>573</v>
      </c>
      <c r="F50" s="18"/>
      <c r="G50" s="18"/>
      <c r="H50" s="18"/>
      <c r="I50" s="19"/>
      <c r="J50" s="20"/>
      <c r="K50" s="18"/>
      <c r="L50" s="21"/>
    </row>
    <row r="51" spans="2:12" ht="28.8" x14ac:dyDescent="0.3">
      <c r="B51" s="357"/>
      <c r="C51" s="352"/>
      <c r="D51" s="47" t="s">
        <v>262</v>
      </c>
      <c r="E51" s="48" t="s">
        <v>470</v>
      </c>
      <c r="F51" s="18"/>
      <c r="G51" s="18"/>
      <c r="H51" s="18"/>
      <c r="I51" s="19"/>
      <c r="J51" s="20"/>
      <c r="K51" s="18"/>
      <c r="L51" s="21"/>
    </row>
    <row r="52" spans="2:12" ht="45.6" customHeight="1" x14ac:dyDescent="0.3">
      <c r="B52" s="357"/>
      <c r="C52" s="352" t="s">
        <v>552</v>
      </c>
      <c r="D52" s="47" t="s">
        <v>263</v>
      </c>
      <c r="E52" s="48" t="s">
        <v>471</v>
      </c>
      <c r="F52" s="18"/>
      <c r="G52" s="18"/>
      <c r="H52" s="18"/>
      <c r="I52" s="25"/>
      <c r="J52" s="20"/>
      <c r="K52" s="18"/>
      <c r="L52" s="21"/>
    </row>
    <row r="53" spans="2:12" ht="28.8" x14ac:dyDescent="0.3">
      <c r="B53" s="357"/>
      <c r="C53" s="352"/>
      <c r="D53" s="47" t="s">
        <v>264</v>
      </c>
      <c r="E53" s="48" t="s">
        <v>706</v>
      </c>
      <c r="F53" s="18"/>
      <c r="G53" s="18"/>
      <c r="H53" s="18"/>
      <c r="I53" s="24"/>
      <c r="J53" s="20"/>
      <c r="K53" s="18"/>
      <c r="L53" s="21"/>
    </row>
    <row r="54" spans="2:12" ht="28.8" x14ac:dyDescent="0.3">
      <c r="B54" s="357"/>
      <c r="C54" s="352"/>
      <c r="D54" s="47" t="s">
        <v>265</v>
      </c>
      <c r="E54" s="64" t="s">
        <v>695</v>
      </c>
      <c r="F54" s="18"/>
      <c r="G54" s="18"/>
      <c r="H54" s="18"/>
      <c r="I54" s="19"/>
      <c r="J54" s="20"/>
      <c r="K54" s="18"/>
      <c r="L54" s="21"/>
    </row>
    <row r="55" spans="2:12" ht="28.8" x14ac:dyDescent="0.3">
      <c r="B55" s="357"/>
      <c r="C55" s="352"/>
      <c r="D55" s="47" t="s">
        <v>266</v>
      </c>
      <c r="E55" s="64" t="s">
        <v>696</v>
      </c>
      <c r="F55" s="18"/>
      <c r="G55" s="18"/>
      <c r="H55" s="18"/>
      <c r="I55" s="24"/>
      <c r="J55" s="20"/>
      <c r="K55" s="18"/>
      <c r="L55" s="21"/>
    </row>
    <row r="56" spans="2:12" ht="72" x14ac:dyDescent="0.3">
      <c r="B56" s="357"/>
      <c r="C56" s="352" t="s">
        <v>553</v>
      </c>
      <c r="D56" s="47" t="s">
        <v>267</v>
      </c>
      <c r="E56" s="48" t="s">
        <v>472</v>
      </c>
      <c r="F56" s="18"/>
      <c r="G56" s="18"/>
      <c r="H56" s="18"/>
      <c r="I56" s="19"/>
      <c r="J56" s="20"/>
      <c r="K56" s="18"/>
      <c r="L56" s="21"/>
    </row>
    <row r="57" spans="2:12" ht="28.8" x14ac:dyDescent="0.3">
      <c r="B57" s="357"/>
      <c r="C57" s="352"/>
      <c r="D57" s="47" t="s">
        <v>268</v>
      </c>
      <c r="E57" s="48" t="s">
        <v>687</v>
      </c>
      <c r="F57" s="18"/>
      <c r="G57" s="18"/>
      <c r="H57" s="18"/>
      <c r="I57" s="19"/>
      <c r="J57" s="20"/>
      <c r="K57" s="18"/>
      <c r="L57" s="21"/>
    </row>
    <row r="58" spans="2:12" ht="43.2" x14ac:dyDescent="0.3">
      <c r="B58" s="357" t="s">
        <v>269</v>
      </c>
      <c r="C58" s="352" t="s">
        <v>554</v>
      </c>
      <c r="D58" s="47" t="s">
        <v>270</v>
      </c>
      <c r="E58" s="48" t="s">
        <v>574</v>
      </c>
      <c r="F58" s="18"/>
      <c r="G58" s="18"/>
      <c r="H58" s="18"/>
      <c r="I58" s="22"/>
      <c r="J58" s="20"/>
      <c r="K58" s="18"/>
      <c r="L58" s="21"/>
    </row>
    <row r="59" spans="2:12" ht="69.599999999999994" customHeight="1" x14ac:dyDescent="0.3">
      <c r="B59" s="357"/>
      <c r="C59" s="352"/>
      <c r="D59" s="47" t="s">
        <v>271</v>
      </c>
      <c r="E59" s="48" t="s">
        <v>575</v>
      </c>
      <c r="F59" s="18"/>
      <c r="G59" s="18"/>
      <c r="H59" s="18"/>
      <c r="I59" s="25"/>
      <c r="J59" s="20"/>
      <c r="K59" s="18"/>
      <c r="L59" s="21"/>
    </row>
    <row r="60" spans="2:12" ht="43.2" x14ac:dyDescent="0.3">
      <c r="B60" s="357"/>
      <c r="C60" s="352"/>
      <c r="D60" s="47" t="s">
        <v>272</v>
      </c>
      <c r="E60" s="48" t="s">
        <v>473</v>
      </c>
      <c r="F60" s="18"/>
      <c r="G60" s="18"/>
      <c r="H60" s="18"/>
      <c r="I60" s="19"/>
      <c r="J60" s="20"/>
      <c r="K60" s="18"/>
      <c r="L60" s="21"/>
    </row>
    <row r="61" spans="2:12" ht="72" x14ac:dyDescent="0.3">
      <c r="B61" s="357"/>
      <c r="C61" s="352"/>
      <c r="D61" s="47" t="s">
        <v>273</v>
      </c>
      <c r="E61" s="48" t="s">
        <v>576</v>
      </c>
      <c r="F61" s="18"/>
      <c r="G61" s="18"/>
      <c r="H61" s="18"/>
      <c r="I61" s="19"/>
      <c r="J61" s="20"/>
      <c r="K61" s="18"/>
      <c r="L61" s="21"/>
    </row>
    <row r="62" spans="2:12" ht="43.2" x14ac:dyDescent="0.3">
      <c r="B62" s="357"/>
      <c r="C62" s="352"/>
      <c r="D62" s="47" t="s">
        <v>274</v>
      </c>
      <c r="E62" s="48" t="s">
        <v>474</v>
      </c>
      <c r="F62" s="18"/>
      <c r="G62" s="18"/>
      <c r="H62" s="18"/>
      <c r="I62" s="19"/>
      <c r="J62" s="20"/>
      <c r="K62" s="18"/>
      <c r="L62" s="21"/>
    </row>
    <row r="63" spans="2:12" ht="28.8" x14ac:dyDescent="0.3">
      <c r="B63" s="357"/>
      <c r="C63" s="352"/>
      <c r="D63" s="47" t="s">
        <v>275</v>
      </c>
      <c r="E63" s="48" t="s">
        <v>475</v>
      </c>
      <c r="F63" s="18"/>
      <c r="G63" s="18"/>
      <c r="H63" s="18"/>
      <c r="I63" s="19"/>
      <c r="J63" s="20"/>
      <c r="K63" s="18"/>
      <c r="L63" s="21"/>
    </row>
    <row r="64" spans="2:12" ht="28.8" x14ac:dyDescent="0.3">
      <c r="B64" s="357"/>
      <c r="C64" s="352"/>
      <c r="D64" s="47" t="s">
        <v>276</v>
      </c>
      <c r="E64" s="48" t="s">
        <v>476</v>
      </c>
      <c r="F64" s="18"/>
      <c r="G64" s="18"/>
      <c r="H64" s="18"/>
      <c r="I64" s="19"/>
      <c r="J64" s="20"/>
      <c r="K64" s="18"/>
      <c r="L64" s="21"/>
    </row>
    <row r="65" spans="2:12" ht="28.8" x14ac:dyDescent="0.3">
      <c r="B65" s="357"/>
      <c r="C65" s="352"/>
      <c r="D65" s="47" t="s">
        <v>277</v>
      </c>
      <c r="E65" s="48" t="s">
        <v>477</v>
      </c>
      <c r="F65" s="18"/>
      <c r="G65" s="18"/>
      <c r="H65" s="18"/>
      <c r="I65" s="24"/>
      <c r="J65" s="20"/>
      <c r="K65" s="18"/>
      <c r="L65" s="21"/>
    </row>
    <row r="66" spans="2:12" ht="15.6" x14ac:dyDescent="0.3">
      <c r="B66" s="357"/>
      <c r="C66" s="352"/>
      <c r="D66" s="47" t="s">
        <v>278</v>
      </c>
      <c r="E66" s="48" t="s">
        <v>478</v>
      </c>
      <c r="F66" s="18"/>
      <c r="G66" s="18"/>
      <c r="H66" s="18"/>
      <c r="I66" s="24"/>
      <c r="J66" s="20"/>
      <c r="K66" s="18"/>
      <c r="L66" s="21"/>
    </row>
    <row r="67" spans="2:12" ht="43.2" x14ac:dyDescent="0.3">
      <c r="B67" s="357"/>
      <c r="C67" s="363" t="s">
        <v>279</v>
      </c>
      <c r="D67" s="47" t="s">
        <v>280</v>
      </c>
      <c r="E67" s="48" t="s">
        <v>707</v>
      </c>
      <c r="F67" s="18"/>
      <c r="G67" s="18"/>
      <c r="H67" s="18"/>
      <c r="I67" s="24"/>
      <c r="J67" s="20"/>
      <c r="K67" s="18"/>
      <c r="L67" s="21"/>
    </row>
    <row r="68" spans="2:12" ht="86.4" x14ac:dyDescent="0.3">
      <c r="B68" s="357"/>
      <c r="C68" s="363"/>
      <c r="D68" s="47" t="s">
        <v>281</v>
      </c>
      <c r="E68" s="225" t="s">
        <v>694</v>
      </c>
      <c r="F68" s="18"/>
      <c r="G68" s="18"/>
      <c r="H68" s="18"/>
      <c r="I68" s="24"/>
      <c r="J68" s="20"/>
      <c r="K68" s="18"/>
      <c r="L68" s="21"/>
    </row>
    <row r="69" spans="2:12" ht="28.8" x14ac:dyDescent="0.3">
      <c r="B69" s="357"/>
      <c r="C69" s="363"/>
      <c r="D69" s="47" t="s">
        <v>282</v>
      </c>
      <c r="E69" s="48" t="s">
        <v>688</v>
      </c>
      <c r="F69" s="18"/>
      <c r="G69" s="18"/>
      <c r="H69" s="18"/>
      <c r="I69" s="19"/>
      <c r="J69" s="20"/>
      <c r="K69" s="18"/>
      <c r="L69" s="21"/>
    </row>
    <row r="70" spans="2:12" ht="43.2" x14ac:dyDescent="0.3">
      <c r="B70" s="357"/>
      <c r="C70" s="363"/>
      <c r="D70" s="47" t="s">
        <v>283</v>
      </c>
      <c r="E70" s="48" t="s">
        <v>691</v>
      </c>
      <c r="F70" s="18"/>
      <c r="G70" s="18"/>
      <c r="H70" s="18"/>
      <c r="I70" s="22"/>
      <c r="J70" s="20"/>
      <c r="K70" s="18"/>
      <c r="L70" s="21"/>
    </row>
    <row r="71" spans="2:12" ht="43.2" x14ac:dyDescent="0.3">
      <c r="B71" s="357"/>
      <c r="C71" s="363"/>
      <c r="D71" s="47" t="s">
        <v>689</v>
      </c>
      <c r="E71" s="48" t="s">
        <v>690</v>
      </c>
      <c r="F71" s="18"/>
      <c r="G71" s="18"/>
      <c r="H71" s="18"/>
      <c r="I71" s="25"/>
      <c r="J71" s="20"/>
      <c r="K71" s="18"/>
      <c r="L71" s="21"/>
    </row>
    <row r="72" spans="2:12" ht="43.2" x14ac:dyDescent="0.3">
      <c r="B72" s="357"/>
      <c r="C72" s="352" t="s">
        <v>555</v>
      </c>
      <c r="D72" s="47" t="s">
        <v>284</v>
      </c>
      <c r="E72" s="48" t="s">
        <v>577</v>
      </c>
      <c r="F72" s="18"/>
      <c r="G72" s="18"/>
      <c r="H72" s="18"/>
      <c r="I72" s="19"/>
      <c r="J72" s="20"/>
      <c r="K72" s="18"/>
      <c r="L72" s="21"/>
    </row>
    <row r="73" spans="2:12" ht="43.2" x14ac:dyDescent="0.3">
      <c r="B73" s="357"/>
      <c r="C73" s="352"/>
      <c r="D73" s="47" t="s">
        <v>285</v>
      </c>
      <c r="E73" s="48" t="s">
        <v>708</v>
      </c>
      <c r="F73" s="18"/>
      <c r="G73" s="18"/>
      <c r="H73" s="18"/>
      <c r="I73" s="19"/>
      <c r="J73" s="20"/>
      <c r="K73" s="18"/>
      <c r="L73" s="21"/>
    </row>
    <row r="74" spans="2:12" ht="57.6" x14ac:dyDescent="0.3">
      <c r="B74" s="357"/>
      <c r="C74" s="352"/>
      <c r="D74" s="47" t="s">
        <v>286</v>
      </c>
      <c r="E74" s="48" t="s">
        <v>578</v>
      </c>
      <c r="F74" s="18"/>
      <c r="G74" s="18"/>
      <c r="H74" s="18"/>
      <c r="I74" s="22"/>
      <c r="J74" s="20"/>
      <c r="K74" s="18"/>
      <c r="L74" s="21"/>
    </row>
    <row r="75" spans="2:12" ht="28.8" x14ac:dyDescent="0.3">
      <c r="B75" s="357"/>
      <c r="C75" s="352"/>
      <c r="D75" s="47" t="s">
        <v>287</v>
      </c>
      <c r="E75" s="48" t="s">
        <v>479</v>
      </c>
      <c r="F75" s="18"/>
      <c r="G75" s="18"/>
      <c r="H75" s="18"/>
      <c r="I75" s="19"/>
      <c r="J75" s="20"/>
      <c r="K75" s="18"/>
      <c r="L75" s="21"/>
    </row>
    <row r="76" spans="2:12" ht="28.8" x14ac:dyDescent="0.3">
      <c r="B76" s="357"/>
      <c r="C76" s="352"/>
      <c r="D76" s="47" t="s">
        <v>288</v>
      </c>
      <c r="E76" s="48" t="s">
        <v>579</v>
      </c>
      <c r="F76" s="18"/>
      <c r="G76" s="18"/>
      <c r="H76" s="18"/>
      <c r="I76" s="25"/>
      <c r="J76" s="20"/>
      <c r="K76" s="18"/>
      <c r="L76" s="21"/>
    </row>
    <row r="77" spans="2:12" ht="28.8" x14ac:dyDescent="0.3">
      <c r="B77" s="357"/>
      <c r="C77" s="352"/>
      <c r="D77" s="47" t="s">
        <v>289</v>
      </c>
      <c r="E77" s="48" t="s">
        <v>480</v>
      </c>
      <c r="F77" s="18"/>
      <c r="G77" s="18"/>
      <c r="H77" s="18"/>
      <c r="I77" s="24"/>
      <c r="J77" s="20"/>
      <c r="K77" s="18"/>
      <c r="L77" s="21"/>
    </row>
    <row r="78" spans="2:12" ht="43.2" x14ac:dyDescent="0.3">
      <c r="B78" s="357"/>
      <c r="C78" s="352"/>
      <c r="D78" s="47" t="s">
        <v>290</v>
      </c>
      <c r="E78" s="48" t="s">
        <v>481</v>
      </c>
      <c r="F78" s="18"/>
      <c r="G78" s="18"/>
      <c r="H78" s="18"/>
      <c r="I78" s="19"/>
      <c r="J78" s="20"/>
      <c r="K78" s="18"/>
      <c r="L78" s="21"/>
    </row>
    <row r="79" spans="2:12" ht="40.5" customHeight="1" x14ac:dyDescent="0.3">
      <c r="B79" s="357"/>
      <c r="C79" s="352" t="s">
        <v>556</v>
      </c>
      <c r="D79" s="47" t="s">
        <v>291</v>
      </c>
      <c r="E79" s="48" t="s">
        <v>580</v>
      </c>
      <c r="F79" s="18"/>
      <c r="G79" s="18"/>
      <c r="H79" s="18"/>
      <c r="I79" s="25"/>
      <c r="J79" s="20"/>
      <c r="K79" s="18"/>
      <c r="L79" s="21"/>
    </row>
    <row r="80" spans="2:12" ht="28.8" x14ac:dyDescent="0.3">
      <c r="B80" s="357"/>
      <c r="C80" s="352"/>
      <c r="D80" s="47" t="s">
        <v>292</v>
      </c>
      <c r="E80" s="48" t="s">
        <v>482</v>
      </c>
      <c r="F80" s="18"/>
      <c r="G80" s="18"/>
      <c r="H80" s="18"/>
      <c r="I80" s="25"/>
      <c r="J80" s="20"/>
      <c r="K80" s="18"/>
      <c r="L80" s="21"/>
    </row>
    <row r="81" spans="2:12" ht="28.8" x14ac:dyDescent="0.3">
      <c r="B81" s="357"/>
      <c r="C81" s="352"/>
      <c r="D81" s="47" t="s">
        <v>293</v>
      </c>
      <c r="E81" s="48" t="s">
        <v>483</v>
      </c>
      <c r="F81" s="18"/>
      <c r="G81" s="18"/>
      <c r="H81" s="18"/>
      <c r="I81" s="25"/>
      <c r="J81" s="20"/>
      <c r="K81" s="18"/>
      <c r="L81" s="21"/>
    </row>
    <row r="82" spans="2:12" ht="42.6" customHeight="1" x14ac:dyDescent="0.3">
      <c r="B82" s="357"/>
      <c r="C82" s="352" t="s">
        <v>294</v>
      </c>
      <c r="D82" s="47" t="s">
        <v>295</v>
      </c>
      <c r="E82" s="53" t="s">
        <v>692</v>
      </c>
      <c r="F82" s="18"/>
      <c r="G82" s="18"/>
      <c r="H82" s="18"/>
      <c r="I82" s="24"/>
      <c r="J82" s="20"/>
      <c r="K82" s="18"/>
      <c r="L82" s="21"/>
    </row>
    <row r="83" spans="2:12" ht="28.8" x14ac:dyDescent="0.3">
      <c r="B83" s="357"/>
      <c r="C83" s="352"/>
      <c r="D83" s="47" t="s">
        <v>296</v>
      </c>
      <c r="E83" s="48" t="s">
        <v>581</v>
      </c>
      <c r="F83" s="18"/>
      <c r="G83" s="18"/>
      <c r="H83" s="18"/>
      <c r="I83" s="25"/>
      <c r="J83" s="20"/>
      <c r="K83" s="18"/>
      <c r="L83" s="21"/>
    </row>
    <row r="84" spans="2:12" ht="28.8" x14ac:dyDescent="0.3">
      <c r="B84" s="357"/>
      <c r="C84" s="352"/>
      <c r="D84" s="47" t="s">
        <v>297</v>
      </c>
      <c r="E84" s="48" t="s">
        <v>582</v>
      </c>
      <c r="F84" s="18"/>
      <c r="G84" s="18"/>
      <c r="H84" s="18"/>
      <c r="I84" s="19"/>
      <c r="J84" s="20"/>
      <c r="K84" s="18"/>
      <c r="L84" s="21"/>
    </row>
    <row r="85" spans="2:12" ht="43.2" x14ac:dyDescent="0.3">
      <c r="B85" s="357"/>
      <c r="C85" s="352"/>
      <c r="D85" s="47" t="s">
        <v>298</v>
      </c>
      <c r="E85" s="48" t="s">
        <v>722</v>
      </c>
      <c r="F85" s="18"/>
      <c r="G85" s="18"/>
      <c r="H85" s="18"/>
      <c r="I85" s="25"/>
      <c r="J85" s="20"/>
      <c r="K85" s="18"/>
      <c r="L85" s="21"/>
    </row>
    <row r="86" spans="2:12" ht="39" customHeight="1" x14ac:dyDescent="0.3">
      <c r="B86" s="357"/>
      <c r="C86" s="352" t="s">
        <v>715</v>
      </c>
      <c r="D86" s="47" t="s">
        <v>299</v>
      </c>
      <c r="E86" s="48" t="s">
        <v>709</v>
      </c>
      <c r="F86" s="18"/>
      <c r="G86" s="18"/>
      <c r="H86" s="18"/>
      <c r="I86" s="24"/>
      <c r="J86" s="20"/>
      <c r="K86" s="18"/>
      <c r="L86" s="21"/>
    </row>
    <row r="87" spans="2:12" ht="28.8" x14ac:dyDescent="0.3">
      <c r="B87" s="357"/>
      <c r="C87" s="352"/>
      <c r="D87" s="47" t="s">
        <v>300</v>
      </c>
      <c r="E87" s="48" t="s">
        <v>583</v>
      </c>
      <c r="F87" s="18"/>
      <c r="G87" s="18"/>
      <c r="H87" s="18"/>
      <c r="I87" s="19"/>
      <c r="J87" s="20"/>
      <c r="K87" s="18"/>
      <c r="L87" s="21"/>
    </row>
    <row r="88" spans="2:12" ht="28.8" x14ac:dyDescent="0.3">
      <c r="B88" s="357"/>
      <c r="C88" s="352" t="s">
        <v>721</v>
      </c>
      <c r="D88" s="47" t="s">
        <v>301</v>
      </c>
      <c r="E88" s="48" t="s">
        <v>484</v>
      </c>
      <c r="F88" s="18"/>
      <c r="G88" s="18"/>
      <c r="H88" s="18"/>
      <c r="I88" s="25"/>
      <c r="J88" s="20"/>
      <c r="K88" s="18"/>
      <c r="L88" s="21"/>
    </row>
    <row r="89" spans="2:12" ht="72" x14ac:dyDescent="0.3">
      <c r="B89" s="357"/>
      <c r="C89" s="352"/>
      <c r="D89" s="47" t="s">
        <v>302</v>
      </c>
      <c r="E89" s="48" t="s">
        <v>485</v>
      </c>
      <c r="F89" s="18"/>
      <c r="G89" s="18"/>
      <c r="H89" s="18"/>
      <c r="I89" s="24"/>
      <c r="J89" s="20"/>
      <c r="K89" s="18"/>
      <c r="L89" s="21"/>
    </row>
    <row r="90" spans="2:12" ht="28.8" x14ac:dyDescent="0.3">
      <c r="B90" s="357"/>
      <c r="C90" s="352"/>
      <c r="D90" s="47" t="s">
        <v>303</v>
      </c>
      <c r="E90" s="48" t="s">
        <v>693</v>
      </c>
      <c r="F90" s="18"/>
      <c r="G90" s="18"/>
      <c r="H90" s="18"/>
      <c r="I90" s="24"/>
      <c r="J90" s="20"/>
      <c r="K90" s="18"/>
      <c r="L90" s="21"/>
    </row>
    <row r="91" spans="2:12" ht="28.8" x14ac:dyDescent="0.3">
      <c r="B91" s="350" t="s">
        <v>304</v>
      </c>
      <c r="C91" s="352" t="s">
        <v>557</v>
      </c>
      <c r="D91" s="47" t="s">
        <v>305</v>
      </c>
      <c r="E91" s="48" t="s">
        <v>584</v>
      </c>
      <c r="F91" s="18"/>
      <c r="G91" s="18"/>
      <c r="H91" s="18"/>
      <c r="I91" s="24"/>
      <c r="J91" s="20"/>
      <c r="K91" s="18"/>
      <c r="L91" s="21"/>
    </row>
    <row r="92" spans="2:12" ht="43.2" x14ac:dyDescent="0.3">
      <c r="B92" s="350"/>
      <c r="C92" s="352"/>
      <c r="D92" s="47" t="s">
        <v>306</v>
      </c>
      <c r="E92" s="48" t="s">
        <v>486</v>
      </c>
      <c r="F92" s="18"/>
      <c r="G92" s="18"/>
      <c r="H92" s="18"/>
      <c r="I92" s="19"/>
      <c r="J92" s="20"/>
      <c r="K92" s="18"/>
      <c r="L92" s="21"/>
    </row>
    <row r="93" spans="2:12" ht="71.400000000000006" customHeight="1" x14ac:dyDescent="0.3">
      <c r="B93" s="350"/>
      <c r="C93" s="352"/>
      <c r="D93" s="47" t="s">
        <v>307</v>
      </c>
      <c r="E93" s="48" t="s">
        <v>487</v>
      </c>
      <c r="F93" s="18"/>
      <c r="G93" s="18"/>
      <c r="H93" s="18"/>
      <c r="I93" s="25"/>
      <c r="J93" s="20"/>
      <c r="K93" s="18"/>
      <c r="L93" s="21"/>
    </row>
    <row r="94" spans="2:12" ht="57.6" x14ac:dyDescent="0.3">
      <c r="B94" s="350"/>
      <c r="C94" s="352" t="s">
        <v>558</v>
      </c>
      <c r="D94" s="47" t="s">
        <v>308</v>
      </c>
      <c r="E94" s="48" t="s">
        <v>488</v>
      </c>
      <c r="F94" s="18"/>
      <c r="G94" s="18"/>
      <c r="H94" s="18"/>
      <c r="I94" s="24"/>
      <c r="J94" s="20"/>
      <c r="K94" s="18"/>
      <c r="L94" s="21"/>
    </row>
    <row r="95" spans="2:12" ht="28.8" x14ac:dyDescent="0.3">
      <c r="B95" s="350"/>
      <c r="C95" s="352"/>
      <c r="D95" s="47" t="s">
        <v>309</v>
      </c>
      <c r="E95" s="48" t="s">
        <v>489</v>
      </c>
      <c r="F95" s="18"/>
      <c r="G95" s="18"/>
      <c r="H95" s="18"/>
      <c r="I95" s="19"/>
      <c r="J95" s="20"/>
      <c r="K95" s="18"/>
      <c r="L95" s="21"/>
    </row>
    <row r="96" spans="2:12" ht="43.2" x14ac:dyDescent="0.3">
      <c r="B96" s="350"/>
      <c r="C96" s="352"/>
      <c r="D96" s="47" t="s">
        <v>310</v>
      </c>
      <c r="E96" s="48" t="s">
        <v>490</v>
      </c>
      <c r="F96" s="18"/>
      <c r="G96" s="18"/>
      <c r="H96" s="18"/>
      <c r="I96" s="19"/>
      <c r="J96" s="20"/>
      <c r="K96" s="18"/>
      <c r="L96" s="21"/>
    </row>
    <row r="97" spans="2:12" ht="43.2" x14ac:dyDescent="0.3">
      <c r="B97" s="350"/>
      <c r="C97" s="352"/>
      <c r="D97" s="47" t="s">
        <v>311</v>
      </c>
      <c r="E97" s="48" t="s">
        <v>491</v>
      </c>
      <c r="F97" s="18"/>
      <c r="G97" s="18"/>
      <c r="H97" s="18"/>
      <c r="I97" s="19"/>
      <c r="J97" s="20"/>
      <c r="K97" s="18"/>
      <c r="L97" s="21"/>
    </row>
    <row r="98" spans="2:12" ht="57.6" x14ac:dyDescent="0.3">
      <c r="B98" s="350"/>
      <c r="C98" s="352"/>
      <c r="D98" s="47" t="s">
        <v>312</v>
      </c>
      <c r="E98" s="48" t="s">
        <v>585</v>
      </c>
      <c r="F98" s="18"/>
      <c r="G98" s="18"/>
      <c r="H98" s="18"/>
      <c r="I98" s="19"/>
      <c r="J98" s="20"/>
      <c r="K98" s="18"/>
      <c r="L98" s="21"/>
    </row>
    <row r="99" spans="2:12" ht="28.8" x14ac:dyDescent="0.3">
      <c r="B99" s="350"/>
      <c r="C99" s="352"/>
      <c r="D99" s="47" t="s">
        <v>313</v>
      </c>
      <c r="E99" s="48" t="s">
        <v>492</v>
      </c>
      <c r="F99" s="18"/>
      <c r="G99" s="18"/>
      <c r="H99" s="18"/>
      <c r="I99" s="25"/>
      <c r="J99" s="20"/>
      <c r="K99" s="18"/>
      <c r="L99" s="21"/>
    </row>
    <row r="100" spans="2:12" ht="43.2" x14ac:dyDescent="0.3">
      <c r="B100" s="350"/>
      <c r="C100" s="352"/>
      <c r="D100" s="47" t="s">
        <v>314</v>
      </c>
      <c r="E100" s="48" t="s">
        <v>493</v>
      </c>
      <c r="F100" s="18"/>
      <c r="G100" s="18"/>
      <c r="H100" s="18"/>
      <c r="I100" s="25"/>
      <c r="J100" s="20"/>
      <c r="K100" s="18"/>
      <c r="L100" s="21"/>
    </row>
    <row r="101" spans="2:12" ht="43.2" x14ac:dyDescent="0.3">
      <c r="B101" s="350"/>
      <c r="C101" s="352" t="s">
        <v>315</v>
      </c>
      <c r="D101" s="47" t="s">
        <v>316</v>
      </c>
      <c r="E101" s="64" t="s">
        <v>494</v>
      </c>
      <c r="F101" s="18"/>
      <c r="G101" s="18"/>
      <c r="H101" s="18"/>
      <c r="I101" s="25"/>
      <c r="J101" s="20"/>
      <c r="K101" s="18"/>
      <c r="L101" s="21"/>
    </row>
    <row r="102" spans="2:12" ht="43.2" x14ac:dyDescent="0.3">
      <c r="B102" s="350"/>
      <c r="C102" s="352"/>
      <c r="D102" s="47" t="s">
        <v>317</v>
      </c>
      <c r="E102" s="64" t="s">
        <v>495</v>
      </c>
      <c r="F102" s="18"/>
      <c r="G102" s="18"/>
      <c r="H102" s="18"/>
      <c r="I102" s="25"/>
      <c r="J102" s="20"/>
      <c r="K102" s="18"/>
      <c r="L102" s="21"/>
    </row>
    <row r="103" spans="2:12" ht="43.2" x14ac:dyDescent="0.3">
      <c r="B103" s="350"/>
      <c r="C103" s="352"/>
      <c r="D103" s="47" t="s">
        <v>318</v>
      </c>
      <c r="E103" s="64" t="s">
        <v>496</v>
      </c>
      <c r="F103" s="18"/>
      <c r="G103" s="18"/>
      <c r="H103" s="18"/>
      <c r="I103" s="25"/>
      <c r="J103" s="20"/>
      <c r="K103" s="18"/>
      <c r="L103" s="21"/>
    </row>
    <row r="104" spans="2:12" ht="43.2" x14ac:dyDescent="0.3">
      <c r="B104" s="350"/>
      <c r="C104" s="352"/>
      <c r="D104" s="47" t="s">
        <v>319</v>
      </c>
      <c r="E104" s="64" t="s">
        <v>586</v>
      </c>
      <c r="F104" s="18"/>
      <c r="G104" s="18"/>
      <c r="H104" s="18"/>
      <c r="I104" s="25"/>
      <c r="J104" s="20"/>
      <c r="K104" s="18"/>
      <c r="L104" s="21"/>
    </row>
    <row r="105" spans="2:12" ht="43.2" x14ac:dyDescent="0.3">
      <c r="B105" s="350"/>
      <c r="C105" s="352"/>
      <c r="D105" s="47" t="s">
        <v>320</v>
      </c>
      <c r="E105" s="64" t="s">
        <v>497</v>
      </c>
      <c r="F105" s="18"/>
      <c r="G105" s="18"/>
      <c r="H105" s="18"/>
      <c r="I105" s="24"/>
      <c r="J105" s="20"/>
      <c r="K105" s="18"/>
      <c r="L105" s="21"/>
    </row>
    <row r="106" spans="2:12" ht="28.8" x14ac:dyDescent="0.3">
      <c r="B106" s="350"/>
      <c r="C106" s="352"/>
      <c r="D106" s="47" t="s">
        <v>321</v>
      </c>
      <c r="E106" s="64" t="s">
        <v>498</v>
      </c>
      <c r="F106" s="18"/>
      <c r="G106" s="18"/>
      <c r="H106" s="18"/>
      <c r="I106" s="25"/>
      <c r="J106" s="20"/>
      <c r="K106" s="18"/>
      <c r="L106" s="21"/>
    </row>
    <row r="107" spans="2:12" ht="36.6" customHeight="1" x14ac:dyDescent="0.3">
      <c r="B107" s="350" t="s">
        <v>322</v>
      </c>
      <c r="C107" s="352" t="s">
        <v>559</v>
      </c>
      <c r="D107" s="47" t="s">
        <v>323</v>
      </c>
      <c r="E107" s="48" t="s">
        <v>499</v>
      </c>
      <c r="F107" s="18"/>
      <c r="G107" s="18"/>
      <c r="H107" s="18"/>
      <c r="I107" s="25"/>
      <c r="J107" s="20"/>
      <c r="K107" s="18"/>
      <c r="L107" s="21"/>
    </row>
    <row r="108" spans="2:12" ht="36.6" customHeight="1" x14ac:dyDescent="0.3">
      <c r="B108" s="350"/>
      <c r="C108" s="352"/>
      <c r="D108" s="47" t="s">
        <v>324</v>
      </c>
      <c r="E108" s="48" t="s">
        <v>500</v>
      </c>
      <c r="F108" s="18"/>
      <c r="G108" s="18"/>
      <c r="H108" s="18"/>
      <c r="I108" s="25"/>
      <c r="J108" s="20"/>
      <c r="K108" s="18"/>
      <c r="L108" s="21"/>
    </row>
    <row r="109" spans="2:12" ht="45" customHeight="1" x14ac:dyDescent="0.3">
      <c r="B109" s="350"/>
      <c r="C109" s="352" t="s">
        <v>325</v>
      </c>
      <c r="D109" s="47" t="s">
        <v>326</v>
      </c>
      <c r="E109" s="48" t="s">
        <v>501</v>
      </c>
      <c r="F109" s="18"/>
      <c r="G109" s="18"/>
      <c r="H109" s="18"/>
      <c r="I109" s="25"/>
      <c r="J109" s="20"/>
      <c r="K109" s="18"/>
      <c r="L109" s="21"/>
    </row>
    <row r="110" spans="2:12" ht="43.2" x14ac:dyDescent="0.3">
      <c r="B110" s="350"/>
      <c r="C110" s="352"/>
      <c r="D110" s="47" t="s">
        <v>327</v>
      </c>
      <c r="E110" s="48" t="s">
        <v>502</v>
      </c>
      <c r="F110" s="18"/>
      <c r="G110" s="18"/>
      <c r="H110" s="18"/>
      <c r="I110" s="25"/>
      <c r="J110" s="20"/>
      <c r="K110" s="18"/>
      <c r="L110" s="21"/>
    </row>
    <row r="111" spans="2:12" ht="28.8" x14ac:dyDescent="0.3">
      <c r="B111" s="350"/>
      <c r="C111" s="352"/>
      <c r="D111" s="47" t="s">
        <v>328</v>
      </c>
      <c r="E111" s="48" t="s">
        <v>503</v>
      </c>
      <c r="F111" s="18"/>
      <c r="G111" s="18"/>
      <c r="H111" s="18"/>
      <c r="I111" s="25"/>
      <c r="J111" s="20"/>
      <c r="K111" s="18"/>
      <c r="L111" s="21"/>
    </row>
    <row r="112" spans="2:12" ht="28.8" x14ac:dyDescent="0.3">
      <c r="B112" s="350"/>
      <c r="C112" s="352"/>
      <c r="D112" s="47" t="s">
        <v>329</v>
      </c>
      <c r="E112" s="48" t="s">
        <v>504</v>
      </c>
      <c r="F112" s="18"/>
      <c r="G112" s="18"/>
      <c r="H112" s="18"/>
      <c r="I112" s="25"/>
      <c r="J112" s="20"/>
      <c r="K112" s="18"/>
      <c r="L112" s="21"/>
    </row>
    <row r="113" spans="2:12" ht="32.4" customHeight="1" x14ac:dyDescent="0.3">
      <c r="B113" s="350"/>
      <c r="C113" s="352"/>
      <c r="D113" s="47" t="s">
        <v>330</v>
      </c>
      <c r="E113" s="48" t="s">
        <v>505</v>
      </c>
      <c r="F113" s="18"/>
      <c r="G113" s="18"/>
      <c r="H113" s="18"/>
      <c r="I113" s="19"/>
      <c r="J113" s="20"/>
      <c r="K113" s="18"/>
      <c r="L113" s="21"/>
    </row>
    <row r="114" spans="2:12" ht="78.599999999999994" thickBot="1" x14ac:dyDescent="0.35">
      <c r="B114" s="351"/>
      <c r="C114" s="162" t="s">
        <v>560</v>
      </c>
      <c r="D114" s="50" t="s">
        <v>331</v>
      </c>
      <c r="E114" s="51" t="s">
        <v>506</v>
      </c>
      <c r="F114" s="27"/>
      <c r="G114" s="27"/>
      <c r="H114" s="27"/>
      <c r="I114" s="62"/>
      <c r="J114" s="29"/>
      <c r="K114" s="27"/>
      <c r="L114" s="30"/>
    </row>
    <row r="115" spans="2:12" ht="15" customHeight="1" thickBot="1" x14ac:dyDescent="0.35">
      <c r="B115" s="54"/>
      <c r="C115" s="55"/>
      <c r="D115" s="2">
        <v>99</v>
      </c>
      <c r="E115" s="1"/>
      <c r="F115" s="226"/>
      <c r="G115" s="13"/>
    </row>
    <row r="116" spans="2:12" ht="19.5" customHeight="1" thickBot="1" x14ac:dyDescent="0.4">
      <c r="B116" s="56"/>
      <c r="C116" s="57"/>
      <c r="D116" s="57"/>
      <c r="E116" s="58"/>
      <c r="F116" s="227">
        <f>COUNTIF(F16:F114,"SI")/D122</f>
        <v>0</v>
      </c>
    </row>
    <row r="117" spans="2:12" ht="15.6" x14ac:dyDescent="0.3">
      <c r="C117" s="150" t="s">
        <v>5</v>
      </c>
      <c r="D117" s="151">
        <f>COUNTIF($F$16:$F$114,$C117)</f>
        <v>0</v>
      </c>
    </row>
    <row r="118" spans="2:12" ht="18" x14ac:dyDescent="0.3">
      <c r="C118" s="152" t="s">
        <v>6</v>
      </c>
      <c r="D118" s="151">
        <f>COUNTIF($F$16:$F$114,$C118)</f>
        <v>0</v>
      </c>
    </row>
    <row r="119" spans="2:12" ht="15.6" x14ac:dyDescent="0.3">
      <c r="C119" s="2" t="s">
        <v>623</v>
      </c>
      <c r="D119" s="151">
        <f>COUNTIF($F$16:$F$114,$C119)</f>
        <v>0</v>
      </c>
    </row>
    <row r="120" spans="2:12" ht="15.6" x14ac:dyDescent="0.3">
      <c r="C120" s="2" t="s">
        <v>640</v>
      </c>
      <c r="D120" s="151">
        <f>COUNTIF(F16:F114,"")</f>
        <v>99</v>
      </c>
    </row>
    <row r="121" spans="2:12" x14ac:dyDescent="0.3">
      <c r="C121" s="8"/>
      <c r="D121" s="153">
        <f>D117+D118</f>
        <v>0</v>
      </c>
    </row>
    <row r="122" spans="2:12" x14ac:dyDescent="0.3">
      <c r="C122" s="154" t="s">
        <v>641</v>
      </c>
      <c r="D122" s="155">
        <f>99-D119</f>
        <v>99</v>
      </c>
    </row>
    <row r="123" spans="2:12" x14ac:dyDescent="0.3">
      <c r="C123" s="8"/>
      <c r="D123" s="153">
        <f>D122-D121</f>
        <v>99</v>
      </c>
    </row>
  </sheetData>
  <sheetProtection algorithmName="SHA-512" hashValue="ryWNm0zJSHBfysKjEnumnDCr3Jhs4rORzyAAL3SxquyqcJTB3j3QIuiKsldMv7JrpB7+Qw1T5yGaX30oEdjhsw==" saltValue="eWAUPhvr0C23d5LNjHgXjQ==" spinCount="100000" sheet="1" objects="1" scenarios="1"/>
  <protectedRanges>
    <protectedRange password="CC3D" sqref="F15 I23:L23 H15:L22 H24:L114" name="Rango1"/>
    <protectedRange password="CC3D" sqref="H23" name="Rango1_1"/>
    <protectedRange password="CC3D" sqref="G15:G114" name="Rango1_3_8"/>
  </protectedRanges>
  <mergeCells count="32">
    <mergeCell ref="B107:B114"/>
    <mergeCell ref="C107:C108"/>
    <mergeCell ref="C109:C113"/>
    <mergeCell ref="C91:C93"/>
    <mergeCell ref="B32:B45"/>
    <mergeCell ref="C46:C48"/>
    <mergeCell ref="C67:C71"/>
    <mergeCell ref="C94:C100"/>
    <mergeCell ref="B91:B106"/>
    <mergeCell ref="C101:C106"/>
    <mergeCell ref="C16:C19"/>
    <mergeCell ref="C86:C87"/>
    <mergeCell ref="C88:C90"/>
    <mergeCell ref="C32:C34"/>
    <mergeCell ref="C25:C27"/>
    <mergeCell ref="C56:C57"/>
    <mergeCell ref="J2:K2"/>
    <mergeCell ref="C41:C45"/>
    <mergeCell ref="C58:C66"/>
    <mergeCell ref="C82:C85"/>
    <mergeCell ref="C49:C51"/>
    <mergeCell ref="C52:C55"/>
    <mergeCell ref="C72:C78"/>
    <mergeCell ref="C35:C40"/>
    <mergeCell ref="C20:C24"/>
    <mergeCell ref="C79:C81"/>
    <mergeCell ref="B13:L13"/>
    <mergeCell ref="B15:L15"/>
    <mergeCell ref="C28:C31"/>
    <mergeCell ref="B58:B90"/>
    <mergeCell ref="B46:B57"/>
    <mergeCell ref="B16:B31"/>
  </mergeCells>
  <conditionalFormatting sqref="F116">
    <cfRule type="cellIs" dxfId="7" priority="8" stopIfTrue="1" operator="equal">
      <formula>1</formula>
    </cfRule>
    <cfRule type="cellIs" dxfId="6" priority="9" stopIfTrue="1" operator="between">
      <formula>0.5</formula>
      <formula>0.9999</formula>
    </cfRule>
    <cfRule type="cellIs" dxfId="5" priority="10" stopIfTrue="1" operator="between">
      <formula>0.01</formula>
      <formula>0.4999</formula>
    </cfRule>
    <cfRule type="cellIs" dxfId="4" priority="11" stopIfTrue="1" operator="between">
      <formula>0</formula>
      <formula>0.99</formula>
    </cfRule>
  </conditionalFormatting>
  <conditionalFormatting sqref="K9">
    <cfRule type="cellIs" dxfId="3" priority="1" operator="equal">
      <formula>0</formula>
    </cfRule>
    <cfRule type="cellIs" dxfId="2" priority="2" stopIfTrue="1" operator="between">
      <formula>0.01</formula>
      <formula>0.49</formula>
    </cfRule>
    <cfRule type="cellIs" dxfId="1" priority="3" stopIfTrue="1" operator="between">
      <formula>0.5</formula>
      <formula>0.9999</formula>
    </cfRule>
    <cfRule type="cellIs" dxfId="0" priority="4" stopIfTrue="1" operator="equal">
      <formula>1</formula>
    </cfRule>
  </conditionalFormatting>
  <dataValidations count="2">
    <dataValidation type="list" allowBlank="1" showInputMessage="1" showErrorMessage="1" sqref="F16:F114" xr:uid="{00000000-0002-0000-0300-000000000000}">
      <formula1>$D$6:$D$8</formula1>
    </dataValidation>
    <dataValidation type="list" allowBlank="1" showInputMessage="1" showErrorMessage="1" sqref="G16:G114" xr:uid="{00000000-0002-0000-0300-000001000000}">
      <formula1>$J$3:$J$7</formula1>
    </dataValidation>
  </dataValidations>
  <pageMargins left="0.70866141732283472" right="0.70866141732283472" top="0.74803149606299213" bottom="0.74803149606299213" header="0.31496062992125984" footer="0.31496062992125984"/>
  <pageSetup scale="56" fitToHeight="2" orientation="landscape" r:id="rId1"/>
  <ignoredErrors>
    <ignoredError sqref="D121:D123" unlocked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6"/>
  </sheetPr>
  <dimension ref="B1:T26"/>
  <sheetViews>
    <sheetView showGridLines="0" zoomScaleNormal="100" workbookViewId="0">
      <selection activeCell="N48" sqref="N48"/>
    </sheetView>
  </sheetViews>
  <sheetFormatPr baseColWidth="10" defaultColWidth="11.5546875" defaultRowHeight="14.4" x14ac:dyDescent="0.3"/>
  <cols>
    <col min="1" max="1" width="2.6640625" style="1" customWidth="1"/>
    <col min="2" max="2" width="2.33203125" style="1" bestFit="1" customWidth="1"/>
    <col min="3" max="3" width="35.33203125" style="1" bestFit="1" customWidth="1"/>
    <col min="4" max="4" width="3" style="1" customWidth="1"/>
    <col min="5" max="5" width="51.44140625" style="165" customWidth="1"/>
    <col min="6" max="6" width="12.5546875" style="1" customWidth="1"/>
    <col min="7" max="7" width="10.5546875" style="1" customWidth="1"/>
    <col min="8" max="8" width="11.44140625" style="1" customWidth="1"/>
    <col min="9" max="9" width="26.33203125" style="1" customWidth="1"/>
    <col min="10" max="10" width="9.6640625" style="1" customWidth="1"/>
    <col min="11" max="11" width="14.33203125" style="1" customWidth="1"/>
    <col min="12" max="14" width="17.6640625" style="1" customWidth="1"/>
    <col min="15" max="15" width="18.6640625" style="1" customWidth="1"/>
    <col min="16" max="16" width="14.33203125" style="2" customWidth="1"/>
    <col min="17" max="16384" width="11.5546875" style="1"/>
  </cols>
  <sheetData>
    <row r="1" spans="2:20" ht="23.4" x14ac:dyDescent="0.3">
      <c r="B1" s="371" t="s">
        <v>650</v>
      </c>
      <c r="C1" s="371"/>
      <c r="D1" s="371"/>
      <c r="E1" s="371"/>
      <c r="F1" s="371"/>
      <c r="G1" s="371"/>
      <c r="H1" s="371"/>
      <c r="I1" s="371"/>
      <c r="J1" s="371"/>
      <c r="K1" s="371"/>
      <c r="L1" s="371"/>
      <c r="M1" s="371"/>
      <c r="N1" s="371"/>
      <c r="O1" s="371"/>
      <c r="P1" s="371"/>
      <c r="Q1" s="371"/>
      <c r="R1" s="371"/>
      <c r="S1" s="371"/>
      <c r="T1" s="371"/>
    </row>
    <row r="2" spans="2:20" ht="80.25" customHeight="1" x14ac:dyDescent="0.3">
      <c r="B2" s="374" t="s">
        <v>651</v>
      </c>
      <c r="C2" s="374"/>
      <c r="D2" s="374"/>
      <c r="E2" s="374"/>
      <c r="F2" s="374"/>
      <c r="G2" s="374"/>
      <c r="H2" s="374"/>
      <c r="I2" s="374"/>
      <c r="J2" s="374"/>
      <c r="K2" s="374"/>
      <c r="L2" s="374"/>
      <c r="M2" s="374"/>
      <c r="N2" s="374"/>
      <c r="O2" s="374"/>
      <c r="P2" s="374"/>
      <c r="Q2" s="164"/>
      <c r="R2" s="164"/>
      <c r="S2" s="164"/>
      <c r="T2" s="164"/>
    </row>
    <row r="3" spans="2:20" ht="15" thickBot="1" x14ac:dyDescent="0.35">
      <c r="F3" s="375" t="s">
        <v>587</v>
      </c>
      <c r="G3" s="375"/>
      <c r="H3" s="375"/>
      <c r="I3" s="375"/>
      <c r="J3" s="375"/>
      <c r="K3" s="375"/>
      <c r="L3" s="375"/>
      <c r="M3" s="375"/>
      <c r="N3" s="375"/>
      <c r="O3" s="375"/>
    </row>
    <row r="4" spans="2:20" ht="34.950000000000003" customHeight="1" thickBot="1" x14ac:dyDescent="0.35">
      <c r="B4" s="372" t="s">
        <v>588</v>
      </c>
      <c r="C4" s="373"/>
      <c r="D4" s="372" t="s">
        <v>7</v>
      </c>
      <c r="E4" s="373"/>
      <c r="F4" s="211" t="s">
        <v>589</v>
      </c>
      <c r="G4" s="212" t="s">
        <v>590</v>
      </c>
      <c r="H4" s="213" t="s">
        <v>12</v>
      </c>
      <c r="I4" s="214" t="s">
        <v>624</v>
      </c>
      <c r="J4" s="210" t="s">
        <v>635</v>
      </c>
      <c r="K4" s="210" t="s">
        <v>589</v>
      </c>
      <c r="L4" s="211" t="s">
        <v>645</v>
      </c>
      <c r="M4" s="212" t="s">
        <v>647</v>
      </c>
      <c r="N4" s="219" t="s">
        <v>648</v>
      </c>
      <c r="O4" s="220" t="s">
        <v>649</v>
      </c>
      <c r="P4" s="217" t="s">
        <v>589</v>
      </c>
    </row>
    <row r="5" spans="2:20" ht="39" customHeight="1" thickTop="1" x14ac:dyDescent="0.3">
      <c r="B5" s="376" t="s">
        <v>592</v>
      </c>
      <c r="C5" s="380" t="s">
        <v>594</v>
      </c>
      <c r="D5" s="204">
        <v>1</v>
      </c>
      <c r="E5" s="205" t="s">
        <v>595</v>
      </c>
      <c r="F5" s="206">
        <f>COUNTIF(GEI!G16:G27,GEI!K7)</f>
        <v>0</v>
      </c>
      <c r="G5" s="207">
        <f>COUNTIF(GEI!$G$16:$G$27,GEI!K6)</f>
        <v>0</v>
      </c>
      <c r="H5" s="207">
        <f>COUNTIF(GEI!$G$16:$G$27,GEI!K5)</f>
        <v>0</v>
      </c>
      <c r="I5" s="208">
        <f>COUNTIF(GEI!$G$16:$G$27,GEI!K4)</f>
        <v>0</v>
      </c>
      <c r="J5" s="208">
        <v>0</v>
      </c>
      <c r="K5" s="208">
        <f>SUM(F5:I5)</f>
        <v>0</v>
      </c>
      <c r="L5" s="209" t="e">
        <f>F5/Formulas!D9</f>
        <v>#DIV/0!</v>
      </c>
      <c r="M5" s="209" t="e">
        <f>G5/Formulas!D9</f>
        <v>#DIV/0!</v>
      </c>
      <c r="N5" s="215" t="e">
        <f>H5/Formulas!D9</f>
        <v>#DIV/0!</v>
      </c>
      <c r="O5" s="221" t="e">
        <f>I5/Formulas!D9</f>
        <v>#DIV/0!</v>
      </c>
      <c r="P5" s="218" t="e">
        <f t="shared" ref="P5:P19" si="0">L5+M5+N5+O5</f>
        <v>#DIV/0!</v>
      </c>
    </row>
    <row r="6" spans="2:20" ht="39" customHeight="1" x14ac:dyDescent="0.3">
      <c r="B6" s="377"/>
      <c r="C6" s="381"/>
      <c r="D6" s="169">
        <v>2</v>
      </c>
      <c r="E6" s="170" t="s">
        <v>609</v>
      </c>
      <c r="F6" s="171">
        <f>COUNTIF(GEI!G28:G33,GEI!K7)</f>
        <v>0</v>
      </c>
      <c r="G6" s="172">
        <f>COUNTIF(GEI!$G$28:$G$33,GEI!K6)</f>
        <v>0</v>
      </c>
      <c r="H6" s="172">
        <f>COUNTIF(GEI!$G$28:$G$33,GEI!K5)</f>
        <v>0</v>
      </c>
      <c r="I6" s="172">
        <f>COUNTIF(GEI!$G$28:$G$33,GEI!K4)</f>
        <v>0</v>
      </c>
      <c r="J6" s="172">
        <v>0</v>
      </c>
      <c r="K6" s="172">
        <f>SUM(F6:I6)</f>
        <v>0</v>
      </c>
      <c r="L6" s="168" t="e">
        <f>F6/Formulas!H9</f>
        <v>#DIV/0!</v>
      </c>
      <c r="M6" s="168" t="e">
        <f>G6/Formulas!H9</f>
        <v>#DIV/0!</v>
      </c>
      <c r="N6" s="216" t="e">
        <f>H6/Formulas!H9</f>
        <v>#DIV/0!</v>
      </c>
      <c r="O6" s="222" t="e">
        <f>I6/Formulas!H9</f>
        <v>#DIV/0!</v>
      </c>
      <c r="P6" s="218" t="e">
        <f t="shared" si="0"/>
        <v>#DIV/0!</v>
      </c>
    </row>
    <row r="7" spans="2:20" ht="39" customHeight="1" x14ac:dyDescent="0.3">
      <c r="B7" s="378"/>
      <c r="C7" s="382"/>
      <c r="D7" s="238">
        <v>3</v>
      </c>
      <c r="E7" s="170" t="s">
        <v>610</v>
      </c>
      <c r="F7" s="171">
        <f>COUNTIF(GEI!G34:G51,GEI!K7)</f>
        <v>0</v>
      </c>
      <c r="G7" s="172">
        <f>COUNTIF(GEI!$G$34:$G$51,GEI!K6)</f>
        <v>0</v>
      </c>
      <c r="H7" s="172">
        <f>COUNTIF(GEI!$G$34:$G$51,GEI!K5)</f>
        <v>0</v>
      </c>
      <c r="I7" s="172">
        <f>COUNTIF(GEI!$G$34:$G$51,GEI!K4)</f>
        <v>0</v>
      </c>
      <c r="J7" s="172">
        <v>0</v>
      </c>
      <c r="K7" s="172">
        <f>SUM(F7:I7)</f>
        <v>0</v>
      </c>
      <c r="L7" s="168" t="e">
        <f>F7/Formulas!L9</f>
        <v>#DIV/0!</v>
      </c>
      <c r="M7" s="168" t="e">
        <f>G7/Formulas!L9</f>
        <v>#DIV/0!</v>
      </c>
      <c r="N7" s="216" t="e">
        <f>H7/Formulas!L9</f>
        <v>#DIV/0!</v>
      </c>
      <c r="O7" s="222" t="e">
        <f>I7/Formulas!L9</f>
        <v>#DIV/0!</v>
      </c>
      <c r="P7" s="218" t="e">
        <f t="shared" si="0"/>
        <v>#DIV/0!</v>
      </c>
    </row>
    <row r="8" spans="2:20" ht="39" customHeight="1" x14ac:dyDescent="0.3">
      <c r="B8" s="378"/>
      <c r="C8" s="382"/>
      <c r="D8" s="169">
        <v>4</v>
      </c>
      <c r="E8" s="170" t="s">
        <v>611</v>
      </c>
      <c r="F8" s="171">
        <f>COUNTIF(GEI!G53:G80,GEI!K7)</f>
        <v>0</v>
      </c>
      <c r="G8" s="172">
        <f>COUNTIF(GEI!$G$53:$G$80,GEI!K6)</f>
        <v>0</v>
      </c>
      <c r="H8" s="172">
        <f>COUNTIF(GEI!$G$52:$G$80,GEI!K5)</f>
        <v>0</v>
      </c>
      <c r="I8" s="172">
        <f>COUNTIF(GEI!$G$53:$G$80,GEI!K4)</f>
        <v>0</v>
      </c>
      <c r="J8" s="172">
        <v>0</v>
      </c>
      <c r="K8" s="172">
        <f>SUM(F8:I8)</f>
        <v>0</v>
      </c>
      <c r="L8" s="168" t="e">
        <f>F8/Formulas!P9</f>
        <v>#DIV/0!</v>
      </c>
      <c r="M8" s="168" t="e">
        <f>G8/Formulas!P9</f>
        <v>#DIV/0!</v>
      </c>
      <c r="N8" s="216" t="e">
        <f>H8/Formulas!P9</f>
        <v>#DIV/0!</v>
      </c>
      <c r="O8" s="222" t="e">
        <f>I8/Formulas!P9</f>
        <v>#DIV/0!</v>
      </c>
      <c r="P8" s="218" t="e">
        <f t="shared" si="0"/>
        <v>#DIV/0!</v>
      </c>
    </row>
    <row r="9" spans="2:20" ht="26.25" customHeight="1" thickBot="1" x14ac:dyDescent="0.35">
      <c r="B9" s="379"/>
      <c r="C9" s="383"/>
      <c r="D9" s="173">
        <v>5</v>
      </c>
      <c r="E9" s="174" t="s">
        <v>596</v>
      </c>
      <c r="F9" s="175">
        <f>COUNTIF(GEI!G81:G85,GEI!K7)</f>
        <v>0</v>
      </c>
      <c r="G9" s="176">
        <f>COUNTIF(GEI!$G$81:$G$85,GEI!K6)</f>
        <v>0</v>
      </c>
      <c r="H9" s="176">
        <f>COUNTIF(GEI!$G$81:$G$85,GEI!K5)</f>
        <v>0</v>
      </c>
      <c r="I9" s="176">
        <f>COUNTIF(GEI!$G$81:$G$85,GEI!K4)</f>
        <v>0</v>
      </c>
      <c r="J9" s="176">
        <v>0</v>
      </c>
      <c r="K9" s="176">
        <f>SUM(F9:I9)</f>
        <v>0</v>
      </c>
      <c r="L9" s="235" t="e">
        <f>F9/Formulas!T9</f>
        <v>#DIV/0!</v>
      </c>
      <c r="M9" s="235" t="e">
        <f>G9/Formulas!T9</f>
        <v>#DIV/0!</v>
      </c>
      <c r="N9" s="236" t="e">
        <f>H9/Formulas!T9</f>
        <v>#DIV/0!</v>
      </c>
      <c r="O9" s="237" t="e">
        <f>I9/Formulas!T9</f>
        <v>#DIV/0!</v>
      </c>
      <c r="P9" s="218" t="e">
        <f t="shared" si="0"/>
        <v>#DIV/0!</v>
      </c>
    </row>
    <row r="10" spans="2:20" ht="23.4" customHeight="1" x14ac:dyDescent="0.3">
      <c r="B10" s="376" t="s">
        <v>593</v>
      </c>
      <c r="C10" s="385" t="s">
        <v>607</v>
      </c>
      <c r="D10" s="166">
        <v>6</v>
      </c>
      <c r="E10" s="177" t="s">
        <v>612</v>
      </c>
      <c r="F10" s="178">
        <f>COUNTIF(GPE!G16:G39,GPE!K7)</f>
        <v>0</v>
      </c>
      <c r="G10" s="179">
        <f>COUNTIF(GPE!G16:G39,GPE!K6)</f>
        <v>0</v>
      </c>
      <c r="H10" s="179">
        <f>COUNTIF(GPE!G16:G39,GPE!K5)</f>
        <v>0</v>
      </c>
      <c r="I10" s="179">
        <f>COUNTIF(GPE!G16:G36,GPE!K4)</f>
        <v>0</v>
      </c>
      <c r="J10" s="167">
        <v>0</v>
      </c>
      <c r="K10" s="167">
        <f t="shared" ref="K10:K19" si="1">SUM(F10:I10)</f>
        <v>0</v>
      </c>
      <c r="L10" s="241" t="e">
        <f>F10/Formulas!D19</f>
        <v>#DIV/0!</v>
      </c>
      <c r="M10" s="241" t="e">
        <f>G10/Formulas!D19</f>
        <v>#DIV/0!</v>
      </c>
      <c r="N10" s="242" t="e">
        <f>H10/Formulas!D19</f>
        <v>#DIV/0!</v>
      </c>
      <c r="O10" s="243" t="e">
        <f>I10/Formulas!D19</f>
        <v>#DIV/0!</v>
      </c>
      <c r="P10" s="218" t="e">
        <f t="shared" si="0"/>
        <v>#DIV/0!</v>
      </c>
    </row>
    <row r="11" spans="2:20" ht="19.2" customHeight="1" x14ac:dyDescent="0.3">
      <c r="B11" s="377"/>
      <c r="C11" s="381"/>
      <c r="D11" s="169">
        <v>7</v>
      </c>
      <c r="E11" s="170" t="s">
        <v>599</v>
      </c>
      <c r="F11" s="180">
        <f>COUNTIF(GPE!G40:G58,GPE!K7)</f>
        <v>0</v>
      </c>
      <c r="G11" s="181">
        <f>COUNTIF(GPE!G40:G58,GPE!K6)</f>
        <v>0</v>
      </c>
      <c r="H11" s="181">
        <f>COUNTIF(GPE!G40:G58,GPE!K5)</f>
        <v>0</v>
      </c>
      <c r="I11" s="181">
        <f>COUNTIF(GPE!G40:G58,GPE!K4)</f>
        <v>0</v>
      </c>
      <c r="J11" s="172">
        <v>0</v>
      </c>
      <c r="K11" s="172">
        <f>SUM(F11:I11)</f>
        <v>0</v>
      </c>
      <c r="L11" s="168" t="e">
        <f>F11/Formulas!H19</f>
        <v>#DIV/0!</v>
      </c>
      <c r="M11" s="168" t="e">
        <f>G11/Formulas!H19</f>
        <v>#DIV/0!</v>
      </c>
      <c r="N11" s="216" t="e">
        <f>H11/Formulas!H19</f>
        <v>#DIV/0!</v>
      </c>
      <c r="O11" s="222" t="e">
        <f>I11/Formulas!H19</f>
        <v>#DIV/0!</v>
      </c>
      <c r="P11" s="218" t="e">
        <f t="shared" si="0"/>
        <v>#DIV/0!</v>
      </c>
    </row>
    <row r="12" spans="2:20" ht="18.600000000000001" customHeight="1" x14ac:dyDescent="0.3">
      <c r="B12" s="377"/>
      <c r="C12" s="381"/>
      <c r="D12" s="169">
        <v>8</v>
      </c>
      <c r="E12" s="170" t="s">
        <v>600</v>
      </c>
      <c r="F12" s="180">
        <f>COUNTIF(GPE!G59:G79,GPE!K7)</f>
        <v>0</v>
      </c>
      <c r="G12" s="181">
        <f>COUNTIF(GPE!G59:G79,GPE!K6)</f>
        <v>0</v>
      </c>
      <c r="H12" s="181">
        <f>COUNTIF(GPE!G59:G79,GPE!K5)</f>
        <v>0</v>
      </c>
      <c r="I12" s="181">
        <f>COUNTIF(GPE!G59:G79,GPE!K4)</f>
        <v>0</v>
      </c>
      <c r="J12" s="172">
        <v>0</v>
      </c>
      <c r="K12" s="172">
        <f>SUM(F12:I12)</f>
        <v>0</v>
      </c>
      <c r="L12" s="168" t="e">
        <f>F12/Formulas!L19</f>
        <v>#DIV/0!</v>
      </c>
      <c r="M12" s="168" t="e">
        <f>G12/Formulas!L19</f>
        <v>#DIV/0!</v>
      </c>
      <c r="N12" s="216" t="e">
        <f>H12/Formulas!L19</f>
        <v>#DIV/0!</v>
      </c>
      <c r="O12" s="222" t="e">
        <f>I12/Formulas!L19</f>
        <v>#DIV/0!</v>
      </c>
      <c r="P12" s="218" t="e">
        <f t="shared" si="0"/>
        <v>#DIV/0!</v>
      </c>
    </row>
    <row r="13" spans="2:20" ht="19.2" customHeight="1" thickBot="1" x14ac:dyDescent="0.35">
      <c r="B13" s="377"/>
      <c r="C13" s="383"/>
      <c r="D13" s="182">
        <v>9</v>
      </c>
      <c r="E13" s="183" t="s">
        <v>601</v>
      </c>
      <c r="F13" s="184">
        <f>COUNTIF(GPE!G80:G98,GPE!K7)</f>
        <v>0</v>
      </c>
      <c r="G13" s="185">
        <f>COUNTIF(GPE!G80:G98,GPE!K6)</f>
        <v>0</v>
      </c>
      <c r="H13" s="185">
        <f>COUNTIF(GPE!G80:G98,GPE!K5)</f>
        <v>0</v>
      </c>
      <c r="I13" s="185">
        <f>COUNTIF(GPE!G80:G98,GPE!K4)</f>
        <v>0</v>
      </c>
      <c r="J13" s="176">
        <v>0</v>
      </c>
      <c r="K13" s="176">
        <f>SUM(F13:I13)</f>
        <v>0</v>
      </c>
      <c r="L13" s="235" t="e">
        <f>F13/Formulas!P19</f>
        <v>#DIV/0!</v>
      </c>
      <c r="M13" s="235" t="e">
        <f>G13/Formulas!P19</f>
        <v>#DIV/0!</v>
      </c>
      <c r="N13" s="236" t="e">
        <f>H13/Formulas!P19</f>
        <v>#DIV/0!</v>
      </c>
      <c r="O13" s="237" t="e">
        <f>I13/Formulas!P19</f>
        <v>#DIV/0!</v>
      </c>
      <c r="P13" s="218" t="e">
        <f t="shared" si="0"/>
        <v>#DIV/0!</v>
      </c>
    </row>
    <row r="14" spans="2:20" s="186" customFormat="1" ht="18" customHeight="1" x14ac:dyDescent="0.3">
      <c r="B14" s="386" t="s">
        <v>597</v>
      </c>
      <c r="C14" s="380" t="s">
        <v>608</v>
      </c>
      <c r="D14" s="239">
        <v>10</v>
      </c>
      <c r="E14" s="240" t="s">
        <v>603</v>
      </c>
      <c r="F14" s="206">
        <f>COUNTIF(GRE!G16:G31,GRE!J7)</f>
        <v>0</v>
      </c>
      <c r="G14" s="207">
        <f>COUNTIF(GRE!G16:G31,GRE!J6)</f>
        <v>0</v>
      </c>
      <c r="H14" s="207">
        <f>COUNTIF(GRE!G16:G31,GRE!J5)</f>
        <v>0</v>
      </c>
      <c r="I14" s="207">
        <f>COUNTIF(GRE!G16:G31,GRE!J4)</f>
        <v>0</v>
      </c>
      <c r="J14" s="207">
        <v>0</v>
      </c>
      <c r="K14" s="207">
        <f t="shared" si="1"/>
        <v>0</v>
      </c>
      <c r="L14" s="209" t="e">
        <f>F14/Formulas!D29</f>
        <v>#DIV/0!</v>
      </c>
      <c r="M14" s="209" t="e">
        <f>G14/Formulas!D29</f>
        <v>#DIV/0!</v>
      </c>
      <c r="N14" s="215" t="e">
        <f>H14/Formulas!D29</f>
        <v>#DIV/0!</v>
      </c>
      <c r="O14" s="221" t="e">
        <f>I14/Formulas!D29</f>
        <v>#DIV/0!</v>
      </c>
      <c r="P14" s="218" t="e">
        <f t="shared" si="0"/>
        <v>#DIV/0!</v>
      </c>
    </row>
    <row r="15" spans="2:20" ht="16.95" customHeight="1" x14ac:dyDescent="0.3">
      <c r="B15" s="377"/>
      <c r="C15" s="381"/>
      <c r="D15" s="169">
        <v>11</v>
      </c>
      <c r="E15" s="170" t="s">
        <v>604</v>
      </c>
      <c r="F15" s="171">
        <f>COUNTIF(GRE!G32:G45,GRE!J7)</f>
        <v>0</v>
      </c>
      <c r="G15" s="172">
        <f>COUNTIF(GRE!G32:G45,GRE!J6)</f>
        <v>0</v>
      </c>
      <c r="H15" s="172">
        <f>COUNTIF(GRE!G32:G45,GRE!J5)</f>
        <v>0</v>
      </c>
      <c r="I15" s="181">
        <f>COUNTIF(GRE!G32:G45,GRE!J4)</f>
        <v>0</v>
      </c>
      <c r="J15" s="172">
        <v>0</v>
      </c>
      <c r="K15" s="172">
        <f t="shared" si="1"/>
        <v>0</v>
      </c>
      <c r="L15" s="168" t="e">
        <f>F15/Formulas!H29</f>
        <v>#DIV/0!</v>
      </c>
      <c r="M15" s="168" t="e">
        <f>G15/Formulas!H29</f>
        <v>#DIV/0!</v>
      </c>
      <c r="N15" s="216" t="e">
        <f>H15/Formulas!H29</f>
        <v>#DIV/0!</v>
      </c>
      <c r="O15" s="222" t="e">
        <f>I15/Formulas!H29</f>
        <v>#DIV/0!</v>
      </c>
      <c r="P15" s="218" t="e">
        <f t="shared" si="0"/>
        <v>#DIV/0!</v>
      </c>
    </row>
    <row r="16" spans="2:20" ht="16.95" customHeight="1" x14ac:dyDescent="0.3">
      <c r="B16" s="377"/>
      <c r="C16" s="381"/>
      <c r="D16" s="169">
        <v>12</v>
      </c>
      <c r="E16" s="170" t="s">
        <v>605</v>
      </c>
      <c r="F16" s="171">
        <f>COUNTIF(GRE!G46:G57,GRE!J7)</f>
        <v>0</v>
      </c>
      <c r="G16" s="172">
        <f>COUNTIF(GRE!G46:G57,GRE!J6)</f>
        <v>0</v>
      </c>
      <c r="H16" s="172">
        <f>COUNTIF(GRE!G46:G57,GRE!J5)</f>
        <v>0</v>
      </c>
      <c r="I16" s="181">
        <f>COUNTIF(GRE!G46:G57,GRE!J4)</f>
        <v>0</v>
      </c>
      <c r="J16" s="172">
        <v>0</v>
      </c>
      <c r="K16" s="172">
        <f t="shared" si="1"/>
        <v>0</v>
      </c>
      <c r="L16" s="168" t="e">
        <f>F16/Formulas!L29</f>
        <v>#DIV/0!</v>
      </c>
      <c r="M16" s="168" t="e">
        <f>G16/Formulas!L29</f>
        <v>#DIV/0!</v>
      </c>
      <c r="N16" s="216" t="e">
        <f>H16/Formulas!L29</f>
        <v>#DIV/0!</v>
      </c>
      <c r="O16" s="222" t="e">
        <f>I16/Formulas!L29</f>
        <v>#DIV/0!</v>
      </c>
      <c r="P16" s="218" t="e">
        <f t="shared" si="0"/>
        <v>#DIV/0!</v>
      </c>
    </row>
    <row r="17" spans="2:16" x14ac:dyDescent="0.3">
      <c r="B17" s="378"/>
      <c r="C17" s="382"/>
      <c r="D17" s="169">
        <v>13</v>
      </c>
      <c r="E17" s="170" t="s">
        <v>613</v>
      </c>
      <c r="F17" s="171">
        <f>COUNTIF(GRE!G58:G90,GRE!J7)</f>
        <v>0</v>
      </c>
      <c r="G17" s="172">
        <f>COUNTIF(GRE!G58:G90,GRE!J6)</f>
        <v>0</v>
      </c>
      <c r="H17" s="172">
        <f>COUNTIF(GRE!G58:G90,GRE!J5)</f>
        <v>0</v>
      </c>
      <c r="I17" s="181">
        <f>COUNTIF(GRE!G58:G90,GRE!J4)</f>
        <v>0</v>
      </c>
      <c r="J17" s="172">
        <v>0</v>
      </c>
      <c r="K17" s="172">
        <f t="shared" si="1"/>
        <v>0</v>
      </c>
      <c r="L17" s="168" t="e">
        <f>F17/Formulas!P29</f>
        <v>#DIV/0!</v>
      </c>
      <c r="M17" s="168" t="e">
        <f>G17/Formulas!P29</f>
        <v>#DIV/0!</v>
      </c>
      <c r="N17" s="216" t="e">
        <f>H17/Formulas!P29</f>
        <v>#DIV/0!</v>
      </c>
      <c r="O17" s="222" t="e">
        <f>I17/Formulas!P29</f>
        <v>#DIV/0!</v>
      </c>
      <c r="P17" s="218" t="e">
        <f t="shared" si="0"/>
        <v>#DIV/0!</v>
      </c>
    </row>
    <row r="18" spans="2:16" ht="16.2" customHeight="1" x14ac:dyDescent="0.3">
      <c r="B18" s="378"/>
      <c r="C18" s="382"/>
      <c r="D18" s="169">
        <v>14</v>
      </c>
      <c r="E18" s="170" t="s">
        <v>614</v>
      </c>
      <c r="F18" s="171">
        <f>COUNTIF(GRE!G91:G106,GRE!J7)</f>
        <v>0</v>
      </c>
      <c r="G18" s="172">
        <f>COUNTIF(GRE!G91:G106,GRE!J6)</f>
        <v>0</v>
      </c>
      <c r="H18" s="172">
        <f>COUNTIF(GRE!G91:G106,GRE!J5)</f>
        <v>0</v>
      </c>
      <c r="I18" s="181">
        <f>COUNTIF(GRE!G91:G106,GRE!J4)</f>
        <v>0</v>
      </c>
      <c r="J18" s="172">
        <v>0</v>
      </c>
      <c r="K18" s="172">
        <f t="shared" si="1"/>
        <v>0</v>
      </c>
      <c r="L18" s="168" t="e">
        <f>F18/Formulas!T29</f>
        <v>#DIV/0!</v>
      </c>
      <c r="M18" s="168" t="e">
        <f>G18/Formulas!T29</f>
        <v>#DIV/0!</v>
      </c>
      <c r="N18" s="216" t="e">
        <f>H18/Formulas!T29</f>
        <v>#DIV/0!</v>
      </c>
      <c r="O18" s="222" t="e">
        <f>I18/Formulas!T29</f>
        <v>#DIV/0!</v>
      </c>
      <c r="P18" s="218" t="e">
        <f t="shared" si="0"/>
        <v>#DIV/0!</v>
      </c>
    </row>
    <row r="19" spans="2:16" ht="16.2" customHeight="1" thickBot="1" x14ac:dyDescent="0.35">
      <c r="B19" s="379"/>
      <c r="C19" s="383"/>
      <c r="D19" s="173">
        <v>15</v>
      </c>
      <c r="E19" s="174" t="s">
        <v>606</v>
      </c>
      <c r="F19" s="187">
        <f>COUNTIF(GRE!G107:G114,GRE!J7)</f>
        <v>0</v>
      </c>
      <c r="G19" s="188">
        <f>COUNTIF(GRE!G107:G114,GRE!J6)</f>
        <v>0</v>
      </c>
      <c r="H19" s="188">
        <f>COUNTIF(GRE!G107:G114,GRE!J5)</f>
        <v>0</v>
      </c>
      <c r="I19" s="189">
        <f>COUNTIF(GRE!G107:G114,GRE!J4)</f>
        <v>0</v>
      </c>
      <c r="J19" s="188">
        <v>0</v>
      </c>
      <c r="K19" s="188">
        <f t="shared" si="1"/>
        <v>0</v>
      </c>
      <c r="L19" s="168" t="e">
        <f>F19/Formulas!X29</f>
        <v>#DIV/0!</v>
      </c>
      <c r="M19" s="168" t="e">
        <f>G19/Formulas!X29</f>
        <v>#DIV/0!</v>
      </c>
      <c r="N19" s="216" t="e">
        <f>H19/Formulas!X29</f>
        <v>#DIV/0!</v>
      </c>
      <c r="O19" s="222" t="e">
        <f>I19/Formulas!X29</f>
        <v>#DIV/0!</v>
      </c>
      <c r="P19" s="218" t="e">
        <f t="shared" si="0"/>
        <v>#DIV/0!</v>
      </c>
    </row>
    <row r="20" spans="2:16" ht="18.600000000000001" thickBot="1" x14ac:dyDescent="0.35">
      <c r="D20" s="190"/>
      <c r="E20" s="191"/>
      <c r="F20" s="387" t="s">
        <v>615</v>
      </c>
      <c r="G20" s="388"/>
      <c r="H20" s="388"/>
      <c r="I20" s="388"/>
      <c r="J20" s="388"/>
      <c r="K20" s="388"/>
      <c r="L20" s="223" t="e">
        <f>AVERAGE(L5:L19)</f>
        <v>#DIV/0!</v>
      </c>
      <c r="M20" s="223" t="e">
        <f>AVERAGE(M5:M19)</f>
        <v>#DIV/0!</v>
      </c>
      <c r="N20" s="223" t="e">
        <f>AVERAGE(N5:N19)</f>
        <v>#DIV/0!</v>
      </c>
      <c r="O20" s="223" t="e">
        <f>AVERAGE(O5:O19)</f>
        <v>#DIV/0!</v>
      </c>
    </row>
    <row r="21" spans="2:16" ht="15" thickBot="1" x14ac:dyDescent="0.35">
      <c r="B21" s="384"/>
      <c r="C21" s="384"/>
      <c r="D21" s="384"/>
      <c r="E21" s="384"/>
      <c r="F21" s="384"/>
      <c r="G21" s="384"/>
      <c r="H21" s="384"/>
      <c r="I21" s="384"/>
      <c r="J21" s="384"/>
      <c r="K21" s="384"/>
      <c r="L21" s="384"/>
      <c r="M21" s="384"/>
    </row>
    <row r="22" spans="2:16" ht="15" customHeight="1" thickBot="1" x14ac:dyDescent="0.35">
      <c r="D22" s="369" t="s">
        <v>588</v>
      </c>
      <c r="E22" s="370"/>
      <c r="F22" s="201"/>
      <c r="G22" s="201"/>
      <c r="H22" s="202"/>
      <c r="I22" s="202"/>
      <c r="J22" s="202"/>
      <c r="K22" s="202"/>
      <c r="L22" s="203" t="s">
        <v>591</v>
      </c>
      <c r="P22" s="89"/>
    </row>
    <row r="23" spans="2:16" ht="16.95" customHeight="1" thickTop="1" thickBot="1" x14ac:dyDescent="0.35">
      <c r="D23" s="198" t="s">
        <v>592</v>
      </c>
      <c r="E23" s="199" t="s">
        <v>594</v>
      </c>
      <c r="L23" s="200" t="e">
        <f>AVERAGE(L5:L9)</f>
        <v>#DIV/0!</v>
      </c>
    </row>
    <row r="24" spans="2:16" ht="19.95" customHeight="1" thickBot="1" x14ac:dyDescent="0.35">
      <c r="D24" s="192" t="s">
        <v>593</v>
      </c>
      <c r="E24" s="193" t="s">
        <v>598</v>
      </c>
      <c r="L24" s="194" t="e">
        <f>AVERAGE(L10:L13)</f>
        <v>#DIV/0!</v>
      </c>
    </row>
    <row r="25" spans="2:16" ht="15" thickBot="1" x14ac:dyDescent="0.35">
      <c r="D25" s="195" t="s">
        <v>597</v>
      </c>
      <c r="E25" s="196" t="s">
        <v>602</v>
      </c>
      <c r="F25" s="197"/>
      <c r="G25" s="197"/>
      <c r="H25" s="197"/>
      <c r="I25" s="197"/>
      <c r="J25" s="197"/>
      <c r="K25" s="197"/>
      <c r="L25" s="194" t="e">
        <f>AVERAGE(L14:L19)</f>
        <v>#DIV/0!</v>
      </c>
    </row>
    <row r="26" spans="2:16" ht="17.399999999999999" customHeight="1" x14ac:dyDescent="0.3"/>
  </sheetData>
  <mergeCells count="14">
    <mergeCell ref="D22:E22"/>
    <mergeCell ref="B1:T1"/>
    <mergeCell ref="B4:C4"/>
    <mergeCell ref="D4:E4"/>
    <mergeCell ref="B2:P2"/>
    <mergeCell ref="F3:O3"/>
    <mergeCell ref="B5:B9"/>
    <mergeCell ref="C5:C9"/>
    <mergeCell ref="B21:M21"/>
    <mergeCell ref="B10:B13"/>
    <mergeCell ref="C10:C13"/>
    <mergeCell ref="B14:B19"/>
    <mergeCell ref="C14:C19"/>
    <mergeCell ref="F20:K20"/>
  </mergeCells>
  <pageMargins left="0.7" right="0.7" top="0.75" bottom="0.75" header="0.3" footer="0.3"/>
  <pageSetup paperSize="9" orientation="portrait" r:id="rId1"/>
  <ignoredErrors>
    <ignoredError sqref="L5:P5 L24 L7:P8 M6:P6 L10:P20 M9:P9" evalError="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8" tint="-0.249977111117893"/>
    <pageSetUpPr fitToPage="1"/>
  </sheetPr>
  <dimension ref="B2:Z175"/>
  <sheetViews>
    <sheetView showGridLines="0" topLeftCell="A5" zoomScale="80" zoomScaleNormal="80" workbookViewId="0">
      <selection activeCell="E13" sqref="E13"/>
    </sheetView>
  </sheetViews>
  <sheetFormatPr baseColWidth="10" defaultColWidth="2.88671875" defaultRowHeight="14.4" x14ac:dyDescent="0.3"/>
  <cols>
    <col min="1" max="1" width="3.109375" style="3" customWidth="1"/>
    <col min="2" max="2" width="2.88671875" style="3" customWidth="1"/>
    <col min="3" max="3" width="3.44140625" style="3" customWidth="1"/>
    <col min="4" max="4" width="37.33203125" style="3" customWidth="1"/>
    <col min="5" max="6" width="12.6640625" style="3" customWidth="1"/>
    <col min="7" max="7" width="2.6640625" style="3" customWidth="1"/>
    <col min="8" max="8" width="12.6640625" style="3" customWidth="1"/>
    <col min="9" max="9" width="11.88671875" style="3" customWidth="1"/>
    <col min="10" max="10" width="4.6640625" style="3" customWidth="1"/>
    <col min="11" max="12" width="12.6640625" style="3" customWidth="1"/>
    <col min="13" max="13" width="3.109375" style="3" customWidth="1"/>
    <col min="14" max="14" width="8.109375" style="3" customWidth="1"/>
    <col min="15" max="15" width="12.44140625" style="8" customWidth="1"/>
    <col min="16" max="16" width="10.109375" style="8" customWidth="1"/>
    <col min="17" max="17" width="3.44140625" style="3" customWidth="1"/>
    <col min="18" max="18" width="2.88671875" style="3" customWidth="1"/>
    <col min="19" max="255" width="11.44140625" style="3" customWidth="1"/>
    <col min="256" max="256" width="3.109375" style="3" customWidth="1"/>
    <col min="257" max="16384" width="2.88671875" style="3"/>
  </cols>
  <sheetData>
    <row r="2" spans="2:20" ht="18" x14ac:dyDescent="0.35">
      <c r="B2" s="4"/>
      <c r="C2" s="4"/>
      <c r="D2" s="5"/>
      <c r="E2" s="6"/>
      <c r="F2" s="6"/>
      <c r="G2" s="6"/>
      <c r="H2" s="6"/>
      <c r="I2" s="6"/>
      <c r="J2" s="6"/>
      <c r="K2" s="6"/>
      <c r="L2" s="6"/>
      <c r="M2" s="6"/>
      <c r="N2" s="6"/>
      <c r="O2" s="121"/>
      <c r="P2" s="121"/>
      <c r="Q2" s="4"/>
    </row>
    <row r="3" spans="2:20" ht="18.75" customHeight="1" x14ac:dyDescent="0.35">
      <c r="B3" s="4"/>
      <c r="C3" s="84"/>
      <c r="D3" s="84"/>
      <c r="E3" s="84"/>
      <c r="F3" s="84"/>
      <c r="G3" s="81"/>
      <c r="H3" s="81"/>
      <c r="I3" s="81"/>
      <c r="J3" s="81"/>
      <c r="K3" s="81"/>
      <c r="L3" s="81"/>
      <c r="M3" s="81"/>
      <c r="N3" s="81"/>
      <c r="O3" s="122"/>
      <c r="P3" s="122"/>
      <c r="Q3" s="86"/>
      <c r="R3" s="84"/>
      <c r="S3" s="84"/>
      <c r="T3" s="84"/>
    </row>
    <row r="4" spans="2:20" ht="18.600000000000001" thickBot="1" x14ac:dyDescent="0.4">
      <c r="B4" s="4"/>
      <c r="C4" s="86"/>
      <c r="D4" s="81"/>
      <c r="E4" s="91"/>
      <c r="F4" s="82"/>
      <c r="G4" s="82"/>
      <c r="H4" s="82"/>
      <c r="I4" s="82"/>
      <c r="J4" s="82"/>
      <c r="K4" s="82"/>
      <c r="L4" s="82"/>
      <c r="M4" s="82"/>
      <c r="N4" s="82"/>
      <c r="O4" s="123"/>
      <c r="P4" s="123"/>
      <c r="Q4" s="86"/>
      <c r="R4" s="84"/>
      <c r="S4" s="84"/>
      <c r="T4" s="84"/>
    </row>
    <row r="5" spans="2:20" ht="16.2" thickBot="1" x14ac:dyDescent="0.35">
      <c r="B5" s="4"/>
      <c r="C5" s="409" t="s">
        <v>617</v>
      </c>
      <c r="D5" s="410"/>
      <c r="E5" s="410"/>
      <c r="F5" s="411"/>
      <c r="G5" s="83"/>
      <c r="H5" s="83"/>
      <c r="I5" s="83"/>
      <c r="J5" s="83"/>
      <c r="K5" s="83"/>
      <c r="L5" s="83"/>
      <c r="M5" s="83"/>
      <c r="N5" s="83"/>
      <c r="O5" s="124"/>
      <c r="P5" s="124"/>
      <c r="Q5" s="86"/>
      <c r="R5" s="84"/>
      <c r="S5" s="84"/>
      <c r="T5" s="84"/>
    </row>
    <row r="6" spans="2:20" ht="15.6" x14ac:dyDescent="0.3">
      <c r="B6" s="4"/>
      <c r="C6" s="92"/>
      <c r="D6" s="92"/>
      <c r="E6" s="92"/>
      <c r="F6" s="92"/>
      <c r="G6" s="83"/>
      <c r="H6" s="83"/>
      <c r="I6" s="83"/>
      <c r="J6" s="83"/>
      <c r="K6" s="83"/>
      <c r="L6" s="83"/>
      <c r="M6" s="83"/>
      <c r="N6" s="83"/>
      <c r="O6" s="124"/>
      <c r="P6" s="124"/>
      <c r="Q6" s="86"/>
      <c r="R6" s="84"/>
      <c r="S6" s="84"/>
      <c r="T6" s="84"/>
    </row>
    <row r="7" spans="2:20" ht="15.6" x14ac:dyDescent="0.3">
      <c r="B7" s="4"/>
      <c r="C7" s="389" t="s">
        <v>530</v>
      </c>
      <c r="D7" s="389"/>
      <c r="E7" s="389"/>
      <c r="F7" s="389"/>
      <c r="G7" s="85"/>
      <c r="H7" s="84"/>
      <c r="I7" s="84"/>
      <c r="J7" s="85"/>
      <c r="K7" s="84"/>
      <c r="L7" s="84"/>
      <c r="M7" s="85"/>
      <c r="N7" s="84"/>
      <c r="O7" s="2"/>
      <c r="P7" s="125"/>
      <c r="Q7" s="86"/>
      <c r="R7" s="84"/>
      <c r="S7" s="84"/>
      <c r="T7" s="84"/>
    </row>
    <row r="8" spans="2:20" ht="15" thickBot="1" x14ac:dyDescent="0.35">
      <c r="B8" s="4"/>
      <c r="C8" s="86"/>
      <c r="D8" s="86"/>
      <c r="E8" s="86"/>
      <c r="F8" s="86"/>
      <c r="G8" s="86"/>
      <c r="H8" s="84"/>
      <c r="I8" s="84"/>
      <c r="J8" s="86"/>
      <c r="K8" s="84"/>
      <c r="L8" s="84"/>
      <c r="M8" s="86"/>
      <c r="N8" s="86"/>
      <c r="O8" s="89"/>
      <c r="P8" s="89"/>
      <c r="Q8" s="86"/>
      <c r="R8" s="84"/>
      <c r="S8" s="84"/>
      <c r="T8" s="84"/>
    </row>
    <row r="9" spans="2:20" ht="15" customHeight="1" x14ac:dyDescent="0.3">
      <c r="B9" s="4"/>
      <c r="C9" s="406" t="s">
        <v>19</v>
      </c>
      <c r="D9" s="402"/>
      <c r="E9" s="402" t="s">
        <v>0</v>
      </c>
      <c r="F9" s="404" t="s">
        <v>1</v>
      </c>
      <c r="G9" s="80"/>
      <c r="H9" s="84"/>
      <c r="I9" s="84"/>
      <c r="J9" s="80"/>
      <c r="K9" s="84"/>
      <c r="L9" s="84"/>
      <c r="M9" s="80"/>
      <c r="N9" s="84"/>
      <c r="O9" s="2"/>
      <c r="P9" s="126"/>
      <c r="Q9" s="86"/>
      <c r="R9" s="84"/>
      <c r="S9" s="84"/>
      <c r="T9" s="84"/>
    </row>
    <row r="10" spans="2:20" ht="15" thickBot="1" x14ac:dyDescent="0.35">
      <c r="B10" s="4"/>
      <c r="C10" s="407"/>
      <c r="D10" s="408"/>
      <c r="E10" s="403"/>
      <c r="F10" s="405"/>
      <c r="G10" s="84"/>
      <c r="H10" s="84"/>
      <c r="I10" s="84"/>
      <c r="J10" s="84"/>
      <c r="K10" s="84"/>
      <c r="L10" s="84"/>
      <c r="M10" s="84"/>
      <c r="N10" s="84"/>
      <c r="O10" s="2"/>
      <c r="P10" s="2"/>
      <c r="Q10" s="86"/>
      <c r="R10" s="84"/>
      <c r="S10" s="84"/>
      <c r="T10" s="84"/>
    </row>
    <row r="11" spans="2:20" ht="27" customHeight="1" x14ac:dyDescent="0.3">
      <c r="B11" s="4"/>
      <c r="C11" s="93" t="s">
        <v>13</v>
      </c>
      <c r="D11" s="94" t="s">
        <v>594</v>
      </c>
      <c r="E11" s="95">
        <f>+GEI!L9</f>
        <v>0</v>
      </c>
      <c r="F11" s="96" t="str">
        <f>IF(E11="","",IF(E11=1,"Cumplimiento Total",IF(E11&gt;=0.5,"Cumplimiento Parcial",IF(E11&gt;=0.001,"Iniciado",IF(E11=0,"No evaluado",IF(E11=0,""))))))</f>
        <v>No evaluado</v>
      </c>
      <c r="G11" s="390">
        <f>SUM(E11:E13)/3</f>
        <v>0</v>
      </c>
      <c r="H11" s="391"/>
      <c r="I11" s="396" t="str">
        <f>IF(G11="","",IF(G11=1,"Cumplimiento Total",IF(G11&gt;=0.5,"Cumplimiento Parcial",IF(G11&gt;=0.001,"Iniciado",IF(G11=0,"No evaluado",IF(G11=0,""))))))</f>
        <v>No evaluado</v>
      </c>
      <c r="J11" s="87"/>
      <c r="K11" s="84"/>
      <c r="L11" s="84"/>
      <c r="M11" s="87"/>
      <c r="N11" s="84"/>
      <c r="O11" s="2"/>
      <c r="P11" s="90"/>
      <c r="Q11" s="86"/>
      <c r="R11" s="84"/>
      <c r="S11" s="84"/>
      <c r="T11" s="84"/>
    </row>
    <row r="12" spans="2:20" ht="25.5" customHeight="1" x14ac:dyDescent="0.3">
      <c r="B12" s="4"/>
      <c r="C12" s="97" t="s">
        <v>14</v>
      </c>
      <c r="D12" s="98" t="s">
        <v>607</v>
      </c>
      <c r="E12" s="99">
        <f>+GPE!L9</f>
        <v>0</v>
      </c>
      <c r="F12" s="100" t="str">
        <f>IF(E12="","",IF(E12=1,"Cumplimiento Total",IF(E12&gt;=0.5,"Cumplimiento Parcial",IF(E12&gt;=0.001,"Iniciado",IF(E12=0,"No evaluado",IF(E12=0,""))))))</f>
        <v>No evaluado</v>
      </c>
      <c r="G12" s="392"/>
      <c r="H12" s="393"/>
      <c r="I12" s="397"/>
      <c r="J12" s="87"/>
      <c r="K12" s="84"/>
      <c r="L12" s="84"/>
      <c r="M12" s="87"/>
      <c r="N12" s="84"/>
      <c r="O12" s="2"/>
      <c r="P12" s="90"/>
      <c r="Q12" s="86"/>
      <c r="R12" s="84"/>
      <c r="S12" s="84"/>
      <c r="T12" s="84"/>
    </row>
    <row r="13" spans="2:20" ht="24" customHeight="1" thickBot="1" x14ac:dyDescent="0.35">
      <c r="B13" s="4"/>
      <c r="C13" s="101" t="s">
        <v>15</v>
      </c>
      <c r="D13" s="102" t="s">
        <v>608</v>
      </c>
      <c r="E13" s="103">
        <f>+GRE!K9</f>
        <v>0</v>
      </c>
      <c r="F13" s="104" t="str">
        <f>IF(E13="","",IF(E13=1,"Cumplimiento Total",IF(E13&gt;=0.5,"Cumplimiento Parcial",IF(E13&gt;=0.001,"Iniciado",IF(E13=0,"No evaluado",IF(E13=0,""))))))</f>
        <v>No evaluado</v>
      </c>
      <c r="G13" s="394"/>
      <c r="H13" s="395"/>
      <c r="I13" s="398"/>
      <c r="J13" s="87"/>
      <c r="K13" s="84"/>
      <c r="L13" s="84"/>
      <c r="M13" s="87"/>
      <c r="N13" s="84"/>
      <c r="O13" s="2"/>
      <c r="P13" s="90"/>
      <c r="Q13" s="86"/>
      <c r="R13" s="84"/>
      <c r="S13" s="84"/>
      <c r="T13" s="84"/>
    </row>
    <row r="14" spans="2:20" ht="24" customHeight="1" thickBot="1" x14ac:dyDescent="0.35">
      <c r="B14" s="4"/>
      <c r="C14" s="389" t="s">
        <v>628</v>
      </c>
      <c r="D14" s="389"/>
      <c r="E14" s="389"/>
      <c r="F14" s="389"/>
      <c r="G14" s="87"/>
      <c r="H14" s="88"/>
      <c r="I14" s="87"/>
      <c r="J14" s="87"/>
      <c r="K14" s="88"/>
      <c r="L14" s="87"/>
      <c r="M14" s="87"/>
      <c r="N14" s="88"/>
      <c r="O14" s="90"/>
      <c r="P14" s="90"/>
      <c r="Q14" s="86"/>
      <c r="R14" s="84"/>
      <c r="S14" s="84"/>
      <c r="T14" s="84"/>
    </row>
    <row r="15" spans="2:20" ht="24" customHeight="1" x14ac:dyDescent="0.3">
      <c r="B15" s="4"/>
      <c r="C15" s="406" t="s">
        <v>19</v>
      </c>
      <c r="D15" s="402"/>
      <c r="E15" s="402" t="s">
        <v>0</v>
      </c>
      <c r="F15" s="404" t="s">
        <v>1</v>
      </c>
      <c r="G15" s="87"/>
      <c r="H15" s="88"/>
      <c r="I15" s="87"/>
      <c r="J15" s="87"/>
      <c r="K15" s="88"/>
      <c r="L15" s="87"/>
      <c r="M15" s="87"/>
      <c r="N15" s="88"/>
      <c r="O15" s="90"/>
      <c r="P15" s="90"/>
      <c r="Q15" s="86"/>
      <c r="R15" s="84"/>
      <c r="S15" s="84"/>
      <c r="T15" s="84"/>
    </row>
    <row r="16" spans="2:20" ht="24" customHeight="1" thickBot="1" x14ac:dyDescent="0.35">
      <c r="B16" s="4"/>
      <c r="C16" s="407"/>
      <c r="D16" s="408"/>
      <c r="E16" s="403"/>
      <c r="F16" s="405"/>
      <c r="G16" s="87"/>
      <c r="H16" s="88"/>
      <c r="I16" s="87"/>
      <c r="J16" s="87"/>
      <c r="K16" s="88"/>
      <c r="L16" s="87"/>
      <c r="M16" s="87"/>
      <c r="N16" s="88"/>
      <c r="O16" s="90"/>
      <c r="P16" s="90"/>
      <c r="Q16" s="86"/>
      <c r="R16" s="84"/>
      <c r="S16" s="84"/>
      <c r="T16" s="84"/>
    </row>
    <row r="17" spans="2:20" ht="24" customHeight="1" x14ac:dyDescent="0.3">
      <c r="B17" s="4"/>
      <c r="C17" s="93" t="s">
        <v>13</v>
      </c>
      <c r="D17" s="94" t="s">
        <v>594</v>
      </c>
      <c r="E17" s="105">
        <v>0</v>
      </c>
      <c r="F17" s="106" t="str">
        <f>IF(E17="","",IF(E17=1,"Cumplimiento Total",IF(E17&gt;=0.5,"Cumplimiento Parcial",IF(E17&gt;=0.001,"Iniciado",IF(E17=0,"No evaluado",IF(E17=0,""))))))</f>
        <v>No evaluado</v>
      </c>
      <c r="G17" s="390">
        <f>SUM(E17:E19)/3</f>
        <v>0</v>
      </c>
      <c r="H17" s="391"/>
      <c r="I17" s="396" t="str">
        <f>IF(G17="","",IF(G17=1,"Cumplimiento Total",IF(G17&gt;=0.5,"Cumplimiento Parcial",IF(G17&gt;=0.001,"Iniciado",IF(G17=0,"No evaluado",IF(G17=0,""))))))</f>
        <v>No evaluado</v>
      </c>
      <c r="J17" s="87"/>
      <c r="K17" s="88"/>
      <c r="L17" s="87"/>
      <c r="M17" s="87"/>
      <c r="N17" s="88"/>
      <c r="O17" s="90"/>
      <c r="P17" s="90"/>
      <c r="Q17" s="86"/>
      <c r="R17" s="84"/>
      <c r="S17" s="84"/>
      <c r="T17" s="84"/>
    </row>
    <row r="18" spans="2:20" ht="24" customHeight="1" x14ac:dyDescent="0.3">
      <c r="B18" s="4"/>
      <c r="C18" s="97" t="s">
        <v>14</v>
      </c>
      <c r="D18" s="98" t="s">
        <v>607</v>
      </c>
      <c r="E18" s="107">
        <v>0</v>
      </c>
      <c r="F18" s="108" t="str">
        <f>IF(E18="","",IF(E18=1,"Cumplimiento Total",IF(E18&gt;=0.5,"Cumplimiento Parcial",IF(E18&gt;=0.001,"Iniciado",IF(E18=0,"No evaluado",IF(E18=0,""))))))</f>
        <v>No evaluado</v>
      </c>
      <c r="G18" s="392"/>
      <c r="H18" s="393"/>
      <c r="I18" s="397"/>
      <c r="J18" s="87"/>
      <c r="K18" s="88"/>
      <c r="L18" s="87"/>
      <c r="M18" s="87"/>
      <c r="N18" s="88"/>
      <c r="O18" s="90"/>
      <c r="P18" s="90"/>
      <c r="Q18" s="86"/>
      <c r="R18" s="84"/>
      <c r="S18" s="84"/>
      <c r="T18" s="84"/>
    </row>
    <row r="19" spans="2:20" ht="24" customHeight="1" thickBot="1" x14ac:dyDescent="0.35">
      <c r="B19" s="4"/>
      <c r="C19" s="101" t="s">
        <v>15</v>
      </c>
      <c r="D19" s="102" t="s">
        <v>608</v>
      </c>
      <c r="E19" s="109">
        <v>0</v>
      </c>
      <c r="F19" s="110" t="str">
        <f>IF(E19="","",IF(E19=1,"Cumplimiento Total",IF(E19&gt;=0.5,"Cumplimiento Parcial",IF(E19&gt;=0.001,"Iniciado",IF(E19=0,"No evaluado",IF(E19=0,""))))))</f>
        <v>No evaluado</v>
      </c>
      <c r="G19" s="394"/>
      <c r="H19" s="395"/>
      <c r="I19" s="398"/>
      <c r="J19" s="87"/>
      <c r="K19" s="88"/>
      <c r="L19" s="87"/>
      <c r="M19" s="87"/>
      <c r="N19" s="88"/>
      <c r="O19" s="90"/>
      <c r="P19" s="90"/>
      <c r="Q19" s="86"/>
      <c r="R19" s="84"/>
      <c r="S19" s="84"/>
      <c r="T19" s="84"/>
    </row>
    <row r="20" spans="2:20" ht="24" customHeight="1" thickBot="1" x14ac:dyDescent="0.35">
      <c r="B20" s="4"/>
      <c r="C20" s="389" t="s">
        <v>627</v>
      </c>
      <c r="D20" s="389"/>
      <c r="E20" s="389"/>
      <c r="F20" s="389"/>
      <c r="G20" s="87"/>
      <c r="H20" s="88"/>
      <c r="I20" s="87"/>
      <c r="J20" s="87"/>
      <c r="K20" s="88"/>
      <c r="L20" s="87"/>
      <c r="M20" s="87"/>
      <c r="N20" s="88"/>
      <c r="O20" s="90"/>
      <c r="P20" s="90"/>
      <c r="Q20" s="86"/>
      <c r="R20" s="84"/>
      <c r="S20" s="84"/>
      <c r="T20" s="84"/>
    </row>
    <row r="21" spans="2:20" ht="24" customHeight="1" x14ac:dyDescent="0.3">
      <c r="B21" s="4"/>
      <c r="C21" s="406" t="s">
        <v>19</v>
      </c>
      <c r="D21" s="402"/>
      <c r="E21" s="402" t="s">
        <v>0</v>
      </c>
      <c r="F21" s="404" t="s">
        <v>1</v>
      </c>
      <c r="G21" s="87"/>
      <c r="H21" s="88"/>
      <c r="I21" s="87"/>
      <c r="J21" s="87"/>
      <c r="K21" s="88"/>
      <c r="L21" s="87"/>
      <c r="M21" s="87"/>
      <c r="N21" s="88"/>
      <c r="O21" s="90"/>
      <c r="P21" s="90"/>
      <c r="Q21" s="86"/>
      <c r="R21" s="84"/>
      <c r="S21" s="84"/>
      <c r="T21" s="84"/>
    </row>
    <row r="22" spans="2:20" ht="24" customHeight="1" thickBot="1" x14ac:dyDescent="0.35">
      <c r="B22" s="4"/>
      <c r="C22" s="407"/>
      <c r="D22" s="408"/>
      <c r="E22" s="403"/>
      <c r="F22" s="405"/>
      <c r="G22" s="87"/>
      <c r="H22" s="88"/>
      <c r="I22" s="87"/>
      <c r="J22" s="87"/>
      <c r="K22" s="88"/>
      <c r="L22" s="87"/>
      <c r="M22" s="87"/>
      <c r="N22" s="88"/>
      <c r="O22" s="90"/>
      <c r="P22" s="90"/>
      <c r="Q22" s="86"/>
      <c r="R22" s="84"/>
      <c r="S22" s="84"/>
      <c r="T22" s="84"/>
    </row>
    <row r="23" spans="2:20" ht="24" customHeight="1" x14ac:dyDescent="0.3">
      <c r="B23" s="4"/>
      <c r="C23" s="93" t="s">
        <v>13</v>
      </c>
      <c r="D23" s="94" t="s">
        <v>594</v>
      </c>
      <c r="E23" s="105">
        <v>0</v>
      </c>
      <c r="F23" s="106" t="str">
        <f>IF(E23="","",IF(E23=1,"Cumplimiento Total",IF(E23&gt;=0.5,"Cumplimiento Parcial",IF(E23&gt;=0.001,"Iniciado",IF(E23=0,"No evaluado",IF(E23=0,""))))))</f>
        <v>No evaluado</v>
      </c>
      <c r="G23" s="390">
        <f>SUM(E23:E25)/3</f>
        <v>0</v>
      </c>
      <c r="H23" s="391"/>
      <c r="I23" s="396" t="str">
        <f>IF(G23="","",IF(G23=1,"Cumplimiento Total",IF(G23&gt;=0.5,"Cumplimiento Parcial",IF(G23&gt;=0.001,"Iniciado",IF(G23=0,"No evaluado",IF(G23=0,""))))))</f>
        <v>No evaluado</v>
      </c>
      <c r="J23" s="87"/>
      <c r="K23" s="88"/>
      <c r="L23" s="87"/>
      <c r="M23" s="87"/>
      <c r="N23" s="88"/>
      <c r="O23" s="90"/>
      <c r="P23" s="90"/>
      <c r="Q23" s="86"/>
      <c r="R23" s="84"/>
      <c r="S23" s="84"/>
      <c r="T23" s="84"/>
    </row>
    <row r="24" spans="2:20" ht="24" customHeight="1" x14ac:dyDescent="0.3">
      <c r="B24" s="4"/>
      <c r="C24" s="97" t="s">
        <v>14</v>
      </c>
      <c r="D24" s="98" t="s">
        <v>607</v>
      </c>
      <c r="E24" s="107">
        <v>0</v>
      </c>
      <c r="F24" s="108" t="str">
        <f>IF(E24="","",IF(E24=1,"Cumplimiento Total",IF(E24&gt;=0.5,"Cumplimiento Parcial",IF(E24&gt;=0.001,"Iniciado",IF(E24=0,"No evaluado",IF(E24=0,""))))))</f>
        <v>No evaluado</v>
      </c>
      <c r="G24" s="392"/>
      <c r="H24" s="393"/>
      <c r="I24" s="397"/>
      <c r="J24" s="87"/>
      <c r="K24" s="88"/>
      <c r="L24" s="87"/>
      <c r="M24" s="87"/>
      <c r="N24" s="88"/>
      <c r="O24" s="90"/>
      <c r="P24" s="90"/>
      <c r="Q24" s="86"/>
      <c r="R24" s="84"/>
      <c r="S24" s="84"/>
      <c r="T24" s="84"/>
    </row>
    <row r="25" spans="2:20" ht="24" customHeight="1" thickBot="1" x14ac:dyDescent="0.35">
      <c r="B25" s="4"/>
      <c r="C25" s="101" t="s">
        <v>15</v>
      </c>
      <c r="D25" s="102" t="s">
        <v>608</v>
      </c>
      <c r="E25" s="109">
        <v>0</v>
      </c>
      <c r="F25" s="110" t="str">
        <f>IF(E25="","",IF(E25=1,"Cumplimiento Total",IF(E25&gt;=0.5,"Cumplimiento Parcial",IF(E25&gt;=0.001,"Iniciado",IF(E25=0,"No evaluado",IF(E25=0,""))))))</f>
        <v>No evaluado</v>
      </c>
      <c r="G25" s="394"/>
      <c r="H25" s="395"/>
      <c r="I25" s="398"/>
      <c r="J25" s="87"/>
      <c r="K25" s="88"/>
      <c r="L25" s="87"/>
      <c r="M25" s="87"/>
      <c r="N25" s="88"/>
      <c r="O25" s="90"/>
      <c r="P25" s="90"/>
      <c r="Q25" s="86"/>
      <c r="R25" s="84"/>
      <c r="S25" s="84"/>
      <c r="T25" s="84"/>
    </row>
    <row r="26" spans="2:20" ht="24" customHeight="1" thickBot="1" x14ac:dyDescent="0.35">
      <c r="B26" s="4"/>
      <c r="C26" s="389" t="s">
        <v>626</v>
      </c>
      <c r="D26" s="389"/>
      <c r="E26" s="389"/>
      <c r="F26" s="389"/>
      <c r="G26" s="87"/>
      <c r="H26" s="88"/>
      <c r="I26" s="87"/>
      <c r="J26" s="87"/>
      <c r="K26" s="88"/>
      <c r="L26" s="87"/>
      <c r="M26" s="87"/>
      <c r="N26" s="88"/>
      <c r="O26" s="90"/>
      <c r="P26" s="90"/>
      <c r="Q26" s="86"/>
      <c r="R26" s="84"/>
      <c r="S26" s="84"/>
      <c r="T26" s="84"/>
    </row>
    <row r="27" spans="2:20" ht="24" customHeight="1" x14ac:dyDescent="0.3">
      <c r="B27" s="4"/>
      <c r="C27" s="406" t="s">
        <v>19</v>
      </c>
      <c r="D27" s="402"/>
      <c r="E27" s="402" t="s">
        <v>0</v>
      </c>
      <c r="F27" s="404" t="s">
        <v>1</v>
      </c>
      <c r="G27" s="87"/>
      <c r="H27" s="88"/>
      <c r="I27" s="87"/>
      <c r="J27" s="87"/>
      <c r="K27" s="88"/>
      <c r="L27" s="87"/>
      <c r="M27" s="87"/>
      <c r="N27" s="88"/>
      <c r="O27" s="90"/>
      <c r="P27" s="90"/>
      <c r="Q27" s="86"/>
      <c r="R27" s="84"/>
      <c r="S27" s="84"/>
      <c r="T27" s="84"/>
    </row>
    <row r="28" spans="2:20" ht="24" customHeight="1" thickBot="1" x14ac:dyDescent="0.35">
      <c r="B28" s="4"/>
      <c r="C28" s="407"/>
      <c r="D28" s="408"/>
      <c r="E28" s="403"/>
      <c r="F28" s="405"/>
      <c r="G28" s="87"/>
      <c r="H28" s="88"/>
      <c r="I28" s="87"/>
      <c r="J28" s="87"/>
      <c r="K28" s="88"/>
      <c r="L28" s="87"/>
      <c r="M28" s="87"/>
      <c r="N28" s="88"/>
      <c r="O28" s="90"/>
      <c r="P28" s="90"/>
      <c r="Q28" s="86"/>
      <c r="R28" s="84"/>
      <c r="S28" s="84"/>
      <c r="T28" s="84"/>
    </row>
    <row r="29" spans="2:20" ht="24" customHeight="1" x14ac:dyDescent="0.3">
      <c r="B29" s="4"/>
      <c r="C29" s="93" t="s">
        <v>13</v>
      </c>
      <c r="D29" s="94" t="s">
        <v>594</v>
      </c>
      <c r="E29" s="105">
        <v>0</v>
      </c>
      <c r="F29" s="96" t="str">
        <f>IF(E29="","",IF(E29=1,"Cumplimiento Total",IF(E29&gt;=0.5,"Cumplimiento Parcial",IF(E29&gt;=0.001,"Iniciado",IF(E29=0,"No evaluado",IF(E29=0,""))))))</f>
        <v>No evaluado</v>
      </c>
      <c r="G29" s="390">
        <f>SUM(E29:E31)/3</f>
        <v>0</v>
      </c>
      <c r="H29" s="391"/>
      <c r="I29" s="399" t="str">
        <f>IF(G29="","",IF(G29=1,"Cumplimiento Total",IF(G29&gt;=0.5,"Cumplimiento Parcial",IF(G29&gt;=0.001,"Iniciado",IF(G29=0,"No evaluado",IF(G29=0,""))))))</f>
        <v>No evaluado</v>
      </c>
      <c r="J29" s="87"/>
      <c r="K29" s="88"/>
      <c r="L29" s="87"/>
      <c r="M29" s="87"/>
      <c r="N29" s="88"/>
      <c r="O29" s="90"/>
      <c r="P29" s="90"/>
      <c r="Q29" s="86"/>
      <c r="R29" s="84"/>
      <c r="S29" s="84"/>
      <c r="T29" s="84"/>
    </row>
    <row r="30" spans="2:20" ht="24" customHeight="1" x14ac:dyDescent="0.3">
      <c r="B30" s="4"/>
      <c r="C30" s="97" t="s">
        <v>14</v>
      </c>
      <c r="D30" s="98" t="s">
        <v>607</v>
      </c>
      <c r="E30" s="107">
        <v>0</v>
      </c>
      <c r="F30" s="100" t="str">
        <f>IF(E30="","",IF(E30=1,"Cumplimiento Total",IF(E30&gt;=0.5,"Cumplimiento Parcial",IF(E30&gt;=0.001,"Iniciado",IF(E30=0,"No evaluado",IF(E30=0,""))))))</f>
        <v>No evaluado</v>
      </c>
      <c r="G30" s="392"/>
      <c r="H30" s="393"/>
      <c r="I30" s="400"/>
      <c r="J30" s="87"/>
      <c r="K30" s="88"/>
      <c r="L30" s="87"/>
      <c r="M30" s="87"/>
      <c r="N30" s="88"/>
      <c r="O30" s="90"/>
      <c r="P30" s="90"/>
      <c r="Q30" s="86"/>
      <c r="R30" s="84"/>
      <c r="S30" s="84"/>
      <c r="T30" s="84"/>
    </row>
    <row r="31" spans="2:20" ht="24" customHeight="1" thickBot="1" x14ac:dyDescent="0.35">
      <c r="B31" s="4"/>
      <c r="C31" s="101" t="s">
        <v>15</v>
      </c>
      <c r="D31" s="102" t="s">
        <v>608</v>
      </c>
      <c r="E31" s="109">
        <v>0</v>
      </c>
      <c r="F31" s="104" t="str">
        <f>IF(E31="","",IF(E31=1,"Cumplimiento Total",IF(E31&gt;=0.5,"Cumplimiento Parcial",IF(E31&gt;=0.001,"Iniciado",IF(E31=0,"No evaluado",IF(E31=0,""))))))</f>
        <v>No evaluado</v>
      </c>
      <c r="G31" s="394"/>
      <c r="H31" s="395"/>
      <c r="I31" s="401"/>
      <c r="J31" s="87"/>
      <c r="K31" s="88"/>
    </row>
    <row r="32" spans="2:20" ht="15" thickBot="1" x14ac:dyDescent="0.35">
      <c r="B32" s="4"/>
      <c r="C32" s="86"/>
      <c r="D32" s="86"/>
      <c r="E32" s="86"/>
      <c r="F32" s="87"/>
      <c r="G32" s="86"/>
      <c r="H32" s="86"/>
      <c r="I32" s="87"/>
      <c r="J32" s="86"/>
      <c r="K32" s="86"/>
    </row>
    <row r="33" spans="2:11" ht="16.2" thickBot="1" x14ac:dyDescent="0.35">
      <c r="B33" s="4"/>
      <c r="C33" s="86"/>
      <c r="D33" s="111" t="s">
        <v>526</v>
      </c>
      <c r="E33" s="112">
        <f>(G11+G17+G23+G29)/4</f>
        <v>0</v>
      </c>
      <c r="F33" s="113" t="str">
        <f>IF(E33="","",IF(E33=1,"Cumplimiento Total",IF(E33&gt;=0.5,"Cumplimiento Parcial",IF(E33&gt;=0.001,"Iniciado",IF(E33=0,"No evaluado",IF(E33=0,""))))))</f>
        <v>No evaluado</v>
      </c>
      <c r="G33" s="114"/>
      <c r="H33" s="84"/>
      <c r="I33" s="84"/>
      <c r="J33" s="114"/>
      <c r="K33" s="84"/>
    </row>
    <row r="34" spans="2:11" x14ac:dyDescent="0.3">
      <c r="B34" s="4"/>
      <c r="C34" s="86"/>
      <c r="D34" s="86"/>
      <c r="E34" s="86"/>
      <c r="F34" s="86"/>
      <c r="G34" s="86"/>
      <c r="H34" s="86"/>
      <c r="I34" s="86"/>
      <c r="J34" s="86"/>
      <c r="K34" s="86"/>
    </row>
    <row r="35" spans="2:11" x14ac:dyDescent="0.3">
      <c r="B35" s="4"/>
      <c r="C35" s="86"/>
      <c r="D35" s="115" t="s">
        <v>527</v>
      </c>
      <c r="E35" s="116" t="s">
        <v>2</v>
      </c>
      <c r="F35" s="117"/>
      <c r="G35" s="118"/>
      <c r="H35" s="118"/>
      <c r="I35" s="118"/>
      <c r="J35" s="118"/>
      <c r="K35" s="118"/>
    </row>
    <row r="36" spans="2:11" x14ac:dyDescent="0.3">
      <c r="B36" s="4"/>
      <c r="C36" s="86"/>
      <c r="D36" s="116"/>
      <c r="E36" s="116"/>
      <c r="F36" s="119"/>
      <c r="G36" s="116"/>
      <c r="H36" s="116"/>
      <c r="I36" s="116"/>
      <c r="J36" s="116"/>
      <c r="K36" s="116"/>
    </row>
    <row r="37" spans="2:11" x14ac:dyDescent="0.3">
      <c r="B37" s="4"/>
      <c r="C37" s="86"/>
      <c r="D37" s="115" t="s">
        <v>528</v>
      </c>
      <c r="E37" s="116" t="s">
        <v>2</v>
      </c>
      <c r="F37" s="115"/>
      <c r="G37" s="116"/>
      <c r="H37" s="116"/>
      <c r="I37" s="116"/>
      <c r="J37" s="116"/>
      <c r="K37" s="116"/>
    </row>
    <row r="38" spans="2:11" x14ac:dyDescent="0.3">
      <c r="B38" s="4"/>
      <c r="C38" s="4"/>
      <c r="D38" s="4"/>
      <c r="E38" s="4"/>
      <c r="F38" s="4"/>
      <c r="G38" s="4"/>
      <c r="H38" s="4"/>
      <c r="I38" s="4"/>
      <c r="J38" s="4"/>
      <c r="K38" s="4"/>
    </row>
    <row r="42" spans="2:11" x14ac:dyDescent="0.3">
      <c r="D42" s="7"/>
    </row>
    <row r="51" spans="4:26" x14ac:dyDescent="0.3">
      <c r="D51" s="87"/>
      <c r="E51" s="87"/>
      <c r="F51" s="88"/>
      <c r="G51" s="87"/>
      <c r="H51" s="87"/>
      <c r="I51" s="86"/>
      <c r="J51" s="84"/>
      <c r="K51" s="84"/>
      <c r="L51" s="84"/>
      <c r="O51" s="3"/>
      <c r="P51" s="3"/>
    </row>
    <row r="52" spans="4:26" x14ac:dyDescent="0.3">
      <c r="D52" s="87"/>
      <c r="E52" s="86"/>
      <c r="F52" s="86"/>
      <c r="G52" s="87"/>
      <c r="H52" s="86"/>
      <c r="I52" s="86"/>
      <c r="J52" s="84"/>
      <c r="K52" s="84"/>
      <c r="L52" s="84"/>
      <c r="M52" s="86"/>
      <c r="N52" s="86"/>
      <c r="O52" s="87"/>
      <c r="P52" s="86"/>
      <c r="Q52" s="86"/>
    </row>
    <row r="53" spans="4:26" ht="15.6" x14ac:dyDescent="0.3">
      <c r="D53" s="84"/>
      <c r="E53" s="114"/>
      <c r="I53" s="2" t="s">
        <v>516</v>
      </c>
      <c r="J53" s="139">
        <f>G11*PI()</f>
        <v>0</v>
      </c>
      <c r="K53" s="140"/>
      <c r="L53" s="2"/>
      <c r="M53" s="140"/>
      <c r="N53" s="2" t="s">
        <v>516</v>
      </c>
      <c r="O53" s="139">
        <f>G17*PI()</f>
        <v>0</v>
      </c>
      <c r="P53" s="140"/>
      <c r="Q53" s="89"/>
      <c r="R53" s="8"/>
      <c r="S53" s="8"/>
      <c r="T53" s="2" t="s">
        <v>516</v>
      </c>
      <c r="U53" s="139">
        <f>G23*PI()</f>
        <v>0</v>
      </c>
      <c r="V53" s="140"/>
      <c r="W53" s="89"/>
      <c r="X53" s="2" t="s">
        <v>516</v>
      </c>
      <c r="Y53" s="139">
        <f>G29*PI()</f>
        <v>0</v>
      </c>
      <c r="Z53" s="140"/>
    </row>
    <row r="54" spans="4:26" x14ac:dyDescent="0.3">
      <c r="D54" s="86"/>
      <c r="E54" s="86"/>
      <c r="I54" s="89"/>
      <c r="J54" s="89"/>
      <c r="K54" s="89"/>
      <c r="L54" s="2"/>
      <c r="M54" s="89"/>
      <c r="N54" s="89"/>
      <c r="O54" s="89"/>
      <c r="P54" s="89"/>
      <c r="Q54" s="89"/>
      <c r="R54" s="8"/>
      <c r="S54" s="8"/>
      <c r="T54" s="89"/>
      <c r="U54" s="89"/>
      <c r="V54" s="89"/>
      <c r="W54" s="89"/>
      <c r="X54" s="89"/>
      <c r="Y54" s="89"/>
      <c r="Z54" s="89"/>
    </row>
    <row r="55" spans="4:26" x14ac:dyDescent="0.3">
      <c r="D55" s="118"/>
      <c r="E55" s="118"/>
      <c r="I55" s="141"/>
      <c r="J55" s="141"/>
      <c r="K55" s="141"/>
      <c r="L55" s="2"/>
      <c r="M55" s="141"/>
      <c r="N55" s="141"/>
      <c r="O55" s="141"/>
      <c r="P55" s="141"/>
      <c r="Q55" s="89"/>
      <c r="R55" s="8"/>
      <c r="S55" s="8"/>
      <c r="T55" s="141"/>
      <c r="U55" s="141"/>
      <c r="V55" s="141"/>
      <c r="W55" s="89"/>
      <c r="X55" s="141"/>
      <c r="Y55" s="141"/>
      <c r="Z55" s="141"/>
    </row>
    <row r="56" spans="4:26" x14ac:dyDescent="0.3">
      <c r="D56" s="116"/>
      <c r="E56" s="116"/>
      <c r="I56" s="2"/>
      <c r="J56" s="142" t="s">
        <v>510</v>
      </c>
      <c r="K56" s="142" t="s">
        <v>511</v>
      </c>
      <c r="L56" s="2"/>
      <c r="M56" s="143"/>
      <c r="N56" s="2"/>
      <c r="O56" s="142" t="s">
        <v>510</v>
      </c>
      <c r="P56" s="142" t="s">
        <v>511</v>
      </c>
      <c r="Q56" s="89"/>
      <c r="R56" s="8"/>
      <c r="S56" s="8"/>
      <c r="T56" s="2"/>
      <c r="U56" s="142" t="s">
        <v>510</v>
      </c>
      <c r="V56" s="142" t="s">
        <v>511</v>
      </c>
      <c r="W56" s="89"/>
      <c r="X56" s="2"/>
      <c r="Y56" s="142" t="s">
        <v>510</v>
      </c>
      <c r="Z56" s="142" t="s">
        <v>511</v>
      </c>
    </row>
    <row r="57" spans="4:26" x14ac:dyDescent="0.3">
      <c r="D57" s="116"/>
      <c r="E57" s="116"/>
      <c r="I57" s="142" t="s">
        <v>512</v>
      </c>
      <c r="J57" s="142">
        <v>0</v>
      </c>
      <c r="K57" s="142">
        <v>0</v>
      </c>
      <c r="L57" s="2"/>
      <c r="M57" s="143"/>
      <c r="N57" s="142" t="s">
        <v>512</v>
      </c>
      <c r="O57" s="142">
        <v>0</v>
      </c>
      <c r="P57" s="142">
        <v>0</v>
      </c>
      <c r="Q57" s="89"/>
      <c r="R57" s="8"/>
      <c r="S57" s="8"/>
      <c r="T57" s="142" t="s">
        <v>512</v>
      </c>
      <c r="U57" s="142">
        <v>0</v>
      </c>
      <c r="V57" s="142">
        <v>0</v>
      </c>
      <c r="W57" s="89"/>
      <c r="X57" s="142" t="s">
        <v>512</v>
      </c>
      <c r="Y57" s="142">
        <v>0</v>
      </c>
      <c r="Z57" s="142">
        <v>0</v>
      </c>
    </row>
    <row r="58" spans="4:26" x14ac:dyDescent="0.3">
      <c r="D58" s="4"/>
      <c r="E58" s="4"/>
      <c r="I58" s="144" t="s">
        <v>513</v>
      </c>
      <c r="J58" s="144">
        <f>COS(J53)*-1</f>
        <v>-1</v>
      </c>
      <c r="K58" s="144">
        <f>SIN(J53)</f>
        <v>0</v>
      </c>
      <c r="L58" s="8"/>
      <c r="M58" s="145"/>
      <c r="N58" s="144" t="s">
        <v>513</v>
      </c>
      <c r="O58" s="144">
        <f>COS(O53)*-1</f>
        <v>-1</v>
      </c>
      <c r="P58" s="144">
        <f>SIN(O53)</f>
        <v>0</v>
      </c>
      <c r="Q58" s="145"/>
      <c r="R58" s="8"/>
      <c r="S58" s="8"/>
      <c r="T58" s="144" t="s">
        <v>513</v>
      </c>
      <c r="U58" s="144">
        <f>COS(U53)*-1</f>
        <v>-1</v>
      </c>
      <c r="V58" s="144">
        <f>SIN(U53)</f>
        <v>0</v>
      </c>
      <c r="W58" s="145"/>
      <c r="X58" s="144" t="s">
        <v>513</v>
      </c>
      <c r="Y58" s="144">
        <f>COS(Y53)*-1</f>
        <v>-1</v>
      </c>
      <c r="Z58" s="144">
        <f>SIN(Y53)</f>
        <v>0</v>
      </c>
    </row>
    <row r="59" spans="4:26" x14ac:dyDescent="0.3">
      <c r="I59" s="8"/>
      <c r="J59" s="8"/>
      <c r="K59" s="8"/>
      <c r="L59" s="8"/>
      <c r="M59" s="8"/>
      <c r="N59" s="8"/>
      <c r="Q59" s="8"/>
      <c r="R59" s="8"/>
      <c r="S59" s="8"/>
      <c r="T59" s="8"/>
      <c r="U59" s="8"/>
      <c r="V59" s="8"/>
      <c r="W59" s="8"/>
      <c r="X59" s="8"/>
      <c r="Y59" s="8"/>
      <c r="Z59" s="8"/>
    </row>
    <row r="60" spans="4:26" x14ac:dyDescent="0.3">
      <c r="I60" s="8"/>
      <c r="J60" s="146" t="s">
        <v>514</v>
      </c>
      <c r="K60" s="146" t="s">
        <v>515</v>
      </c>
      <c r="L60" s="8"/>
      <c r="M60" s="8"/>
      <c r="N60" s="8"/>
      <c r="O60" s="146" t="s">
        <v>514</v>
      </c>
      <c r="P60" s="146" t="s">
        <v>515</v>
      </c>
      <c r="Q60" s="8"/>
      <c r="R60" s="8"/>
      <c r="S60" s="8"/>
      <c r="T60" s="8"/>
      <c r="U60" s="146" t="s">
        <v>514</v>
      </c>
      <c r="V60" s="146" t="s">
        <v>515</v>
      </c>
      <c r="W60" s="8"/>
      <c r="X60" s="8"/>
      <c r="Y60" s="146" t="s">
        <v>514</v>
      </c>
      <c r="Z60" s="146" t="s">
        <v>515</v>
      </c>
    </row>
    <row r="61" spans="4:26" x14ac:dyDescent="0.3">
      <c r="I61" s="8"/>
      <c r="J61" s="147">
        <v>0</v>
      </c>
      <c r="K61" s="146">
        <v>1</v>
      </c>
      <c r="L61" s="8"/>
      <c r="M61" s="8"/>
      <c r="N61" s="8"/>
      <c r="O61" s="147">
        <v>0</v>
      </c>
      <c r="P61" s="146">
        <v>1</v>
      </c>
      <c r="Q61" s="8"/>
      <c r="R61" s="8"/>
      <c r="S61" s="8"/>
      <c r="T61" s="8"/>
      <c r="U61" s="147">
        <v>0</v>
      </c>
      <c r="V61" s="146">
        <v>1</v>
      </c>
      <c r="W61" s="8"/>
      <c r="X61" s="8"/>
      <c r="Y61" s="147">
        <v>0</v>
      </c>
      <c r="Z61" s="146">
        <v>1</v>
      </c>
    </row>
    <row r="62" spans="4:26" x14ac:dyDescent="0.3">
      <c r="I62" s="8"/>
      <c r="J62" s="147">
        <v>0.01</v>
      </c>
      <c r="K62" s="146">
        <v>1</v>
      </c>
      <c r="L62" s="8"/>
      <c r="M62" s="8"/>
      <c r="N62" s="8"/>
      <c r="O62" s="147">
        <v>0.01</v>
      </c>
      <c r="P62" s="146">
        <v>1</v>
      </c>
      <c r="Q62" s="8"/>
      <c r="R62" s="8"/>
      <c r="S62" s="8"/>
      <c r="T62" s="8"/>
      <c r="U62" s="147">
        <v>0.01</v>
      </c>
      <c r="V62" s="146">
        <v>1</v>
      </c>
      <c r="W62" s="8"/>
      <c r="X62" s="8"/>
      <c r="Y62" s="147">
        <v>0.01</v>
      </c>
      <c r="Z62" s="146">
        <v>1</v>
      </c>
    </row>
    <row r="63" spans="4:26" x14ac:dyDescent="0.3">
      <c r="I63" s="8"/>
      <c r="J63" s="147">
        <v>0.02</v>
      </c>
      <c r="K63" s="146">
        <v>1</v>
      </c>
      <c r="L63" s="8"/>
      <c r="M63" s="8"/>
      <c r="N63" s="8"/>
      <c r="O63" s="147">
        <v>0.02</v>
      </c>
      <c r="P63" s="146">
        <v>1</v>
      </c>
      <c r="Q63" s="8"/>
      <c r="R63" s="8"/>
      <c r="S63" s="8"/>
      <c r="T63" s="8"/>
      <c r="U63" s="147">
        <v>0.02</v>
      </c>
      <c r="V63" s="146">
        <v>1</v>
      </c>
      <c r="W63" s="8"/>
      <c r="X63" s="8"/>
      <c r="Y63" s="147">
        <v>0.02</v>
      </c>
      <c r="Z63" s="146">
        <v>1</v>
      </c>
    </row>
    <row r="64" spans="4:26" x14ac:dyDescent="0.3">
      <c r="I64" s="8"/>
      <c r="J64" s="147">
        <v>0.03</v>
      </c>
      <c r="K64" s="146">
        <v>1</v>
      </c>
      <c r="L64" s="8"/>
      <c r="M64" s="8"/>
      <c r="N64" s="8"/>
      <c r="O64" s="147">
        <v>0.03</v>
      </c>
      <c r="P64" s="146">
        <v>1</v>
      </c>
      <c r="Q64" s="8"/>
      <c r="R64" s="8"/>
      <c r="S64" s="8"/>
      <c r="T64" s="8"/>
      <c r="U64" s="147">
        <v>0.03</v>
      </c>
      <c r="V64" s="146">
        <v>1</v>
      </c>
      <c r="W64" s="8"/>
      <c r="X64" s="8"/>
      <c r="Y64" s="147">
        <v>0.03</v>
      </c>
      <c r="Z64" s="146">
        <v>1</v>
      </c>
    </row>
    <row r="65" spans="9:26" x14ac:dyDescent="0.3">
      <c r="I65" s="8"/>
      <c r="J65" s="147">
        <v>0.04</v>
      </c>
      <c r="K65" s="146">
        <v>1</v>
      </c>
      <c r="L65" s="8"/>
      <c r="M65" s="8"/>
      <c r="N65" s="8"/>
      <c r="O65" s="147">
        <v>0.04</v>
      </c>
      <c r="P65" s="146">
        <v>1</v>
      </c>
      <c r="Q65" s="8"/>
      <c r="R65" s="8"/>
      <c r="S65" s="8"/>
      <c r="T65" s="8"/>
      <c r="U65" s="147">
        <v>0.04</v>
      </c>
      <c r="V65" s="146">
        <v>1</v>
      </c>
      <c r="W65" s="8"/>
      <c r="X65" s="8"/>
      <c r="Y65" s="147">
        <v>0.04</v>
      </c>
      <c r="Z65" s="146">
        <v>1</v>
      </c>
    </row>
    <row r="66" spans="9:26" x14ac:dyDescent="0.3">
      <c r="I66" s="8"/>
      <c r="J66" s="147">
        <v>0.05</v>
      </c>
      <c r="K66" s="146">
        <v>1</v>
      </c>
      <c r="L66" s="8"/>
      <c r="M66" s="8"/>
      <c r="N66" s="8"/>
      <c r="O66" s="147">
        <v>0.05</v>
      </c>
      <c r="P66" s="146">
        <v>1</v>
      </c>
      <c r="Q66" s="8"/>
      <c r="R66" s="8"/>
      <c r="S66" s="8"/>
      <c r="T66" s="8"/>
      <c r="U66" s="147">
        <v>0.05</v>
      </c>
      <c r="V66" s="146">
        <v>1</v>
      </c>
      <c r="W66" s="8"/>
      <c r="X66" s="8"/>
      <c r="Y66" s="147">
        <v>0.05</v>
      </c>
      <c r="Z66" s="146">
        <v>1</v>
      </c>
    </row>
    <row r="67" spans="9:26" x14ac:dyDescent="0.3">
      <c r="I67" s="8"/>
      <c r="J67" s="147">
        <v>0.06</v>
      </c>
      <c r="K67" s="146">
        <v>1</v>
      </c>
      <c r="L67" s="8"/>
      <c r="M67" s="8"/>
      <c r="N67" s="8"/>
      <c r="O67" s="147">
        <v>0.06</v>
      </c>
      <c r="P67" s="146">
        <v>1</v>
      </c>
      <c r="Q67" s="8"/>
      <c r="R67" s="8"/>
      <c r="S67" s="8"/>
      <c r="T67" s="8"/>
      <c r="U67" s="147">
        <v>0.06</v>
      </c>
      <c r="V67" s="146">
        <v>1</v>
      </c>
      <c r="W67" s="8"/>
      <c r="X67" s="8"/>
      <c r="Y67" s="147">
        <v>0.06</v>
      </c>
      <c r="Z67" s="146">
        <v>1</v>
      </c>
    </row>
    <row r="68" spans="9:26" x14ac:dyDescent="0.3">
      <c r="I68" s="8"/>
      <c r="J68" s="147">
        <v>7.0000000000000007E-2</v>
      </c>
      <c r="K68" s="146">
        <v>1</v>
      </c>
      <c r="L68" s="8"/>
      <c r="M68" s="8"/>
      <c r="N68" s="8"/>
      <c r="O68" s="147">
        <v>7.0000000000000007E-2</v>
      </c>
      <c r="P68" s="146">
        <v>1</v>
      </c>
      <c r="Q68" s="8"/>
      <c r="R68" s="8"/>
      <c r="S68" s="8"/>
      <c r="T68" s="8"/>
      <c r="U68" s="147">
        <v>7.0000000000000007E-2</v>
      </c>
      <c r="V68" s="146">
        <v>1</v>
      </c>
      <c r="W68" s="8"/>
      <c r="X68" s="8"/>
      <c r="Y68" s="147">
        <v>7.0000000000000007E-2</v>
      </c>
      <c r="Z68" s="146">
        <v>1</v>
      </c>
    </row>
    <row r="69" spans="9:26" x14ac:dyDescent="0.3">
      <c r="I69" s="8"/>
      <c r="J69" s="147">
        <v>0.08</v>
      </c>
      <c r="K69" s="146">
        <v>1</v>
      </c>
      <c r="L69" s="8"/>
      <c r="M69" s="8"/>
      <c r="N69" s="8"/>
      <c r="O69" s="147">
        <v>0.08</v>
      </c>
      <c r="P69" s="146">
        <v>1</v>
      </c>
      <c r="Q69" s="8"/>
      <c r="R69" s="8"/>
      <c r="S69" s="8"/>
      <c r="T69" s="8"/>
      <c r="U69" s="147">
        <v>0.08</v>
      </c>
      <c r="V69" s="146">
        <v>1</v>
      </c>
      <c r="W69" s="8"/>
      <c r="X69" s="8"/>
      <c r="Y69" s="147">
        <v>0.08</v>
      </c>
      <c r="Z69" s="146">
        <v>1</v>
      </c>
    </row>
    <row r="70" spans="9:26" x14ac:dyDescent="0.3">
      <c r="I70" s="8"/>
      <c r="J70" s="147">
        <v>0.09</v>
      </c>
      <c r="K70" s="146">
        <v>1</v>
      </c>
      <c r="L70" s="8"/>
      <c r="M70" s="8"/>
      <c r="N70" s="8"/>
      <c r="O70" s="147">
        <v>0.09</v>
      </c>
      <c r="P70" s="146">
        <v>1</v>
      </c>
      <c r="Q70" s="8"/>
      <c r="R70" s="8"/>
      <c r="S70" s="8"/>
      <c r="T70" s="8"/>
      <c r="U70" s="147">
        <v>0.09</v>
      </c>
      <c r="V70" s="146">
        <v>1</v>
      </c>
      <c r="W70" s="8"/>
      <c r="X70" s="8"/>
      <c r="Y70" s="147">
        <v>0.09</v>
      </c>
      <c r="Z70" s="146">
        <v>1</v>
      </c>
    </row>
    <row r="71" spans="9:26" x14ac:dyDescent="0.3">
      <c r="I71" s="8"/>
      <c r="J71" s="147">
        <v>0.1</v>
      </c>
      <c r="K71" s="146">
        <v>1</v>
      </c>
      <c r="L71" s="8"/>
      <c r="M71" s="8"/>
      <c r="N71" s="8"/>
      <c r="O71" s="147">
        <v>0.1</v>
      </c>
      <c r="P71" s="146">
        <v>1</v>
      </c>
      <c r="Q71" s="8"/>
      <c r="R71" s="8"/>
      <c r="S71" s="8"/>
      <c r="T71" s="8"/>
      <c r="U71" s="147">
        <v>0.1</v>
      </c>
      <c r="V71" s="146">
        <v>1</v>
      </c>
      <c r="W71" s="8"/>
      <c r="X71" s="8"/>
      <c r="Y71" s="147">
        <v>0.1</v>
      </c>
      <c r="Z71" s="146">
        <v>1</v>
      </c>
    </row>
    <row r="72" spans="9:26" x14ac:dyDescent="0.3">
      <c r="I72" s="8"/>
      <c r="J72" s="147">
        <v>0.11</v>
      </c>
      <c r="K72" s="146">
        <v>1</v>
      </c>
      <c r="L72" s="8"/>
      <c r="M72" s="8"/>
      <c r="N72" s="8"/>
      <c r="O72" s="147">
        <v>0.11</v>
      </c>
      <c r="P72" s="146">
        <v>1</v>
      </c>
      <c r="Q72" s="8"/>
      <c r="R72" s="8"/>
      <c r="S72" s="8"/>
      <c r="T72" s="8"/>
      <c r="U72" s="147">
        <v>0.11</v>
      </c>
      <c r="V72" s="146">
        <v>1</v>
      </c>
      <c r="W72" s="8"/>
      <c r="X72" s="8"/>
      <c r="Y72" s="147">
        <v>0.11</v>
      </c>
      <c r="Z72" s="146">
        <v>1</v>
      </c>
    </row>
    <row r="73" spans="9:26" x14ac:dyDescent="0.3">
      <c r="I73" s="8"/>
      <c r="J73" s="147">
        <v>0.12</v>
      </c>
      <c r="K73" s="146">
        <v>1</v>
      </c>
      <c r="L73" s="8"/>
      <c r="M73" s="8"/>
      <c r="N73" s="8"/>
      <c r="O73" s="147">
        <v>0.12</v>
      </c>
      <c r="P73" s="146">
        <v>1</v>
      </c>
      <c r="Q73" s="8"/>
      <c r="R73" s="8"/>
      <c r="S73" s="8"/>
      <c r="T73" s="8"/>
      <c r="U73" s="147">
        <v>0.12</v>
      </c>
      <c r="V73" s="146">
        <v>1</v>
      </c>
      <c r="W73" s="8"/>
      <c r="X73" s="8"/>
      <c r="Y73" s="147">
        <v>0.12</v>
      </c>
      <c r="Z73" s="146">
        <v>1</v>
      </c>
    </row>
    <row r="74" spans="9:26" x14ac:dyDescent="0.3">
      <c r="I74" s="8"/>
      <c r="J74" s="147">
        <v>0.13</v>
      </c>
      <c r="K74" s="146">
        <v>1</v>
      </c>
      <c r="L74" s="8"/>
      <c r="M74" s="8"/>
      <c r="N74" s="8"/>
      <c r="O74" s="147">
        <v>0.13</v>
      </c>
      <c r="P74" s="146">
        <v>1</v>
      </c>
      <c r="Q74" s="8"/>
      <c r="R74" s="8"/>
      <c r="S74" s="8"/>
      <c r="T74" s="8"/>
      <c r="U74" s="147">
        <v>0.13</v>
      </c>
      <c r="V74" s="146">
        <v>1</v>
      </c>
      <c r="W74" s="8"/>
      <c r="X74" s="8"/>
      <c r="Y74" s="147">
        <v>0.13</v>
      </c>
      <c r="Z74" s="146">
        <v>1</v>
      </c>
    </row>
    <row r="75" spans="9:26" x14ac:dyDescent="0.3">
      <c r="I75" s="8"/>
      <c r="J75" s="147">
        <v>0.14000000000000001</v>
      </c>
      <c r="K75" s="146">
        <v>1</v>
      </c>
      <c r="L75" s="8"/>
      <c r="M75" s="8"/>
      <c r="N75" s="8"/>
      <c r="O75" s="147">
        <v>0.14000000000000001</v>
      </c>
      <c r="P75" s="146">
        <v>1</v>
      </c>
      <c r="Q75" s="8"/>
      <c r="R75" s="8"/>
      <c r="S75" s="8"/>
      <c r="T75" s="8"/>
      <c r="U75" s="147">
        <v>0.14000000000000001</v>
      </c>
      <c r="V75" s="146">
        <v>1</v>
      </c>
      <c r="W75" s="8"/>
      <c r="X75" s="8"/>
      <c r="Y75" s="147">
        <v>0.14000000000000001</v>
      </c>
      <c r="Z75" s="146">
        <v>1</v>
      </c>
    </row>
    <row r="76" spans="9:26" x14ac:dyDescent="0.3">
      <c r="I76" s="8"/>
      <c r="J76" s="147">
        <v>0.15</v>
      </c>
      <c r="K76" s="146">
        <v>1</v>
      </c>
      <c r="L76" s="8"/>
      <c r="M76" s="8"/>
      <c r="N76" s="8"/>
      <c r="O76" s="147">
        <v>0.15</v>
      </c>
      <c r="P76" s="146">
        <v>1</v>
      </c>
      <c r="Q76" s="8"/>
      <c r="R76" s="8"/>
      <c r="S76" s="8"/>
      <c r="T76" s="8"/>
      <c r="U76" s="147">
        <v>0.15</v>
      </c>
      <c r="V76" s="146">
        <v>1</v>
      </c>
      <c r="W76" s="8"/>
      <c r="X76" s="8"/>
      <c r="Y76" s="147">
        <v>0.15</v>
      </c>
      <c r="Z76" s="146">
        <v>1</v>
      </c>
    </row>
    <row r="77" spans="9:26" x14ac:dyDescent="0.3">
      <c r="I77" s="8"/>
      <c r="J77" s="147">
        <v>0.16</v>
      </c>
      <c r="K77" s="146">
        <v>1</v>
      </c>
      <c r="L77" s="8"/>
      <c r="M77" s="8"/>
      <c r="N77" s="8"/>
      <c r="O77" s="147">
        <v>0.16</v>
      </c>
      <c r="P77" s="146">
        <v>1</v>
      </c>
      <c r="Q77" s="8"/>
      <c r="R77" s="8"/>
      <c r="S77" s="8"/>
      <c r="T77" s="8"/>
      <c r="U77" s="147">
        <v>0.16</v>
      </c>
      <c r="V77" s="146">
        <v>1</v>
      </c>
      <c r="W77" s="8"/>
      <c r="X77" s="8"/>
      <c r="Y77" s="147">
        <v>0.16</v>
      </c>
      <c r="Z77" s="146">
        <v>1</v>
      </c>
    </row>
    <row r="78" spans="9:26" x14ac:dyDescent="0.3">
      <c r="I78" s="8"/>
      <c r="J78" s="147" t="s">
        <v>538</v>
      </c>
      <c r="K78" s="146">
        <v>1</v>
      </c>
      <c r="L78" s="8"/>
      <c r="M78" s="8"/>
      <c r="N78" s="8"/>
      <c r="O78" s="147" t="s">
        <v>538</v>
      </c>
      <c r="P78" s="146">
        <v>1</v>
      </c>
      <c r="Q78" s="8"/>
      <c r="R78" s="8"/>
      <c r="S78" s="8"/>
      <c r="T78" s="8"/>
      <c r="U78" s="147" t="s">
        <v>538</v>
      </c>
      <c r="V78" s="146">
        <v>1</v>
      </c>
      <c r="W78" s="8"/>
      <c r="X78" s="8"/>
      <c r="Y78" s="147" t="s">
        <v>538</v>
      </c>
      <c r="Z78" s="146">
        <v>1</v>
      </c>
    </row>
    <row r="79" spans="9:26" x14ac:dyDescent="0.3">
      <c r="I79" s="8"/>
      <c r="J79" s="147">
        <v>0.18</v>
      </c>
      <c r="K79" s="146">
        <v>1</v>
      </c>
      <c r="L79" s="8"/>
      <c r="M79" s="8"/>
      <c r="N79" s="8"/>
      <c r="O79" s="147">
        <v>0.18</v>
      </c>
      <c r="P79" s="146">
        <v>1</v>
      </c>
      <c r="Q79" s="8"/>
      <c r="R79" s="8"/>
      <c r="S79" s="8"/>
      <c r="T79" s="8"/>
      <c r="U79" s="147">
        <v>0.18</v>
      </c>
      <c r="V79" s="146">
        <v>1</v>
      </c>
      <c r="W79" s="8"/>
      <c r="X79" s="8"/>
      <c r="Y79" s="147">
        <v>0.18</v>
      </c>
      <c r="Z79" s="146">
        <v>1</v>
      </c>
    </row>
    <row r="80" spans="9:26" x14ac:dyDescent="0.3">
      <c r="I80" s="8"/>
      <c r="J80" s="147">
        <v>0.19</v>
      </c>
      <c r="K80" s="146">
        <v>1</v>
      </c>
      <c r="L80" s="8"/>
      <c r="M80" s="8"/>
      <c r="N80" s="8"/>
      <c r="O80" s="147">
        <v>0.19</v>
      </c>
      <c r="P80" s="146">
        <v>1</v>
      </c>
      <c r="Q80" s="8"/>
      <c r="R80" s="8"/>
      <c r="S80" s="8"/>
      <c r="T80" s="8"/>
      <c r="U80" s="147">
        <v>0.19</v>
      </c>
      <c r="V80" s="146">
        <v>1</v>
      </c>
      <c r="W80" s="8"/>
      <c r="X80" s="8"/>
      <c r="Y80" s="147">
        <v>0.19</v>
      </c>
      <c r="Z80" s="146">
        <v>1</v>
      </c>
    </row>
    <row r="81" spans="9:26" x14ac:dyDescent="0.3">
      <c r="I81" s="8"/>
      <c r="J81" s="147">
        <v>0.2</v>
      </c>
      <c r="K81" s="146">
        <v>1</v>
      </c>
      <c r="L81" s="8"/>
      <c r="M81" s="8"/>
      <c r="N81" s="8"/>
      <c r="O81" s="147">
        <v>0.2</v>
      </c>
      <c r="P81" s="146">
        <v>1</v>
      </c>
      <c r="Q81" s="8"/>
      <c r="R81" s="8"/>
      <c r="S81" s="8"/>
      <c r="T81" s="8"/>
      <c r="U81" s="147">
        <v>0.2</v>
      </c>
      <c r="V81" s="146">
        <v>1</v>
      </c>
      <c r="W81" s="8"/>
      <c r="X81" s="8"/>
      <c r="Y81" s="147">
        <v>0.2</v>
      </c>
      <c r="Z81" s="146">
        <v>1</v>
      </c>
    </row>
    <row r="82" spans="9:26" x14ac:dyDescent="0.3">
      <c r="I82" s="8"/>
      <c r="J82" s="147">
        <v>0.21</v>
      </c>
      <c r="K82" s="146">
        <v>1</v>
      </c>
      <c r="L82" s="8"/>
      <c r="M82" s="8"/>
      <c r="N82" s="8"/>
      <c r="O82" s="147">
        <v>0.21</v>
      </c>
      <c r="P82" s="146">
        <v>1</v>
      </c>
      <c r="Q82" s="8"/>
      <c r="R82" s="8"/>
      <c r="S82" s="8"/>
      <c r="T82" s="8"/>
      <c r="U82" s="147">
        <v>0.21</v>
      </c>
      <c r="V82" s="146">
        <v>1</v>
      </c>
      <c r="W82" s="8"/>
      <c r="X82" s="8"/>
      <c r="Y82" s="147">
        <v>0.21</v>
      </c>
      <c r="Z82" s="146">
        <v>1</v>
      </c>
    </row>
    <row r="83" spans="9:26" x14ac:dyDescent="0.3">
      <c r="I83" s="8"/>
      <c r="J83" s="147">
        <v>0.22</v>
      </c>
      <c r="K83" s="146">
        <v>1</v>
      </c>
      <c r="L83" s="8"/>
      <c r="M83" s="8"/>
      <c r="N83" s="8"/>
      <c r="O83" s="147">
        <v>0.22</v>
      </c>
      <c r="P83" s="146">
        <v>1</v>
      </c>
      <c r="Q83" s="8"/>
      <c r="R83" s="8"/>
      <c r="S83" s="8"/>
      <c r="T83" s="8"/>
      <c r="U83" s="147">
        <v>0.22</v>
      </c>
      <c r="V83" s="146">
        <v>1</v>
      </c>
      <c r="W83" s="8"/>
      <c r="X83" s="8"/>
      <c r="Y83" s="147">
        <v>0.22</v>
      </c>
      <c r="Z83" s="146">
        <v>1</v>
      </c>
    </row>
    <row r="84" spans="9:26" x14ac:dyDescent="0.3">
      <c r="I84" s="8"/>
      <c r="J84" s="147">
        <v>0.23</v>
      </c>
      <c r="K84" s="146">
        <v>1</v>
      </c>
      <c r="L84" s="8"/>
      <c r="M84" s="8"/>
      <c r="N84" s="8"/>
      <c r="O84" s="147">
        <v>0.23</v>
      </c>
      <c r="P84" s="146">
        <v>1</v>
      </c>
      <c r="Q84" s="8"/>
      <c r="R84" s="8"/>
      <c r="S84" s="8"/>
      <c r="T84" s="8"/>
      <c r="U84" s="147">
        <v>0.23</v>
      </c>
      <c r="V84" s="146">
        <v>1</v>
      </c>
      <c r="W84" s="8"/>
      <c r="X84" s="8"/>
      <c r="Y84" s="147">
        <v>0.23</v>
      </c>
      <c r="Z84" s="146">
        <v>1</v>
      </c>
    </row>
    <row r="85" spans="9:26" x14ac:dyDescent="0.3">
      <c r="I85" s="8"/>
      <c r="J85" s="147">
        <v>0.24</v>
      </c>
      <c r="K85" s="146">
        <v>1</v>
      </c>
      <c r="L85" s="8"/>
      <c r="M85" s="8"/>
      <c r="N85" s="8"/>
      <c r="O85" s="147">
        <v>0.24</v>
      </c>
      <c r="P85" s="146">
        <v>1</v>
      </c>
      <c r="Q85" s="8"/>
      <c r="R85" s="8"/>
      <c r="S85" s="8"/>
      <c r="T85" s="8"/>
      <c r="U85" s="147">
        <v>0.24</v>
      </c>
      <c r="V85" s="146">
        <v>1</v>
      </c>
      <c r="W85" s="8"/>
      <c r="X85" s="8"/>
      <c r="Y85" s="147">
        <v>0.24</v>
      </c>
      <c r="Z85" s="146">
        <v>1</v>
      </c>
    </row>
    <row r="86" spans="9:26" x14ac:dyDescent="0.3">
      <c r="I86" s="8"/>
      <c r="J86" s="147">
        <v>0.25</v>
      </c>
      <c r="K86" s="146">
        <v>1</v>
      </c>
      <c r="L86" s="8"/>
      <c r="M86" s="8"/>
      <c r="N86" s="8"/>
      <c r="O86" s="147">
        <v>0.25</v>
      </c>
      <c r="P86" s="146">
        <v>1</v>
      </c>
      <c r="Q86" s="8"/>
      <c r="R86" s="8"/>
      <c r="S86" s="8"/>
      <c r="T86" s="8"/>
      <c r="U86" s="147">
        <v>0.25</v>
      </c>
      <c r="V86" s="146">
        <v>1</v>
      </c>
      <c r="W86" s="8"/>
      <c r="X86" s="8"/>
      <c r="Y86" s="147">
        <v>0.25</v>
      </c>
      <c r="Z86" s="146">
        <v>1</v>
      </c>
    </row>
    <row r="87" spans="9:26" x14ac:dyDescent="0.3">
      <c r="I87" s="8"/>
      <c r="J87" s="147">
        <v>0.26</v>
      </c>
      <c r="K87" s="146">
        <v>1</v>
      </c>
      <c r="L87" s="8"/>
      <c r="M87" s="8"/>
      <c r="N87" s="8"/>
      <c r="O87" s="147">
        <v>0.26</v>
      </c>
      <c r="P87" s="146">
        <v>1</v>
      </c>
      <c r="Q87" s="8"/>
      <c r="R87" s="8"/>
      <c r="S87" s="8"/>
      <c r="T87" s="8"/>
      <c r="U87" s="147">
        <v>0.26</v>
      </c>
      <c r="V87" s="146">
        <v>1</v>
      </c>
      <c r="W87" s="8"/>
      <c r="X87" s="8"/>
      <c r="Y87" s="147">
        <v>0.26</v>
      </c>
      <c r="Z87" s="146">
        <v>1</v>
      </c>
    </row>
    <row r="88" spans="9:26" x14ac:dyDescent="0.3">
      <c r="I88" s="8"/>
      <c r="J88" s="147">
        <v>0.27</v>
      </c>
      <c r="K88" s="146">
        <v>1</v>
      </c>
      <c r="L88" s="8"/>
      <c r="M88" s="8"/>
      <c r="N88" s="8"/>
      <c r="O88" s="147">
        <v>0.27</v>
      </c>
      <c r="P88" s="146">
        <v>1</v>
      </c>
      <c r="Q88" s="8"/>
      <c r="R88" s="8"/>
      <c r="S88" s="8"/>
      <c r="T88" s="8"/>
      <c r="U88" s="147">
        <v>0.27</v>
      </c>
      <c r="V88" s="146">
        <v>1</v>
      </c>
      <c r="W88" s="8"/>
      <c r="X88" s="8"/>
      <c r="Y88" s="147">
        <v>0.27</v>
      </c>
      <c r="Z88" s="146">
        <v>1</v>
      </c>
    </row>
    <row r="89" spans="9:26" x14ac:dyDescent="0.3">
      <c r="I89" s="8"/>
      <c r="J89" s="147">
        <v>0.28000000000000003</v>
      </c>
      <c r="K89" s="146">
        <v>1</v>
      </c>
      <c r="L89" s="8"/>
      <c r="M89" s="8"/>
      <c r="N89" s="8"/>
      <c r="O89" s="147">
        <v>0.28000000000000003</v>
      </c>
      <c r="P89" s="146">
        <v>1</v>
      </c>
      <c r="Q89" s="8"/>
      <c r="R89" s="8"/>
      <c r="S89" s="8"/>
      <c r="T89" s="8"/>
      <c r="U89" s="147">
        <v>0.28000000000000003</v>
      </c>
      <c r="V89" s="146">
        <v>1</v>
      </c>
      <c r="W89" s="8"/>
      <c r="X89" s="8"/>
      <c r="Y89" s="147">
        <v>0.28000000000000003</v>
      </c>
      <c r="Z89" s="146">
        <v>1</v>
      </c>
    </row>
    <row r="90" spans="9:26" x14ac:dyDescent="0.3">
      <c r="I90" s="8"/>
      <c r="J90" s="147">
        <v>0.28999999999999998</v>
      </c>
      <c r="K90" s="146">
        <v>1</v>
      </c>
      <c r="L90" s="8"/>
      <c r="M90" s="8"/>
      <c r="N90" s="8"/>
      <c r="O90" s="147">
        <v>0.28999999999999998</v>
      </c>
      <c r="P90" s="146">
        <v>1</v>
      </c>
      <c r="Q90" s="8"/>
      <c r="R90" s="8"/>
      <c r="S90" s="8"/>
      <c r="T90" s="8"/>
      <c r="U90" s="147">
        <v>0.28999999999999998</v>
      </c>
      <c r="V90" s="146">
        <v>1</v>
      </c>
      <c r="W90" s="8"/>
      <c r="X90" s="8"/>
      <c r="Y90" s="147">
        <v>0.28999999999999998</v>
      </c>
      <c r="Z90" s="146">
        <v>1</v>
      </c>
    </row>
    <row r="91" spans="9:26" x14ac:dyDescent="0.3">
      <c r="I91" s="8"/>
      <c r="J91" s="147">
        <v>0.3</v>
      </c>
      <c r="K91" s="146">
        <v>1</v>
      </c>
      <c r="L91" s="8"/>
      <c r="M91" s="8"/>
      <c r="N91" s="8"/>
      <c r="O91" s="147">
        <v>0.3</v>
      </c>
      <c r="P91" s="146">
        <v>1</v>
      </c>
      <c r="Q91" s="8"/>
      <c r="R91" s="8"/>
      <c r="S91" s="8"/>
      <c r="T91" s="8"/>
      <c r="U91" s="147">
        <v>0.3</v>
      </c>
      <c r="V91" s="146">
        <v>1</v>
      </c>
      <c r="W91" s="8"/>
      <c r="X91" s="8"/>
      <c r="Y91" s="147">
        <v>0.3</v>
      </c>
      <c r="Z91" s="146">
        <v>1</v>
      </c>
    </row>
    <row r="92" spans="9:26" x14ac:dyDescent="0.3">
      <c r="I92" s="8"/>
      <c r="J92" s="147">
        <v>0.31</v>
      </c>
      <c r="K92" s="146">
        <v>1</v>
      </c>
      <c r="L92" s="8"/>
      <c r="M92" s="8"/>
      <c r="N92" s="8"/>
      <c r="O92" s="147">
        <v>0.31</v>
      </c>
      <c r="P92" s="146">
        <v>1</v>
      </c>
      <c r="Q92" s="8"/>
      <c r="R92" s="8"/>
      <c r="S92" s="8"/>
      <c r="T92" s="8"/>
      <c r="U92" s="147">
        <v>0.31</v>
      </c>
      <c r="V92" s="146">
        <v>1</v>
      </c>
      <c r="W92" s="8"/>
      <c r="X92" s="8"/>
      <c r="Y92" s="147">
        <v>0.31</v>
      </c>
      <c r="Z92" s="146">
        <v>1</v>
      </c>
    </row>
    <row r="93" spans="9:26" x14ac:dyDescent="0.3">
      <c r="I93" s="8"/>
      <c r="J93" s="147">
        <v>0.32</v>
      </c>
      <c r="K93" s="146">
        <v>1</v>
      </c>
      <c r="L93" s="8"/>
      <c r="M93" s="8"/>
      <c r="N93" s="8"/>
      <c r="O93" s="147">
        <v>0.32</v>
      </c>
      <c r="P93" s="146">
        <v>1</v>
      </c>
      <c r="Q93" s="8"/>
      <c r="R93" s="8"/>
      <c r="S93" s="8"/>
      <c r="T93" s="8"/>
      <c r="U93" s="147">
        <v>0.32</v>
      </c>
      <c r="V93" s="146">
        <v>1</v>
      </c>
      <c r="W93" s="8"/>
      <c r="X93" s="8"/>
      <c r="Y93" s="147">
        <v>0.32</v>
      </c>
      <c r="Z93" s="146">
        <v>1</v>
      </c>
    </row>
    <row r="94" spans="9:26" x14ac:dyDescent="0.3">
      <c r="I94" s="8"/>
      <c r="J94" s="147">
        <v>0.33</v>
      </c>
      <c r="K94" s="146">
        <v>1</v>
      </c>
      <c r="L94" s="8"/>
      <c r="M94" s="8"/>
      <c r="N94" s="8"/>
      <c r="O94" s="147">
        <v>0.33</v>
      </c>
      <c r="P94" s="146">
        <v>1</v>
      </c>
      <c r="Q94" s="8"/>
      <c r="R94" s="8"/>
      <c r="S94" s="8"/>
      <c r="T94" s="8"/>
      <c r="U94" s="147">
        <v>0.33</v>
      </c>
      <c r="V94" s="146">
        <v>1</v>
      </c>
      <c r="W94" s="8"/>
      <c r="X94" s="8"/>
      <c r="Y94" s="147">
        <v>0.33</v>
      </c>
      <c r="Z94" s="146">
        <v>1</v>
      </c>
    </row>
    <row r="95" spans="9:26" x14ac:dyDescent="0.3">
      <c r="I95" s="8"/>
      <c r="J95" s="147">
        <v>0.34</v>
      </c>
      <c r="K95" s="146">
        <v>1</v>
      </c>
      <c r="L95" s="8"/>
      <c r="M95" s="8"/>
      <c r="N95" s="8"/>
      <c r="O95" s="147">
        <v>0.34</v>
      </c>
      <c r="P95" s="146">
        <v>1</v>
      </c>
      <c r="Q95" s="8"/>
      <c r="R95" s="8"/>
      <c r="S95" s="8"/>
      <c r="T95" s="8"/>
      <c r="U95" s="147">
        <v>0.34</v>
      </c>
      <c r="V95" s="146">
        <v>1</v>
      </c>
      <c r="W95" s="8"/>
      <c r="X95" s="8"/>
      <c r="Y95" s="147">
        <v>0.34</v>
      </c>
      <c r="Z95" s="146">
        <v>1</v>
      </c>
    </row>
    <row r="96" spans="9:26" x14ac:dyDescent="0.3">
      <c r="I96" s="8"/>
      <c r="J96" s="147">
        <v>0.35</v>
      </c>
      <c r="K96" s="146">
        <v>1</v>
      </c>
      <c r="L96" s="8"/>
      <c r="M96" s="8"/>
      <c r="N96" s="8"/>
      <c r="O96" s="147">
        <v>0.35</v>
      </c>
      <c r="P96" s="146">
        <v>1</v>
      </c>
      <c r="Q96" s="8"/>
      <c r="R96" s="8"/>
      <c r="S96" s="8"/>
      <c r="T96" s="8"/>
      <c r="U96" s="147">
        <v>0.35</v>
      </c>
      <c r="V96" s="146">
        <v>1</v>
      </c>
      <c r="W96" s="8"/>
      <c r="X96" s="8"/>
      <c r="Y96" s="147">
        <v>0.35</v>
      </c>
      <c r="Z96" s="146">
        <v>1</v>
      </c>
    </row>
    <row r="97" spans="9:26" x14ac:dyDescent="0.3">
      <c r="I97" s="8"/>
      <c r="J97" s="147">
        <v>0.36</v>
      </c>
      <c r="K97" s="146">
        <v>1</v>
      </c>
      <c r="L97" s="8"/>
      <c r="M97" s="8"/>
      <c r="N97" s="8"/>
      <c r="O97" s="147">
        <v>0.36</v>
      </c>
      <c r="P97" s="146">
        <v>1</v>
      </c>
      <c r="Q97" s="8"/>
      <c r="R97" s="8"/>
      <c r="S97" s="8"/>
      <c r="T97" s="8"/>
      <c r="U97" s="147">
        <v>0.36</v>
      </c>
      <c r="V97" s="146">
        <v>1</v>
      </c>
      <c r="W97" s="8"/>
      <c r="X97" s="8"/>
      <c r="Y97" s="147">
        <v>0.36</v>
      </c>
      <c r="Z97" s="146">
        <v>1</v>
      </c>
    </row>
    <row r="98" spans="9:26" x14ac:dyDescent="0.3">
      <c r="I98" s="8"/>
      <c r="J98" s="147">
        <v>0.37</v>
      </c>
      <c r="K98" s="146">
        <v>1</v>
      </c>
      <c r="L98" s="8"/>
      <c r="M98" s="8"/>
      <c r="N98" s="8"/>
      <c r="O98" s="147">
        <v>0.37</v>
      </c>
      <c r="P98" s="146">
        <v>1</v>
      </c>
      <c r="Q98" s="8"/>
      <c r="R98" s="8"/>
      <c r="S98" s="8"/>
      <c r="T98" s="8"/>
      <c r="U98" s="147">
        <v>0.37</v>
      </c>
      <c r="V98" s="146">
        <v>1</v>
      </c>
      <c r="W98" s="8"/>
      <c r="X98" s="8"/>
      <c r="Y98" s="147">
        <v>0.37</v>
      </c>
      <c r="Z98" s="146">
        <v>1</v>
      </c>
    </row>
    <row r="99" spans="9:26" x14ac:dyDescent="0.3">
      <c r="I99" s="8"/>
      <c r="J99" s="147">
        <v>0.38</v>
      </c>
      <c r="K99" s="146">
        <v>1</v>
      </c>
      <c r="L99" s="8"/>
      <c r="M99" s="8"/>
      <c r="N99" s="8"/>
      <c r="O99" s="147">
        <v>0.38</v>
      </c>
      <c r="P99" s="146">
        <v>1</v>
      </c>
      <c r="Q99" s="8"/>
      <c r="R99" s="8"/>
      <c r="S99" s="8"/>
      <c r="T99" s="8"/>
      <c r="U99" s="147">
        <v>0.38</v>
      </c>
      <c r="V99" s="146">
        <v>1</v>
      </c>
      <c r="W99" s="8"/>
      <c r="X99" s="8"/>
      <c r="Y99" s="147">
        <v>0.38</v>
      </c>
      <c r="Z99" s="146">
        <v>1</v>
      </c>
    </row>
    <row r="100" spans="9:26" x14ac:dyDescent="0.3">
      <c r="I100" s="8"/>
      <c r="J100" s="147">
        <v>0.39</v>
      </c>
      <c r="K100" s="146">
        <v>1</v>
      </c>
      <c r="L100" s="8"/>
      <c r="M100" s="8"/>
      <c r="N100" s="8"/>
      <c r="O100" s="147">
        <v>0.39</v>
      </c>
      <c r="P100" s="146">
        <v>1</v>
      </c>
      <c r="Q100" s="8"/>
      <c r="R100" s="8"/>
      <c r="S100" s="8"/>
      <c r="T100" s="8"/>
      <c r="U100" s="147">
        <v>0.39</v>
      </c>
      <c r="V100" s="146">
        <v>1</v>
      </c>
      <c r="W100" s="8"/>
      <c r="X100" s="8"/>
      <c r="Y100" s="147">
        <v>0.39</v>
      </c>
      <c r="Z100" s="146">
        <v>1</v>
      </c>
    </row>
    <row r="101" spans="9:26" x14ac:dyDescent="0.3">
      <c r="I101" s="8"/>
      <c r="J101" s="147">
        <v>0.4</v>
      </c>
      <c r="K101" s="146">
        <v>1</v>
      </c>
      <c r="L101" s="8"/>
      <c r="M101" s="8"/>
      <c r="N101" s="8"/>
      <c r="O101" s="147">
        <v>0.4</v>
      </c>
      <c r="P101" s="146">
        <v>1</v>
      </c>
      <c r="Q101" s="8"/>
      <c r="R101" s="8"/>
      <c r="S101" s="8"/>
      <c r="T101" s="8"/>
      <c r="U101" s="147">
        <v>0.4</v>
      </c>
      <c r="V101" s="146">
        <v>1</v>
      </c>
      <c r="W101" s="8"/>
      <c r="X101" s="8"/>
      <c r="Y101" s="147">
        <v>0.4</v>
      </c>
      <c r="Z101" s="146">
        <v>1</v>
      </c>
    </row>
    <row r="102" spans="9:26" x14ac:dyDescent="0.3">
      <c r="I102" s="8"/>
      <c r="J102" s="147">
        <v>0.41</v>
      </c>
      <c r="K102" s="146">
        <v>1</v>
      </c>
      <c r="L102" s="8"/>
      <c r="M102" s="8"/>
      <c r="N102" s="8"/>
      <c r="O102" s="147">
        <v>0.41</v>
      </c>
      <c r="P102" s="146">
        <v>1</v>
      </c>
      <c r="Q102" s="8"/>
      <c r="R102" s="8"/>
      <c r="S102" s="8"/>
      <c r="T102" s="8"/>
      <c r="U102" s="147">
        <v>0.41</v>
      </c>
      <c r="V102" s="146">
        <v>1</v>
      </c>
      <c r="W102" s="8"/>
      <c r="X102" s="8"/>
      <c r="Y102" s="147">
        <v>0.41</v>
      </c>
      <c r="Z102" s="146">
        <v>1</v>
      </c>
    </row>
    <row r="103" spans="9:26" x14ac:dyDescent="0.3">
      <c r="I103" s="8"/>
      <c r="J103" s="147">
        <v>0.42</v>
      </c>
      <c r="K103" s="146">
        <v>1</v>
      </c>
      <c r="L103" s="8"/>
      <c r="M103" s="8"/>
      <c r="N103" s="8"/>
      <c r="O103" s="147">
        <v>0.42</v>
      </c>
      <c r="P103" s="146">
        <v>1</v>
      </c>
      <c r="Q103" s="8"/>
      <c r="R103" s="8"/>
      <c r="S103" s="8"/>
      <c r="T103" s="8"/>
      <c r="U103" s="147">
        <v>0.42</v>
      </c>
      <c r="V103" s="146">
        <v>1</v>
      </c>
      <c r="W103" s="8"/>
      <c r="X103" s="8"/>
      <c r="Y103" s="147">
        <v>0.42</v>
      </c>
      <c r="Z103" s="146">
        <v>1</v>
      </c>
    </row>
    <row r="104" spans="9:26" x14ac:dyDescent="0.3">
      <c r="I104" s="8"/>
      <c r="J104" s="147">
        <v>0.43</v>
      </c>
      <c r="K104" s="146">
        <v>1</v>
      </c>
      <c r="L104" s="8"/>
      <c r="M104" s="8"/>
      <c r="N104" s="8"/>
      <c r="O104" s="147">
        <v>0.43</v>
      </c>
      <c r="P104" s="146">
        <v>1</v>
      </c>
      <c r="Q104" s="8"/>
      <c r="R104" s="8"/>
      <c r="S104" s="8"/>
      <c r="T104" s="8"/>
      <c r="U104" s="147">
        <v>0.43</v>
      </c>
      <c r="V104" s="146">
        <v>1</v>
      </c>
      <c r="W104" s="8"/>
      <c r="X104" s="8"/>
      <c r="Y104" s="147">
        <v>0.43</v>
      </c>
      <c r="Z104" s="146">
        <v>1</v>
      </c>
    </row>
    <row r="105" spans="9:26" x14ac:dyDescent="0.3">
      <c r="I105" s="8"/>
      <c r="J105" s="147">
        <v>0.44</v>
      </c>
      <c r="K105" s="146">
        <v>1</v>
      </c>
      <c r="L105" s="8"/>
      <c r="M105" s="8"/>
      <c r="N105" s="8"/>
      <c r="O105" s="147">
        <v>0.44</v>
      </c>
      <c r="P105" s="146">
        <v>1</v>
      </c>
      <c r="Q105" s="8"/>
      <c r="R105" s="8"/>
      <c r="S105" s="8"/>
      <c r="T105" s="8"/>
      <c r="U105" s="147">
        <v>0.44</v>
      </c>
      <c r="V105" s="146">
        <v>1</v>
      </c>
      <c r="W105" s="8"/>
      <c r="X105" s="8"/>
      <c r="Y105" s="147">
        <v>0.44</v>
      </c>
      <c r="Z105" s="146">
        <v>1</v>
      </c>
    </row>
    <row r="106" spans="9:26" x14ac:dyDescent="0.3">
      <c r="I106" s="8"/>
      <c r="J106" s="147">
        <v>0.45</v>
      </c>
      <c r="K106" s="146">
        <v>1</v>
      </c>
      <c r="L106" s="8"/>
      <c r="M106" s="8"/>
      <c r="N106" s="8"/>
      <c r="O106" s="147">
        <v>0.45</v>
      </c>
      <c r="P106" s="146">
        <v>1</v>
      </c>
      <c r="Q106" s="8"/>
      <c r="R106" s="8"/>
      <c r="S106" s="8"/>
      <c r="T106" s="8"/>
      <c r="U106" s="147">
        <v>0.45</v>
      </c>
      <c r="V106" s="146">
        <v>1</v>
      </c>
      <c r="W106" s="8"/>
      <c r="X106" s="8"/>
      <c r="Y106" s="147">
        <v>0.45</v>
      </c>
      <c r="Z106" s="146">
        <v>1</v>
      </c>
    </row>
    <row r="107" spans="9:26" x14ac:dyDescent="0.3">
      <c r="I107" s="8"/>
      <c r="J107" s="147">
        <v>0.46</v>
      </c>
      <c r="K107" s="146">
        <v>1</v>
      </c>
      <c r="L107" s="8"/>
      <c r="M107" s="8"/>
      <c r="N107" s="8"/>
      <c r="O107" s="147">
        <v>0.46</v>
      </c>
      <c r="P107" s="146">
        <v>1</v>
      </c>
      <c r="Q107" s="8"/>
      <c r="R107" s="8"/>
      <c r="S107" s="8"/>
      <c r="T107" s="8"/>
      <c r="U107" s="147">
        <v>0.46</v>
      </c>
      <c r="V107" s="146">
        <v>1</v>
      </c>
      <c r="W107" s="8"/>
      <c r="X107" s="8"/>
      <c r="Y107" s="147">
        <v>0.46</v>
      </c>
      <c r="Z107" s="146">
        <v>1</v>
      </c>
    </row>
    <row r="108" spans="9:26" x14ac:dyDescent="0.3">
      <c r="I108" s="8"/>
      <c r="J108" s="147">
        <v>0.47</v>
      </c>
      <c r="K108" s="146">
        <v>1</v>
      </c>
      <c r="L108" s="8"/>
      <c r="M108" s="8"/>
      <c r="N108" s="8"/>
      <c r="O108" s="147">
        <v>0.47</v>
      </c>
      <c r="P108" s="146">
        <v>1</v>
      </c>
      <c r="Q108" s="8"/>
      <c r="R108" s="8"/>
      <c r="S108" s="8"/>
      <c r="T108" s="8"/>
      <c r="U108" s="147">
        <v>0.47</v>
      </c>
      <c r="V108" s="146">
        <v>1</v>
      </c>
      <c r="W108" s="8"/>
      <c r="X108" s="8"/>
      <c r="Y108" s="147">
        <v>0.47</v>
      </c>
      <c r="Z108" s="146">
        <v>1</v>
      </c>
    </row>
    <row r="109" spans="9:26" x14ac:dyDescent="0.3">
      <c r="I109" s="8"/>
      <c r="J109" s="147">
        <v>0.48</v>
      </c>
      <c r="K109" s="146">
        <v>1</v>
      </c>
      <c r="L109" s="8"/>
      <c r="M109" s="8"/>
      <c r="N109" s="8"/>
      <c r="O109" s="147">
        <v>0.48</v>
      </c>
      <c r="P109" s="146">
        <v>1</v>
      </c>
      <c r="Q109" s="8"/>
      <c r="R109" s="8"/>
      <c r="S109" s="8"/>
      <c r="T109" s="8"/>
      <c r="U109" s="147">
        <v>0.48</v>
      </c>
      <c r="V109" s="146">
        <v>1</v>
      </c>
      <c r="W109" s="8"/>
      <c r="X109" s="8"/>
      <c r="Y109" s="147">
        <v>0.48</v>
      </c>
      <c r="Z109" s="146">
        <v>1</v>
      </c>
    </row>
    <row r="110" spans="9:26" x14ac:dyDescent="0.3">
      <c r="I110" s="8"/>
      <c r="J110" s="147">
        <v>0.49</v>
      </c>
      <c r="K110" s="146">
        <v>1</v>
      </c>
      <c r="L110" s="8"/>
      <c r="M110" s="8"/>
      <c r="N110" s="8"/>
      <c r="O110" s="147">
        <v>0.49</v>
      </c>
      <c r="P110" s="146">
        <v>1</v>
      </c>
      <c r="Q110" s="8"/>
      <c r="R110" s="8"/>
      <c r="S110" s="8"/>
      <c r="T110" s="8"/>
      <c r="U110" s="147">
        <v>0.49</v>
      </c>
      <c r="V110" s="146">
        <v>1</v>
      </c>
      <c r="W110" s="8"/>
      <c r="X110" s="8"/>
      <c r="Y110" s="147">
        <v>0.49</v>
      </c>
      <c r="Z110" s="146">
        <v>1</v>
      </c>
    </row>
    <row r="111" spans="9:26" x14ac:dyDescent="0.3">
      <c r="I111" s="8"/>
      <c r="J111" s="147">
        <v>0.5</v>
      </c>
      <c r="K111" s="146">
        <v>1</v>
      </c>
      <c r="L111" s="8"/>
      <c r="M111" s="8"/>
      <c r="N111" s="8"/>
      <c r="O111" s="147">
        <v>0.5</v>
      </c>
      <c r="P111" s="146">
        <v>1</v>
      </c>
      <c r="Q111" s="8"/>
      <c r="R111" s="8"/>
      <c r="S111" s="8"/>
      <c r="T111" s="8"/>
      <c r="U111" s="147">
        <v>0.5</v>
      </c>
      <c r="V111" s="146">
        <v>1</v>
      </c>
      <c r="W111" s="8"/>
      <c r="X111" s="8"/>
      <c r="Y111" s="147">
        <v>0.5</v>
      </c>
      <c r="Z111" s="146">
        <v>1</v>
      </c>
    </row>
    <row r="112" spans="9:26" x14ac:dyDescent="0.3">
      <c r="I112" s="8"/>
      <c r="J112" s="147">
        <v>0.51</v>
      </c>
      <c r="K112" s="146">
        <v>1</v>
      </c>
      <c r="L112" s="8"/>
      <c r="M112" s="8"/>
      <c r="N112" s="8"/>
      <c r="O112" s="147">
        <v>0.51</v>
      </c>
      <c r="P112" s="146">
        <v>1</v>
      </c>
      <c r="Q112" s="8"/>
      <c r="R112" s="8"/>
      <c r="S112" s="8"/>
      <c r="T112" s="8"/>
      <c r="U112" s="147">
        <v>0.51</v>
      </c>
      <c r="V112" s="146">
        <v>1</v>
      </c>
      <c r="W112" s="8"/>
      <c r="X112" s="8"/>
      <c r="Y112" s="147">
        <v>0.51</v>
      </c>
      <c r="Z112" s="146">
        <v>1</v>
      </c>
    </row>
    <row r="113" spans="9:26" x14ac:dyDescent="0.3">
      <c r="I113" s="8"/>
      <c r="J113" s="147">
        <v>0.52</v>
      </c>
      <c r="K113" s="146">
        <v>1</v>
      </c>
      <c r="L113" s="8"/>
      <c r="M113" s="8"/>
      <c r="N113" s="8"/>
      <c r="O113" s="147">
        <v>0.52</v>
      </c>
      <c r="P113" s="146">
        <v>1</v>
      </c>
      <c r="Q113" s="8"/>
      <c r="R113" s="8"/>
      <c r="S113" s="8"/>
      <c r="T113" s="8"/>
      <c r="U113" s="147">
        <v>0.52</v>
      </c>
      <c r="V113" s="146">
        <v>1</v>
      </c>
      <c r="W113" s="8"/>
      <c r="X113" s="8"/>
      <c r="Y113" s="147">
        <v>0.52</v>
      </c>
      <c r="Z113" s="146">
        <v>1</v>
      </c>
    </row>
    <row r="114" spans="9:26" x14ac:dyDescent="0.3">
      <c r="I114" s="8"/>
      <c r="J114" s="147">
        <v>0.53</v>
      </c>
      <c r="K114" s="146">
        <v>1</v>
      </c>
      <c r="L114" s="8"/>
      <c r="M114" s="8"/>
      <c r="N114" s="8"/>
      <c r="O114" s="147">
        <v>0.53</v>
      </c>
      <c r="P114" s="146">
        <v>1</v>
      </c>
      <c r="Q114" s="8"/>
      <c r="R114" s="8"/>
      <c r="S114" s="8"/>
      <c r="T114" s="8"/>
      <c r="U114" s="147">
        <v>0.53</v>
      </c>
      <c r="V114" s="146">
        <v>1</v>
      </c>
      <c r="W114" s="8"/>
      <c r="X114" s="8"/>
      <c r="Y114" s="147">
        <v>0.53</v>
      </c>
      <c r="Z114" s="146">
        <v>1</v>
      </c>
    </row>
    <row r="115" spans="9:26" x14ac:dyDescent="0.3">
      <c r="I115" s="8"/>
      <c r="J115" s="147">
        <v>0.54</v>
      </c>
      <c r="K115" s="146">
        <v>1</v>
      </c>
      <c r="L115" s="8"/>
      <c r="M115" s="8"/>
      <c r="N115" s="8"/>
      <c r="O115" s="147">
        <v>0.54</v>
      </c>
      <c r="P115" s="146">
        <v>1</v>
      </c>
      <c r="Q115" s="8"/>
      <c r="R115" s="8"/>
      <c r="S115" s="8"/>
      <c r="T115" s="8"/>
      <c r="U115" s="147">
        <v>0.54</v>
      </c>
      <c r="V115" s="146">
        <v>1</v>
      </c>
      <c r="W115" s="8"/>
      <c r="X115" s="8"/>
      <c r="Y115" s="147">
        <v>0.54</v>
      </c>
      <c r="Z115" s="146">
        <v>1</v>
      </c>
    </row>
    <row r="116" spans="9:26" x14ac:dyDescent="0.3">
      <c r="I116" s="8"/>
      <c r="J116" s="147">
        <v>0.55000000000000004</v>
      </c>
      <c r="K116" s="146">
        <v>1</v>
      </c>
      <c r="L116" s="8"/>
      <c r="M116" s="8"/>
      <c r="N116" s="8"/>
      <c r="O116" s="147">
        <v>0.55000000000000004</v>
      </c>
      <c r="P116" s="146">
        <v>1</v>
      </c>
      <c r="Q116" s="8"/>
      <c r="R116" s="8"/>
      <c r="S116" s="8"/>
      <c r="T116" s="8"/>
      <c r="U116" s="147">
        <v>0.55000000000000004</v>
      </c>
      <c r="V116" s="146">
        <v>1</v>
      </c>
      <c r="W116" s="8"/>
      <c r="X116" s="8"/>
      <c r="Y116" s="147">
        <v>0.55000000000000004</v>
      </c>
      <c r="Z116" s="146">
        <v>1</v>
      </c>
    </row>
    <row r="117" spans="9:26" x14ac:dyDescent="0.3">
      <c r="I117" s="8"/>
      <c r="J117" s="147">
        <v>0.56000000000000005</v>
      </c>
      <c r="K117" s="146">
        <v>1</v>
      </c>
      <c r="L117" s="8"/>
      <c r="M117" s="8"/>
      <c r="N117" s="8"/>
      <c r="O117" s="147">
        <v>0.56000000000000005</v>
      </c>
      <c r="P117" s="146">
        <v>1</v>
      </c>
      <c r="Q117" s="8"/>
      <c r="R117" s="8"/>
      <c r="S117" s="8"/>
      <c r="T117" s="8"/>
      <c r="U117" s="147">
        <v>0.56000000000000005</v>
      </c>
      <c r="V117" s="146">
        <v>1</v>
      </c>
      <c r="W117" s="8"/>
      <c r="X117" s="8"/>
      <c r="Y117" s="147">
        <v>0.56000000000000005</v>
      </c>
      <c r="Z117" s="146">
        <v>1</v>
      </c>
    </row>
    <row r="118" spans="9:26" x14ac:dyDescent="0.3">
      <c r="I118" s="8"/>
      <c r="J118" s="147">
        <v>0.56999999999999995</v>
      </c>
      <c r="K118" s="146">
        <v>1</v>
      </c>
      <c r="L118" s="8"/>
      <c r="M118" s="8"/>
      <c r="N118" s="8"/>
      <c r="O118" s="147">
        <v>0.56999999999999995</v>
      </c>
      <c r="P118" s="146">
        <v>1</v>
      </c>
      <c r="Q118" s="8"/>
      <c r="R118" s="8"/>
      <c r="S118" s="8"/>
      <c r="T118" s="8"/>
      <c r="U118" s="147">
        <v>0.56999999999999995</v>
      </c>
      <c r="V118" s="146">
        <v>1</v>
      </c>
      <c r="W118" s="8"/>
      <c r="X118" s="8"/>
      <c r="Y118" s="147">
        <v>0.56999999999999995</v>
      </c>
      <c r="Z118" s="146">
        <v>1</v>
      </c>
    </row>
    <row r="119" spans="9:26" x14ac:dyDescent="0.3">
      <c r="I119" s="8"/>
      <c r="J119" s="147">
        <v>0.57999999999999996</v>
      </c>
      <c r="K119" s="146">
        <v>1</v>
      </c>
      <c r="L119" s="8"/>
      <c r="M119" s="8"/>
      <c r="N119" s="8"/>
      <c r="O119" s="147">
        <v>0.57999999999999996</v>
      </c>
      <c r="P119" s="146">
        <v>1</v>
      </c>
      <c r="Q119" s="8"/>
      <c r="R119" s="8"/>
      <c r="S119" s="8"/>
      <c r="T119" s="8"/>
      <c r="U119" s="147">
        <v>0.57999999999999996</v>
      </c>
      <c r="V119" s="146">
        <v>1</v>
      </c>
      <c r="W119" s="8"/>
      <c r="X119" s="8"/>
      <c r="Y119" s="147">
        <v>0.57999999999999996</v>
      </c>
      <c r="Z119" s="146">
        <v>1</v>
      </c>
    </row>
    <row r="120" spans="9:26" x14ac:dyDescent="0.3">
      <c r="I120" s="8"/>
      <c r="J120" s="147">
        <v>0.59</v>
      </c>
      <c r="K120" s="146">
        <v>1</v>
      </c>
      <c r="L120" s="8"/>
      <c r="M120" s="8"/>
      <c r="N120" s="8"/>
      <c r="O120" s="147">
        <v>0.59</v>
      </c>
      <c r="P120" s="146">
        <v>1</v>
      </c>
      <c r="Q120" s="8"/>
      <c r="R120" s="8"/>
      <c r="S120" s="8"/>
      <c r="T120" s="8"/>
      <c r="U120" s="147">
        <v>0.59</v>
      </c>
      <c r="V120" s="146">
        <v>1</v>
      </c>
      <c r="W120" s="8"/>
      <c r="X120" s="8"/>
      <c r="Y120" s="147">
        <v>0.59</v>
      </c>
      <c r="Z120" s="146">
        <v>1</v>
      </c>
    </row>
    <row r="121" spans="9:26" x14ac:dyDescent="0.3">
      <c r="I121" s="8"/>
      <c r="J121" s="147">
        <v>0.6</v>
      </c>
      <c r="K121" s="146">
        <v>1</v>
      </c>
      <c r="L121" s="8"/>
      <c r="M121" s="8"/>
      <c r="N121" s="8"/>
      <c r="O121" s="147">
        <v>0.6</v>
      </c>
      <c r="P121" s="146">
        <v>1</v>
      </c>
      <c r="Q121" s="8"/>
      <c r="R121" s="8"/>
      <c r="S121" s="8"/>
      <c r="T121" s="8"/>
      <c r="U121" s="147">
        <v>0.6</v>
      </c>
      <c r="V121" s="146">
        <v>1</v>
      </c>
      <c r="W121" s="8"/>
      <c r="X121" s="8"/>
      <c r="Y121" s="147">
        <v>0.6</v>
      </c>
      <c r="Z121" s="146">
        <v>1</v>
      </c>
    </row>
    <row r="122" spans="9:26" x14ac:dyDescent="0.3">
      <c r="I122" s="8"/>
      <c r="J122" s="147">
        <v>0.61</v>
      </c>
      <c r="K122" s="146">
        <v>1</v>
      </c>
      <c r="L122" s="8"/>
      <c r="M122" s="8"/>
      <c r="N122" s="8"/>
      <c r="O122" s="147">
        <v>0.61</v>
      </c>
      <c r="P122" s="146">
        <v>1</v>
      </c>
      <c r="Q122" s="8"/>
      <c r="R122" s="8"/>
      <c r="S122" s="8"/>
      <c r="T122" s="8"/>
      <c r="U122" s="147">
        <v>0.61</v>
      </c>
      <c r="V122" s="146">
        <v>1</v>
      </c>
      <c r="W122" s="8"/>
      <c r="X122" s="8"/>
      <c r="Y122" s="147">
        <v>0.61</v>
      </c>
      <c r="Z122" s="146">
        <v>1</v>
      </c>
    </row>
    <row r="123" spans="9:26" x14ac:dyDescent="0.3">
      <c r="I123" s="8"/>
      <c r="J123" s="147">
        <v>0.62</v>
      </c>
      <c r="K123" s="146">
        <v>1</v>
      </c>
      <c r="L123" s="8"/>
      <c r="M123" s="8"/>
      <c r="N123" s="8"/>
      <c r="O123" s="147">
        <v>0.62</v>
      </c>
      <c r="P123" s="146">
        <v>1</v>
      </c>
      <c r="Q123" s="8"/>
      <c r="R123" s="8"/>
      <c r="S123" s="8"/>
      <c r="T123" s="8"/>
      <c r="U123" s="147">
        <v>0.62</v>
      </c>
      <c r="V123" s="146">
        <v>1</v>
      </c>
      <c r="W123" s="8"/>
      <c r="X123" s="8"/>
      <c r="Y123" s="147">
        <v>0.62</v>
      </c>
      <c r="Z123" s="146">
        <v>1</v>
      </c>
    </row>
    <row r="124" spans="9:26" x14ac:dyDescent="0.3">
      <c r="I124" s="8"/>
      <c r="J124" s="147">
        <v>0.63</v>
      </c>
      <c r="K124" s="146">
        <v>1</v>
      </c>
      <c r="L124" s="8"/>
      <c r="M124" s="8"/>
      <c r="N124" s="8"/>
      <c r="O124" s="147">
        <v>0.63</v>
      </c>
      <c r="P124" s="146">
        <v>1</v>
      </c>
      <c r="Q124" s="8"/>
      <c r="R124" s="8"/>
      <c r="S124" s="8"/>
      <c r="T124" s="8"/>
      <c r="U124" s="147">
        <v>0.63</v>
      </c>
      <c r="V124" s="146">
        <v>1</v>
      </c>
      <c r="W124" s="8"/>
      <c r="X124" s="8"/>
      <c r="Y124" s="147">
        <v>0.63</v>
      </c>
      <c r="Z124" s="146">
        <v>1</v>
      </c>
    </row>
    <row r="125" spans="9:26" x14ac:dyDescent="0.3">
      <c r="I125" s="8"/>
      <c r="J125" s="147">
        <v>0.64</v>
      </c>
      <c r="K125" s="146">
        <v>1</v>
      </c>
      <c r="L125" s="8"/>
      <c r="M125" s="8"/>
      <c r="N125" s="8"/>
      <c r="O125" s="147">
        <v>0.64</v>
      </c>
      <c r="P125" s="146">
        <v>1</v>
      </c>
      <c r="Q125" s="8"/>
      <c r="R125" s="8"/>
      <c r="S125" s="8"/>
      <c r="T125" s="8"/>
      <c r="U125" s="147">
        <v>0.64</v>
      </c>
      <c r="V125" s="146">
        <v>1</v>
      </c>
      <c r="W125" s="8"/>
      <c r="X125" s="8"/>
      <c r="Y125" s="147">
        <v>0.64</v>
      </c>
      <c r="Z125" s="146">
        <v>1</v>
      </c>
    </row>
    <row r="126" spans="9:26" x14ac:dyDescent="0.3">
      <c r="I126" s="8"/>
      <c r="J126" s="147">
        <v>0.65</v>
      </c>
      <c r="K126" s="146">
        <v>1</v>
      </c>
      <c r="L126" s="8"/>
      <c r="M126" s="8"/>
      <c r="N126" s="8"/>
      <c r="O126" s="147">
        <v>0.65</v>
      </c>
      <c r="P126" s="146">
        <v>1</v>
      </c>
      <c r="Q126" s="8"/>
      <c r="R126" s="8"/>
      <c r="S126" s="8"/>
      <c r="T126" s="8"/>
      <c r="U126" s="147">
        <v>0.65</v>
      </c>
      <c r="V126" s="146">
        <v>1</v>
      </c>
      <c r="W126" s="8"/>
      <c r="X126" s="8"/>
      <c r="Y126" s="147">
        <v>0.65</v>
      </c>
      <c r="Z126" s="146">
        <v>1</v>
      </c>
    </row>
    <row r="127" spans="9:26" x14ac:dyDescent="0.3">
      <c r="I127" s="8"/>
      <c r="J127" s="147">
        <v>0.66</v>
      </c>
      <c r="K127" s="146">
        <v>1</v>
      </c>
      <c r="L127" s="8"/>
      <c r="M127" s="8"/>
      <c r="N127" s="8"/>
      <c r="O127" s="147">
        <v>0.66</v>
      </c>
      <c r="P127" s="146">
        <v>1</v>
      </c>
      <c r="Q127" s="8"/>
      <c r="R127" s="8"/>
      <c r="S127" s="8"/>
      <c r="T127" s="8"/>
      <c r="U127" s="147">
        <v>0.66</v>
      </c>
      <c r="V127" s="146">
        <v>1</v>
      </c>
      <c r="W127" s="8"/>
      <c r="X127" s="8"/>
      <c r="Y127" s="147">
        <v>0.66</v>
      </c>
      <c r="Z127" s="146">
        <v>1</v>
      </c>
    </row>
    <row r="128" spans="9:26" x14ac:dyDescent="0.3">
      <c r="I128" s="8"/>
      <c r="J128" s="147">
        <v>0.67</v>
      </c>
      <c r="K128" s="146">
        <v>1</v>
      </c>
      <c r="L128" s="8"/>
      <c r="M128" s="8"/>
      <c r="N128" s="8"/>
      <c r="O128" s="147">
        <v>0.67</v>
      </c>
      <c r="P128" s="146">
        <v>1</v>
      </c>
      <c r="Q128" s="8"/>
      <c r="R128" s="8"/>
      <c r="S128" s="8"/>
      <c r="T128" s="8"/>
      <c r="U128" s="147">
        <v>0.67</v>
      </c>
      <c r="V128" s="146">
        <v>1</v>
      </c>
      <c r="W128" s="8"/>
      <c r="X128" s="8"/>
      <c r="Y128" s="147">
        <v>0.67</v>
      </c>
      <c r="Z128" s="146">
        <v>1</v>
      </c>
    </row>
    <row r="129" spans="9:26" x14ac:dyDescent="0.3">
      <c r="I129" s="8"/>
      <c r="J129" s="147">
        <v>0.68</v>
      </c>
      <c r="K129" s="146">
        <v>1</v>
      </c>
      <c r="L129" s="8"/>
      <c r="M129" s="8"/>
      <c r="N129" s="8"/>
      <c r="O129" s="147">
        <v>0.68</v>
      </c>
      <c r="P129" s="146">
        <v>1</v>
      </c>
      <c r="Q129" s="8"/>
      <c r="R129" s="8"/>
      <c r="S129" s="8"/>
      <c r="T129" s="8"/>
      <c r="U129" s="147">
        <v>0.68</v>
      </c>
      <c r="V129" s="146">
        <v>1</v>
      </c>
      <c r="W129" s="8"/>
      <c r="X129" s="8"/>
      <c r="Y129" s="147">
        <v>0.68</v>
      </c>
      <c r="Z129" s="146">
        <v>1</v>
      </c>
    </row>
    <row r="130" spans="9:26" x14ac:dyDescent="0.3">
      <c r="I130" s="8"/>
      <c r="J130" s="147">
        <v>0.69</v>
      </c>
      <c r="K130" s="146">
        <v>1</v>
      </c>
      <c r="L130" s="8"/>
      <c r="M130" s="8"/>
      <c r="N130" s="8"/>
      <c r="O130" s="147">
        <v>0.69</v>
      </c>
      <c r="P130" s="146">
        <v>1</v>
      </c>
      <c r="Q130" s="8"/>
      <c r="R130" s="8"/>
      <c r="S130" s="8"/>
      <c r="T130" s="8"/>
      <c r="U130" s="147">
        <v>0.69</v>
      </c>
      <c r="V130" s="146">
        <v>1</v>
      </c>
      <c r="W130" s="8"/>
      <c r="X130" s="8"/>
      <c r="Y130" s="147">
        <v>0.69</v>
      </c>
      <c r="Z130" s="146">
        <v>1</v>
      </c>
    </row>
    <row r="131" spans="9:26" x14ac:dyDescent="0.3">
      <c r="I131" s="8"/>
      <c r="J131" s="147">
        <v>0.7</v>
      </c>
      <c r="K131" s="146">
        <v>1</v>
      </c>
      <c r="L131" s="8"/>
      <c r="M131" s="8"/>
      <c r="N131" s="8"/>
      <c r="O131" s="147">
        <v>0.7</v>
      </c>
      <c r="P131" s="146">
        <v>1</v>
      </c>
      <c r="Q131" s="8"/>
      <c r="R131" s="8"/>
      <c r="S131" s="8"/>
      <c r="T131" s="8"/>
      <c r="U131" s="147">
        <v>0.7</v>
      </c>
      <c r="V131" s="146">
        <v>1</v>
      </c>
      <c r="W131" s="8"/>
      <c r="X131" s="8"/>
      <c r="Y131" s="147">
        <v>0.7</v>
      </c>
      <c r="Z131" s="146">
        <v>1</v>
      </c>
    </row>
    <row r="132" spans="9:26" x14ac:dyDescent="0.3">
      <c r="I132" s="8"/>
      <c r="J132" s="147">
        <v>0.71</v>
      </c>
      <c r="K132" s="146">
        <v>1</v>
      </c>
      <c r="L132" s="8"/>
      <c r="M132" s="8"/>
      <c r="N132" s="8"/>
      <c r="O132" s="147">
        <v>0.71</v>
      </c>
      <c r="P132" s="146">
        <v>1</v>
      </c>
      <c r="Q132" s="8"/>
      <c r="R132" s="8"/>
      <c r="S132" s="8"/>
      <c r="T132" s="8"/>
      <c r="U132" s="147">
        <v>0.71</v>
      </c>
      <c r="V132" s="146">
        <v>1</v>
      </c>
      <c r="W132" s="8"/>
      <c r="X132" s="8"/>
      <c r="Y132" s="147">
        <v>0.71</v>
      </c>
      <c r="Z132" s="146">
        <v>1</v>
      </c>
    </row>
    <row r="133" spans="9:26" x14ac:dyDescent="0.3">
      <c r="I133" s="8"/>
      <c r="J133" s="147">
        <v>0.72</v>
      </c>
      <c r="K133" s="146">
        <v>1</v>
      </c>
      <c r="L133" s="8"/>
      <c r="M133" s="8"/>
      <c r="N133" s="8"/>
      <c r="O133" s="147">
        <v>0.72</v>
      </c>
      <c r="P133" s="146">
        <v>1</v>
      </c>
      <c r="Q133" s="8"/>
      <c r="R133" s="8"/>
      <c r="S133" s="8"/>
      <c r="T133" s="8"/>
      <c r="U133" s="147">
        <v>0.72</v>
      </c>
      <c r="V133" s="146">
        <v>1</v>
      </c>
      <c r="W133" s="8"/>
      <c r="X133" s="8"/>
      <c r="Y133" s="147">
        <v>0.72</v>
      </c>
      <c r="Z133" s="146">
        <v>1</v>
      </c>
    </row>
    <row r="134" spans="9:26" x14ac:dyDescent="0.3">
      <c r="I134" s="8"/>
      <c r="J134" s="147">
        <v>0.73</v>
      </c>
      <c r="K134" s="146">
        <v>1</v>
      </c>
      <c r="L134" s="8"/>
      <c r="M134" s="8"/>
      <c r="N134" s="8"/>
      <c r="O134" s="147">
        <v>0.73</v>
      </c>
      <c r="P134" s="146">
        <v>1</v>
      </c>
      <c r="Q134" s="8"/>
      <c r="R134" s="8"/>
      <c r="S134" s="8"/>
      <c r="T134" s="8"/>
      <c r="U134" s="147">
        <v>0.73</v>
      </c>
      <c r="V134" s="146">
        <v>1</v>
      </c>
      <c r="W134" s="8"/>
      <c r="X134" s="8"/>
      <c r="Y134" s="147">
        <v>0.73</v>
      </c>
      <c r="Z134" s="146">
        <v>1</v>
      </c>
    </row>
    <row r="135" spans="9:26" x14ac:dyDescent="0.3">
      <c r="I135" s="8"/>
      <c r="J135" s="147">
        <v>0.74</v>
      </c>
      <c r="K135" s="146">
        <v>1</v>
      </c>
      <c r="L135" s="8"/>
      <c r="M135" s="8"/>
      <c r="N135" s="8"/>
      <c r="O135" s="147">
        <v>0.74</v>
      </c>
      <c r="P135" s="146">
        <v>1</v>
      </c>
      <c r="Q135" s="8"/>
      <c r="R135" s="8"/>
      <c r="S135" s="8"/>
      <c r="T135" s="8"/>
      <c r="U135" s="147">
        <v>0.74</v>
      </c>
      <c r="V135" s="146">
        <v>1</v>
      </c>
      <c r="W135" s="8"/>
      <c r="X135" s="8"/>
      <c r="Y135" s="147">
        <v>0.74</v>
      </c>
      <c r="Z135" s="146">
        <v>1</v>
      </c>
    </row>
    <row r="136" spans="9:26" x14ac:dyDescent="0.3">
      <c r="I136" s="8"/>
      <c r="J136" s="147">
        <v>0.75</v>
      </c>
      <c r="K136" s="146">
        <v>1</v>
      </c>
      <c r="L136" s="8"/>
      <c r="M136" s="8"/>
      <c r="N136" s="8"/>
      <c r="O136" s="147">
        <v>0.75</v>
      </c>
      <c r="P136" s="146">
        <v>1</v>
      </c>
      <c r="Q136" s="8"/>
      <c r="R136" s="8"/>
      <c r="S136" s="8"/>
      <c r="T136" s="8"/>
      <c r="U136" s="147">
        <v>0.75</v>
      </c>
      <c r="V136" s="146">
        <v>1</v>
      </c>
      <c r="W136" s="8"/>
      <c r="X136" s="8"/>
      <c r="Y136" s="147">
        <v>0.75</v>
      </c>
      <c r="Z136" s="146">
        <v>1</v>
      </c>
    </row>
    <row r="137" spans="9:26" x14ac:dyDescent="0.3">
      <c r="I137" s="8"/>
      <c r="J137" s="147">
        <v>0.76</v>
      </c>
      <c r="K137" s="146">
        <v>1</v>
      </c>
      <c r="L137" s="8"/>
      <c r="M137" s="8"/>
      <c r="N137" s="8"/>
      <c r="O137" s="147">
        <v>0.76</v>
      </c>
      <c r="P137" s="146">
        <v>1</v>
      </c>
      <c r="Q137" s="8"/>
      <c r="R137" s="8"/>
      <c r="S137" s="8"/>
      <c r="T137" s="8"/>
      <c r="U137" s="147">
        <v>0.76</v>
      </c>
      <c r="V137" s="146">
        <v>1</v>
      </c>
      <c r="W137" s="8"/>
      <c r="X137" s="8"/>
      <c r="Y137" s="147">
        <v>0.76</v>
      </c>
      <c r="Z137" s="146">
        <v>1</v>
      </c>
    </row>
    <row r="138" spans="9:26" x14ac:dyDescent="0.3">
      <c r="I138" s="8"/>
      <c r="J138" s="147">
        <v>0.77</v>
      </c>
      <c r="K138" s="146">
        <v>1</v>
      </c>
      <c r="L138" s="8"/>
      <c r="M138" s="8"/>
      <c r="N138" s="8"/>
      <c r="O138" s="147">
        <v>0.77</v>
      </c>
      <c r="P138" s="146">
        <v>1</v>
      </c>
      <c r="Q138" s="8"/>
      <c r="R138" s="8"/>
      <c r="S138" s="8"/>
      <c r="T138" s="8"/>
      <c r="U138" s="147">
        <v>0.77</v>
      </c>
      <c r="V138" s="146">
        <v>1</v>
      </c>
      <c r="W138" s="8"/>
      <c r="X138" s="8"/>
      <c r="Y138" s="147">
        <v>0.77</v>
      </c>
      <c r="Z138" s="146">
        <v>1</v>
      </c>
    </row>
    <row r="139" spans="9:26" x14ac:dyDescent="0.3">
      <c r="I139" s="8"/>
      <c r="J139" s="147">
        <v>0.78</v>
      </c>
      <c r="K139" s="146">
        <v>1</v>
      </c>
      <c r="L139" s="8"/>
      <c r="M139" s="8"/>
      <c r="N139" s="8"/>
      <c r="O139" s="147">
        <v>0.78</v>
      </c>
      <c r="P139" s="146">
        <v>1</v>
      </c>
      <c r="Q139" s="8"/>
      <c r="R139" s="8"/>
      <c r="S139" s="8"/>
      <c r="T139" s="8"/>
      <c r="U139" s="147">
        <v>0.78</v>
      </c>
      <c r="V139" s="146">
        <v>1</v>
      </c>
      <c r="W139" s="8"/>
      <c r="X139" s="8"/>
      <c r="Y139" s="147">
        <v>0.78</v>
      </c>
      <c r="Z139" s="146">
        <v>1</v>
      </c>
    </row>
    <row r="140" spans="9:26" x14ac:dyDescent="0.3">
      <c r="I140" s="8"/>
      <c r="J140" s="147">
        <v>0.79</v>
      </c>
      <c r="K140" s="146">
        <v>1</v>
      </c>
      <c r="L140" s="8"/>
      <c r="M140" s="8"/>
      <c r="N140" s="8"/>
      <c r="O140" s="147">
        <v>0.79</v>
      </c>
      <c r="P140" s="146">
        <v>1</v>
      </c>
      <c r="Q140" s="8"/>
      <c r="R140" s="8"/>
      <c r="S140" s="8"/>
      <c r="T140" s="8"/>
      <c r="U140" s="147">
        <v>0.79</v>
      </c>
      <c r="V140" s="146">
        <v>1</v>
      </c>
      <c r="W140" s="8"/>
      <c r="X140" s="8"/>
      <c r="Y140" s="147">
        <v>0.79</v>
      </c>
      <c r="Z140" s="146">
        <v>1</v>
      </c>
    </row>
    <row r="141" spans="9:26" x14ac:dyDescent="0.3">
      <c r="I141" s="8"/>
      <c r="J141" s="147">
        <v>0.8</v>
      </c>
      <c r="K141" s="146">
        <v>1</v>
      </c>
      <c r="L141" s="8"/>
      <c r="M141" s="8"/>
      <c r="N141" s="8"/>
      <c r="O141" s="147">
        <v>0.8</v>
      </c>
      <c r="P141" s="146">
        <v>1</v>
      </c>
      <c r="Q141" s="8"/>
      <c r="R141" s="8"/>
      <c r="S141" s="8"/>
      <c r="T141" s="8"/>
      <c r="U141" s="147">
        <v>0.8</v>
      </c>
      <c r="V141" s="146">
        <v>1</v>
      </c>
      <c r="W141" s="8"/>
      <c r="X141" s="8"/>
      <c r="Y141" s="147">
        <v>0.8</v>
      </c>
      <c r="Z141" s="146">
        <v>1</v>
      </c>
    </row>
    <row r="142" spans="9:26" x14ac:dyDescent="0.3">
      <c r="I142" s="8"/>
      <c r="J142" s="147">
        <v>0.81</v>
      </c>
      <c r="K142" s="146">
        <v>1</v>
      </c>
      <c r="L142" s="8"/>
      <c r="M142" s="8"/>
      <c r="N142" s="8"/>
      <c r="O142" s="147">
        <v>0.81</v>
      </c>
      <c r="P142" s="146">
        <v>1</v>
      </c>
      <c r="Q142" s="8"/>
      <c r="R142" s="8"/>
      <c r="S142" s="8"/>
      <c r="T142" s="8"/>
      <c r="U142" s="147">
        <v>0.81</v>
      </c>
      <c r="V142" s="146">
        <v>1</v>
      </c>
      <c r="W142" s="8"/>
      <c r="X142" s="8"/>
      <c r="Y142" s="147">
        <v>0.81</v>
      </c>
      <c r="Z142" s="146">
        <v>1</v>
      </c>
    </row>
    <row r="143" spans="9:26" x14ac:dyDescent="0.3">
      <c r="I143" s="8"/>
      <c r="J143" s="147">
        <v>0.82</v>
      </c>
      <c r="K143" s="146">
        <v>1</v>
      </c>
      <c r="L143" s="8"/>
      <c r="M143" s="8"/>
      <c r="N143" s="8"/>
      <c r="O143" s="147">
        <v>0.82</v>
      </c>
      <c r="P143" s="146">
        <v>1</v>
      </c>
      <c r="Q143" s="8"/>
      <c r="R143" s="8"/>
      <c r="S143" s="8"/>
      <c r="T143" s="8"/>
      <c r="U143" s="147">
        <v>0.82</v>
      </c>
      <c r="V143" s="146">
        <v>1</v>
      </c>
      <c r="W143" s="8"/>
      <c r="X143" s="8"/>
      <c r="Y143" s="147">
        <v>0.82</v>
      </c>
      <c r="Z143" s="146">
        <v>1</v>
      </c>
    </row>
    <row r="144" spans="9:26" x14ac:dyDescent="0.3">
      <c r="I144" s="8"/>
      <c r="J144" s="147">
        <v>0.83</v>
      </c>
      <c r="K144" s="146">
        <v>1</v>
      </c>
      <c r="L144" s="8"/>
      <c r="M144" s="8"/>
      <c r="N144" s="8"/>
      <c r="O144" s="147">
        <v>0.83</v>
      </c>
      <c r="P144" s="146">
        <v>1</v>
      </c>
      <c r="Q144" s="8"/>
      <c r="R144" s="8"/>
      <c r="S144" s="8"/>
      <c r="T144" s="8"/>
      <c r="U144" s="147">
        <v>0.83</v>
      </c>
      <c r="V144" s="146">
        <v>1</v>
      </c>
      <c r="W144" s="8"/>
      <c r="X144" s="8"/>
      <c r="Y144" s="147">
        <v>0.83</v>
      </c>
      <c r="Z144" s="146">
        <v>1</v>
      </c>
    </row>
    <row r="145" spans="9:26" x14ac:dyDescent="0.3">
      <c r="I145" s="8"/>
      <c r="J145" s="147">
        <v>0.84</v>
      </c>
      <c r="K145" s="146">
        <v>1</v>
      </c>
      <c r="L145" s="8"/>
      <c r="M145" s="8"/>
      <c r="N145" s="8"/>
      <c r="O145" s="147">
        <v>0.84</v>
      </c>
      <c r="P145" s="146">
        <v>1</v>
      </c>
      <c r="Q145" s="8"/>
      <c r="R145" s="8"/>
      <c r="S145" s="8"/>
      <c r="T145" s="8"/>
      <c r="U145" s="147">
        <v>0.84</v>
      </c>
      <c r="V145" s="146">
        <v>1</v>
      </c>
      <c r="W145" s="8"/>
      <c r="X145" s="8"/>
      <c r="Y145" s="147">
        <v>0.84</v>
      </c>
      <c r="Z145" s="146">
        <v>1</v>
      </c>
    </row>
    <row r="146" spans="9:26" x14ac:dyDescent="0.3">
      <c r="I146" s="8"/>
      <c r="J146" s="147">
        <v>0.85</v>
      </c>
      <c r="K146" s="146">
        <v>1</v>
      </c>
      <c r="L146" s="8"/>
      <c r="M146" s="8"/>
      <c r="N146" s="8"/>
      <c r="O146" s="147">
        <v>0.85</v>
      </c>
      <c r="P146" s="146">
        <v>1</v>
      </c>
      <c r="Q146" s="8"/>
      <c r="R146" s="8"/>
      <c r="S146" s="8"/>
      <c r="T146" s="8"/>
      <c r="U146" s="147">
        <v>0.85</v>
      </c>
      <c r="V146" s="146">
        <v>1</v>
      </c>
      <c r="W146" s="8"/>
      <c r="X146" s="8"/>
      <c r="Y146" s="147">
        <v>0.85</v>
      </c>
      <c r="Z146" s="146">
        <v>1</v>
      </c>
    </row>
    <row r="147" spans="9:26" x14ac:dyDescent="0.3">
      <c r="I147" s="8"/>
      <c r="J147" s="147">
        <v>0.86</v>
      </c>
      <c r="K147" s="146">
        <v>1</v>
      </c>
      <c r="L147" s="8"/>
      <c r="M147" s="8"/>
      <c r="N147" s="8"/>
      <c r="O147" s="147">
        <v>0.86</v>
      </c>
      <c r="P147" s="146">
        <v>1</v>
      </c>
      <c r="Q147" s="8"/>
      <c r="R147" s="8"/>
      <c r="S147" s="8"/>
      <c r="T147" s="8"/>
      <c r="U147" s="147">
        <v>0.86</v>
      </c>
      <c r="V147" s="146">
        <v>1</v>
      </c>
      <c r="W147" s="8"/>
      <c r="X147" s="8"/>
      <c r="Y147" s="147">
        <v>0.86</v>
      </c>
      <c r="Z147" s="146">
        <v>1</v>
      </c>
    </row>
    <row r="148" spans="9:26" x14ac:dyDescent="0.3">
      <c r="I148" s="8"/>
      <c r="J148" s="147">
        <v>0.87</v>
      </c>
      <c r="K148" s="146">
        <v>1</v>
      </c>
      <c r="L148" s="8"/>
      <c r="M148" s="8"/>
      <c r="N148" s="8"/>
      <c r="O148" s="147">
        <v>0.87</v>
      </c>
      <c r="P148" s="146">
        <v>1</v>
      </c>
      <c r="Q148" s="8"/>
      <c r="R148" s="8"/>
      <c r="S148" s="8"/>
      <c r="T148" s="8"/>
      <c r="U148" s="147">
        <v>0.87</v>
      </c>
      <c r="V148" s="146">
        <v>1</v>
      </c>
      <c r="W148" s="8"/>
      <c r="X148" s="8"/>
      <c r="Y148" s="147">
        <v>0.87</v>
      </c>
      <c r="Z148" s="146">
        <v>1</v>
      </c>
    </row>
    <row r="149" spans="9:26" x14ac:dyDescent="0.3">
      <c r="I149" s="8"/>
      <c r="J149" s="147">
        <v>0.88</v>
      </c>
      <c r="K149" s="146">
        <v>1</v>
      </c>
      <c r="L149" s="8"/>
      <c r="M149" s="8"/>
      <c r="N149" s="8"/>
      <c r="O149" s="147">
        <v>0.88</v>
      </c>
      <c r="P149" s="146">
        <v>1</v>
      </c>
      <c r="Q149" s="8"/>
      <c r="R149" s="8"/>
      <c r="S149" s="8"/>
      <c r="T149" s="8"/>
      <c r="U149" s="147">
        <v>0.88</v>
      </c>
      <c r="V149" s="146">
        <v>1</v>
      </c>
      <c r="W149" s="8"/>
      <c r="X149" s="8"/>
      <c r="Y149" s="147">
        <v>0.88</v>
      </c>
      <c r="Z149" s="146">
        <v>1</v>
      </c>
    </row>
    <row r="150" spans="9:26" x14ac:dyDescent="0.3">
      <c r="I150" s="8"/>
      <c r="J150" s="147">
        <v>0.89</v>
      </c>
      <c r="K150" s="146">
        <v>1</v>
      </c>
      <c r="L150" s="8"/>
      <c r="M150" s="8"/>
      <c r="N150" s="8"/>
      <c r="O150" s="147">
        <v>0.89</v>
      </c>
      <c r="P150" s="146">
        <v>1</v>
      </c>
      <c r="Q150" s="8"/>
      <c r="R150" s="8"/>
      <c r="S150" s="8"/>
      <c r="T150" s="8"/>
      <c r="U150" s="147">
        <v>0.89</v>
      </c>
      <c r="V150" s="146">
        <v>1</v>
      </c>
      <c r="W150" s="8"/>
      <c r="X150" s="8"/>
      <c r="Y150" s="147">
        <v>0.89</v>
      </c>
      <c r="Z150" s="146">
        <v>1</v>
      </c>
    </row>
    <row r="151" spans="9:26" x14ac:dyDescent="0.3">
      <c r="I151" s="8"/>
      <c r="J151" s="147">
        <v>0.9</v>
      </c>
      <c r="K151" s="146">
        <v>1</v>
      </c>
      <c r="L151" s="8"/>
      <c r="M151" s="8"/>
      <c r="N151" s="8"/>
      <c r="O151" s="147">
        <v>0.9</v>
      </c>
      <c r="P151" s="146">
        <v>1</v>
      </c>
      <c r="Q151" s="8"/>
      <c r="R151" s="8"/>
      <c r="S151" s="8"/>
      <c r="T151" s="8"/>
      <c r="U151" s="147">
        <v>0.9</v>
      </c>
      <c r="V151" s="146">
        <v>1</v>
      </c>
      <c r="W151" s="8"/>
      <c r="X151" s="8"/>
      <c r="Y151" s="147">
        <v>0.9</v>
      </c>
      <c r="Z151" s="146">
        <v>1</v>
      </c>
    </row>
    <row r="152" spans="9:26" x14ac:dyDescent="0.3">
      <c r="I152" s="8"/>
      <c r="J152" s="147">
        <v>0.91</v>
      </c>
      <c r="K152" s="146">
        <v>1</v>
      </c>
      <c r="L152" s="8"/>
      <c r="M152" s="8"/>
      <c r="N152" s="8"/>
      <c r="O152" s="147">
        <v>0.91</v>
      </c>
      <c r="P152" s="146">
        <v>1</v>
      </c>
      <c r="Q152" s="8"/>
      <c r="R152" s="8"/>
      <c r="S152" s="8"/>
      <c r="T152" s="8"/>
      <c r="U152" s="147">
        <v>0.91</v>
      </c>
      <c r="V152" s="146">
        <v>1</v>
      </c>
      <c r="W152" s="8"/>
      <c r="X152" s="8"/>
      <c r="Y152" s="147">
        <v>0.91</v>
      </c>
      <c r="Z152" s="146">
        <v>1</v>
      </c>
    </row>
    <row r="153" spans="9:26" x14ac:dyDescent="0.3">
      <c r="I153" s="8"/>
      <c r="J153" s="147">
        <v>0.92</v>
      </c>
      <c r="K153" s="146">
        <v>1</v>
      </c>
      <c r="L153" s="8"/>
      <c r="M153" s="8"/>
      <c r="N153" s="8"/>
      <c r="O153" s="147">
        <v>0.92</v>
      </c>
      <c r="P153" s="146">
        <v>1</v>
      </c>
      <c r="Q153" s="8"/>
      <c r="R153" s="8"/>
      <c r="S153" s="8"/>
      <c r="T153" s="8"/>
      <c r="U153" s="147">
        <v>0.92</v>
      </c>
      <c r="V153" s="146">
        <v>1</v>
      </c>
      <c r="W153" s="8"/>
      <c r="X153" s="8"/>
      <c r="Y153" s="147">
        <v>0.92</v>
      </c>
      <c r="Z153" s="146">
        <v>1</v>
      </c>
    </row>
    <row r="154" spans="9:26" x14ac:dyDescent="0.3">
      <c r="I154" s="8"/>
      <c r="J154" s="147">
        <v>0.93</v>
      </c>
      <c r="K154" s="146">
        <v>1</v>
      </c>
      <c r="L154" s="8"/>
      <c r="M154" s="8"/>
      <c r="N154" s="8"/>
      <c r="O154" s="147">
        <v>0.93</v>
      </c>
      <c r="P154" s="146">
        <v>1</v>
      </c>
      <c r="Q154" s="8"/>
      <c r="R154" s="8"/>
      <c r="S154" s="8"/>
      <c r="T154" s="8"/>
      <c r="U154" s="147">
        <v>0.93</v>
      </c>
      <c r="V154" s="146">
        <v>1</v>
      </c>
      <c r="W154" s="8"/>
      <c r="X154" s="8"/>
      <c r="Y154" s="147">
        <v>0.93</v>
      </c>
      <c r="Z154" s="146">
        <v>1</v>
      </c>
    </row>
    <row r="155" spans="9:26" x14ac:dyDescent="0.3">
      <c r="I155" s="8"/>
      <c r="J155" s="147">
        <v>0.94</v>
      </c>
      <c r="K155" s="146">
        <v>1</v>
      </c>
      <c r="L155" s="8"/>
      <c r="M155" s="8"/>
      <c r="N155" s="8"/>
      <c r="O155" s="147">
        <v>0.94</v>
      </c>
      <c r="P155" s="146">
        <v>1</v>
      </c>
      <c r="Q155" s="8"/>
      <c r="R155" s="8"/>
      <c r="S155" s="8"/>
      <c r="T155" s="8"/>
      <c r="U155" s="147">
        <v>0.94</v>
      </c>
      <c r="V155" s="146">
        <v>1</v>
      </c>
      <c r="W155" s="8"/>
      <c r="X155" s="8"/>
      <c r="Y155" s="147">
        <v>0.94</v>
      </c>
      <c r="Z155" s="146">
        <v>1</v>
      </c>
    </row>
    <row r="156" spans="9:26" x14ac:dyDescent="0.3">
      <c r="I156" s="8"/>
      <c r="J156" s="147">
        <v>0.95</v>
      </c>
      <c r="K156" s="146">
        <v>1</v>
      </c>
      <c r="L156" s="8"/>
      <c r="M156" s="8"/>
      <c r="N156" s="8"/>
      <c r="O156" s="147">
        <v>0.95</v>
      </c>
      <c r="P156" s="146">
        <v>1</v>
      </c>
      <c r="Q156" s="8"/>
      <c r="R156" s="8"/>
      <c r="S156" s="8"/>
      <c r="T156" s="8"/>
      <c r="U156" s="147">
        <v>0.95</v>
      </c>
      <c r="V156" s="146">
        <v>1</v>
      </c>
      <c r="W156" s="8"/>
      <c r="X156" s="8"/>
      <c r="Y156" s="147">
        <v>0.95</v>
      </c>
      <c r="Z156" s="146">
        <v>1</v>
      </c>
    </row>
    <row r="157" spans="9:26" x14ac:dyDescent="0.3">
      <c r="I157" s="8"/>
      <c r="J157" s="147">
        <v>0.96</v>
      </c>
      <c r="K157" s="146">
        <v>1</v>
      </c>
      <c r="L157" s="8"/>
      <c r="M157" s="8"/>
      <c r="N157" s="8"/>
      <c r="O157" s="147">
        <v>0.96</v>
      </c>
      <c r="P157" s="146">
        <v>1</v>
      </c>
      <c r="Q157" s="8"/>
      <c r="R157" s="8"/>
      <c r="S157" s="8"/>
      <c r="T157" s="8"/>
      <c r="U157" s="147">
        <v>0.96</v>
      </c>
      <c r="V157" s="146">
        <v>1</v>
      </c>
      <c r="W157" s="8"/>
      <c r="X157" s="8"/>
      <c r="Y157" s="147">
        <v>0.96</v>
      </c>
      <c r="Z157" s="146">
        <v>1</v>
      </c>
    </row>
    <row r="158" spans="9:26" x14ac:dyDescent="0.3">
      <c r="I158" s="8"/>
      <c r="J158" s="147">
        <v>0.97</v>
      </c>
      <c r="K158" s="146">
        <v>1</v>
      </c>
      <c r="L158" s="8"/>
      <c r="M158" s="8"/>
      <c r="N158" s="8"/>
      <c r="O158" s="147">
        <v>0.97</v>
      </c>
      <c r="P158" s="146">
        <v>1</v>
      </c>
      <c r="Q158" s="8"/>
      <c r="R158" s="8"/>
      <c r="S158" s="8"/>
      <c r="T158" s="8"/>
      <c r="U158" s="147">
        <v>0.97</v>
      </c>
      <c r="V158" s="146">
        <v>1</v>
      </c>
      <c r="W158" s="8"/>
      <c r="X158" s="8"/>
      <c r="Y158" s="147">
        <v>0.97</v>
      </c>
      <c r="Z158" s="146">
        <v>1</v>
      </c>
    </row>
    <row r="159" spans="9:26" x14ac:dyDescent="0.3">
      <c r="I159" s="8"/>
      <c r="J159" s="147">
        <v>0.98</v>
      </c>
      <c r="K159" s="146">
        <v>1</v>
      </c>
      <c r="L159" s="8"/>
      <c r="M159" s="8"/>
      <c r="N159" s="8"/>
      <c r="O159" s="147">
        <v>0.98</v>
      </c>
      <c r="P159" s="146">
        <v>1</v>
      </c>
      <c r="Q159" s="8"/>
      <c r="R159" s="8"/>
      <c r="S159" s="8"/>
      <c r="T159" s="8"/>
      <c r="U159" s="147">
        <v>0.98</v>
      </c>
      <c r="V159" s="146">
        <v>1</v>
      </c>
      <c r="W159" s="8"/>
      <c r="X159" s="8"/>
      <c r="Y159" s="147">
        <v>0.98</v>
      </c>
      <c r="Z159" s="146">
        <v>1</v>
      </c>
    </row>
    <row r="160" spans="9:26" x14ac:dyDescent="0.3">
      <c r="I160" s="8"/>
      <c r="J160" s="147">
        <v>0.99</v>
      </c>
      <c r="K160" s="146">
        <v>1</v>
      </c>
      <c r="L160" s="8"/>
      <c r="M160" s="8"/>
      <c r="N160" s="8"/>
      <c r="O160" s="147">
        <v>0.99</v>
      </c>
      <c r="P160" s="146">
        <v>1</v>
      </c>
      <c r="Q160" s="8"/>
      <c r="R160" s="8"/>
      <c r="S160" s="8"/>
      <c r="T160" s="8"/>
      <c r="U160" s="147">
        <v>0.99</v>
      </c>
      <c r="V160" s="146">
        <v>1</v>
      </c>
      <c r="W160" s="8"/>
      <c r="X160" s="8"/>
      <c r="Y160" s="147">
        <v>0.99</v>
      </c>
      <c r="Z160" s="146">
        <v>1</v>
      </c>
    </row>
    <row r="161" spans="6:26" x14ac:dyDescent="0.3">
      <c r="I161" s="8"/>
      <c r="J161" s="147">
        <v>1</v>
      </c>
      <c r="K161" s="146">
        <v>99</v>
      </c>
      <c r="L161" s="8"/>
      <c r="M161" s="8"/>
      <c r="N161" s="8"/>
      <c r="O161" s="147">
        <v>1</v>
      </c>
      <c r="P161" s="146">
        <v>99</v>
      </c>
      <c r="Q161" s="8"/>
      <c r="R161" s="8"/>
      <c r="S161" s="8"/>
      <c r="T161" s="8"/>
      <c r="U161" s="147">
        <v>1</v>
      </c>
      <c r="V161" s="146">
        <v>99</v>
      </c>
      <c r="W161" s="8"/>
      <c r="X161" s="8"/>
      <c r="Y161" s="147">
        <v>1</v>
      </c>
      <c r="Z161" s="146">
        <v>99</v>
      </c>
    </row>
    <row r="162" spans="6:26" x14ac:dyDescent="0.3">
      <c r="I162" s="8"/>
      <c r="J162" s="8"/>
      <c r="K162" s="8"/>
      <c r="L162" s="8"/>
      <c r="M162" s="8"/>
      <c r="N162" s="8"/>
      <c r="Q162" s="8"/>
      <c r="R162" s="8"/>
      <c r="S162" s="8"/>
      <c r="T162" s="8"/>
      <c r="U162" s="8"/>
      <c r="V162" s="8"/>
      <c r="W162" s="8"/>
      <c r="X162" s="8"/>
      <c r="Y162" s="8"/>
      <c r="Z162" s="8"/>
    </row>
    <row r="163" spans="6:26" x14ac:dyDescent="0.3">
      <c r="F163" s="8"/>
      <c r="G163" s="8"/>
      <c r="H163" s="8"/>
      <c r="I163" s="8"/>
      <c r="J163" s="8"/>
      <c r="K163" s="8"/>
      <c r="O163" s="3"/>
      <c r="P163" s="3"/>
    </row>
    <row r="164" spans="6:26" x14ac:dyDescent="0.3">
      <c r="F164" s="8"/>
      <c r="G164" s="8"/>
      <c r="H164" s="8"/>
      <c r="I164" s="8"/>
      <c r="J164" s="8"/>
      <c r="K164" s="8"/>
      <c r="O164" s="3"/>
      <c r="P164" s="3"/>
    </row>
    <row r="165" spans="6:26" x14ac:dyDescent="0.3">
      <c r="G165" s="8"/>
      <c r="H165" s="8"/>
      <c r="O165" s="3"/>
      <c r="P165" s="3"/>
    </row>
    <row r="166" spans="6:26" x14ac:dyDescent="0.3">
      <c r="G166" s="8"/>
      <c r="H166" s="8"/>
      <c r="O166" s="3"/>
      <c r="P166" s="3"/>
    </row>
    <row r="167" spans="6:26" x14ac:dyDescent="0.3">
      <c r="G167" s="8"/>
      <c r="H167" s="8"/>
      <c r="O167" s="3"/>
      <c r="P167" s="3"/>
    </row>
    <row r="168" spans="6:26" x14ac:dyDescent="0.3">
      <c r="G168" s="8"/>
      <c r="H168" s="8"/>
      <c r="O168" s="3"/>
      <c r="P168" s="3"/>
    </row>
    <row r="169" spans="6:26" x14ac:dyDescent="0.3">
      <c r="G169" s="8"/>
      <c r="H169" s="8"/>
      <c r="O169" s="3"/>
      <c r="P169" s="3"/>
    </row>
    <row r="170" spans="6:26" x14ac:dyDescent="0.3">
      <c r="G170" s="8"/>
      <c r="H170" s="8"/>
      <c r="O170" s="3"/>
      <c r="P170" s="3"/>
    </row>
    <row r="171" spans="6:26" x14ac:dyDescent="0.3">
      <c r="G171" s="8"/>
      <c r="H171" s="8"/>
      <c r="O171" s="3"/>
      <c r="P171" s="3"/>
    </row>
    <row r="172" spans="6:26" x14ac:dyDescent="0.3">
      <c r="G172" s="8"/>
      <c r="H172" s="8"/>
      <c r="O172" s="3"/>
      <c r="P172" s="3"/>
    </row>
    <row r="173" spans="6:26" x14ac:dyDescent="0.3">
      <c r="G173" s="8"/>
      <c r="H173" s="8"/>
      <c r="O173" s="3"/>
      <c r="P173" s="3"/>
    </row>
    <row r="174" spans="6:26" x14ac:dyDescent="0.3">
      <c r="G174" s="8"/>
      <c r="H174" s="8"/>
      <c r="O174" s="3"/>
      <c r="P174" s="3"/>
    </row>
    <row r="175" spans="6:26" x14ac:dyDescent="0.3">
      <c r="G175" s="8"/>
      <c r="H175" s="8"/>
      <c r="O175" s="3"/>
      <c r="P175" s="3"/>
    </row>
  </sheetData>
  <sheetProtection algorithmName="SHA-512" hashValue="5m5bQwvC6/hBUK87linJC3vdI7AHu/DtkVRpV1BkoWzKZlCCztZG5DP9gP18yVKRLt8uUk0p/6l4krWden+OEQ==" saltValue="g9yB7vMXUW0zGCwv2I7HjQ==" spinCount="100000" sheet="1" objects="1" scenarios="1"/>
  <mergeCells count="25">
    <mergeCell ref="C20:F20"/>
    <mergeCell ref="E21:E22"/>
    <mergeCell ref="F21:F22"/>
    <mergeCell ref="C14:F14"/>
    <mergeCell ref="C5:F5"/>
    <mergeCell ref="C7:F7"/>
    <mergeCell ref="C9:D10"/>
    <mergeCell ref="E9:E10"/>
    <mergeCell ref="F9:F10"/>
    <mergeCell ref="C26:F26"/>
    <mergeCell ref="G11:H13"/>
    <mergeCell ref="I11:I13"/>
    <mergeCell ref="G29:H31"/>
    <mergeCell ref="I29:I31"/>
    <mergeCell ref="G23:H25"/>
    <mergeCell ref="G17:H19"/>
    <mergeCell ref="I17:I19"/>
    <mergeCell ref="I23:I25"/>
    <mergeCell ref="E27:E28"/>
    <mergeCell ref="F27:F28"/>
    <mergeCell ref="E15:E16"/>
    <mergeCell ref="F15:F16"/>
    <mergeCell ref="C15:D16"/>
    <mergeCell ref="C21:D22"/>
    <mergeCell ref="C27:D28"/>
  </mergeCells>
  <pageMargins left="0.70866141732283472" right="0.70866141732283472" top="0.74803149606299213" bottom="0.74803149606299213" header="0.31496062992125984" footer="0.31496062992125984"/>
  <pageSetup scale="74" orientation="landscape" r:id="rId1"/>
  <ignoredErrors>
    <ignoredError sqref="I58:Z58" unlockedFormula="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5:L56"/>
  <sheetViews>
    <sheetView showGridLines="0" zoomScaleNormal="100" workbookViewId="0">
      <selection activeCell="E10" sqref="E10"/>
    </sheetView>
  </sheetViews>
  <sheetFormatPr baseColWidth="10" defaultColWidth="9.109375" defaultRowHeight="14.4" x14ac:dyDescent="0.3"/>
  <cols>
    <col min="1" max="1" width="4.44140625" style="11" customWidth="1"/>
    <col min="2" max="2" width="22.33203125" style="11" customWidth="1"/>
    <col min="3" max="3" width="24" style="11" customWidth="1"/>
    <col min="4" max="4" width="29.109375" style="11" customWidth="1"/>
    <col min="5" max="5" width="23.88671875" style="11" customWidth="1"/>
    <col min="6" max="6" width="23.109375" style="11" customWidth="1"/>
    <col min="7" max="7" width="24.33203125" style="11" customWidth="1"/>
    <col min="8" max="8" width="22.44140625" style="11" customWidth="1"/>
    <col min="9" max="9" width="20" style="11" customWidth="1"/>
    <col min="10" max="10" width="27" style="11" customWidth="1"/>
    <col min="11" max="11" width="26.109375" style="11" customWidth="1"/>
    <col min="12" max="12" width="32.5546875" style="11" customWidth="1"/>
    <col min="13" max="16384" width="9.109375" style="11"/>
  </cols>
  <sheetData>
    <row r="5" spans="2:12" ht="15" thickBot="1" x14ac:dyDescent="0.35"/>
    <row r="6" spans="2:12" ht="18.75" customHeight="1" thickBot="1" x14ac:dyDescent="0.35">
      <c r="B6" s="427" t="s">
        <v>546</v>
      </c>
      <c r="C6" s="428"/>
      <c r="D6" s="428"/>
      <c r="E6" s="428"/>
      <c r="F6" s="428"/>
      <c r="G6" s="428"/>
      <c r="H6" s="428"/>
      <c r="I6" s="428"/>
      <c r="J6" s="428"/>
      <c r="K6" s="428"/>
      <c r="L6" s="429"/>
    </row>
    <row r="7" spans="2:12" ht="15" thickBot="1" x14ac:dyDescent="0.35">
      <c r="B7" s="1"/>
      <c r="C7" s="1"/>
      <c r="D7" s="1"/>
      <c r="E7" s="1"/>
      <c r="F7" s="1"/>
      <c r="G7" s="1"/>
      <c r="H7" s="1"/>
      <c r="I7" s="1"/>
      <c r="J7" s="1"/>
      <c r="K7" s="1"/>
      <c r="L7" s="1"/>
    </row>
    <row r="8" spans="2:12" ht="63.75" customHeight="1" thickBot="1" x14ac:dyDescent="0.35">
      <c r="B8" s="77" t="s">
        <v>531</v>
      </c>
      <c r="C8" s="78" t="s">
        <v>532</v>
      </c>
      <c r="D8" s="79" t="s">
        <v>533</v>
      </c>
      <c r="E8" s="79" t="s">
        <v>534</v>
      </c>
      <c r="F8" s="78" t="s">
        <v>535</v>
      </c>
      <c r="G8" s="78" t="s">
        <v>3</v>
      </c>
      <c r="H8" s="79" t="s">
        <v>22</v>
      </c>
      <c r="I8" s="78" t="s">
        <v>536</v>
      </c>
      <c r="J8" s="79" t="s">
        <v>537</v>
      </c>
      <c r="K8" s="78" t="s">
        <v>4</v>
      </c>
      <c r="L8" s="120" t="s">
        <v>622</v>
      </c>
    </row>
    <row r="9" spans="2:12" ht="24.9" customHeight="1" x14ac:dyDescent="0.3">
      <c r="B9" s="412"/>
      <c r="C9" s="415"/>
      <c r="D9" s="67"/>
      <c r="E9" s="67"/>
      <c r="F9" s="67"/>
      <c r="G9" s="67"/>
      <c r="H9" s="67"/>
      <c r="I9" s="418"/>
      <c r="J9" s="67"/>
      <c r="K9" s="67"/>
      <c r="L9" s="68"/>
    </row>
    <row r="10" spans="2:12" ht="24.9" customHeight="1" x14ac:dyDescent="0.3">
      <c r="B10" s="413"/>
      <c r="C10" s="416"/>
      <c r="D10" s="69"/>
      <c r="E10" s="69"/>
      <c r="F10" s="69"/>
      <c r="G10" s="69"/>
      <c r="H10" s="69"/>
      <c r="I10" s="419"/>
      <c r="J10" s="69"/>
      <c r="K10" s="69"/>
      <c r="L10" s="70"/>
    </row>
    <row r="11" spans="2:12" ht="24.9" customHeight="1" thickBot="1" x14ac:dyDescent="0.35">
      <c r="B11" s="414"/>
      <c r="C11" s="417"/>
      <c r="D11" s="71"/>
      <c r="E11" s="71"/>
      <c r="F11" s="71"/>
      <c r="G11" s="71"/>
      <c r="H11" s="71"/>
      <c r="I11" s="420"/>
      <c r="J11" s="71"/>
      <c r="K11" s="71"/>
      <c r="L11" s="72"/>
    </row>
    <row r="12" spans="2:12" ht="24.9" customHeight="1" x14ac:dyDescent="0.3">
      <c r="B12" s="421"/>
      <c r="C12" s="422"/>
      <c r="D12" s="73"/>
      <c r="E12" s="73"/>
      <c r="F12" s="73"/>
      <c r="G12" s="73"/>
      <c r="H12" s="73"/>
      <c r="I12" s="419"/>
      <c r="J12" s="73"/>
      <c r="K12" s="73"/>
      <c r="L12" s="74"/>
    </row>
    <row r="13" spans="2:12" ht="24.9" customHeight="1" x14ac:dyDescent="0.3">
      <c r="B13" s="413"/>
      <c r="C13" s="423"/>
      <c r="D13" s="69"/>
      <c r="E13" s="69"/>
      <c r="F13" s="69"/>
      <c r="G13" s="69"/>
      <c r="H13" s="69"/>
      <c r="I13" s="419"/>
      <c r="J13" s="69"/>
      <c r="K13" s="69"/>
      <c r="L13" s="70"/>
    </row>
    <row r="14" spans="2:12" ht="24.9" customHeight="1" thickBot="1" x14ac:dyDescent="0.35">
      <c r="B14" s="425"/>
      <c r="C14" s="426"/>
      <c r="D14" s="75"/>
      <c r="E14" s="75"/>
      <c r="F14" s="75"/>
      <c r="G14" s="75"/>
      <c r="H14" s="75"/>
      <c r="I14" s="419"/>
      <c r="J14" s="75"/>
      <c r="K14" s="75"/>
      <c r="L14" s="76"/>
    </row>
    <row r="15" spans="2:12" ht="24.9" customHeight="1" x14ac:dyDescent="0.3">
      <c r="B15" s="412"/>
      <c r="C15" s="415"/>
      <c r="D15" s="67"/>
      <c r="E15" s="67"/>
      <c r="F15" s="67"/>
      <c r="G15" s="67"/>
      <c r="H15" s="67"/>
      <c r="I15" s="418"/>
      <c r="J15" s="67"/>
      <c r="K15" s="67"/>
      <c r="L15" s="68"/>
    </row>
    <row r="16" spans="2:12" ht="24.9" customHeight="1" x14ac:dyDescent="0.3">
      <c r="B16" s="413"/>
      <c r="C16" s="416"/>
      <c r="D16" s="69"/>
      <c r="E16" s="69"/>
      <c r="F16" s="69"/>
      <c r="G16" s="69"/>
      <c r="H16" s="69"/>
      <c r="I16" s="419"/>
      <c r="J16" s="69"/>
      <c r="K16" s="69"/>
      <c r="L16" s="70"/>
    </row>
    <row r="17" spans="2:12" ht="24.9" customHeight="1" thickBot="1" x14ac:dyDescent="0.35">
      <c r="B17" s="414"/>
      <c r="C17" s="417"/>
      <c r="D17" s="71"/>
      <c r="E17" s="71"/>
      <c r="F17" s="71"/>
      <c r="G17" s="71"/>
      <c r="H17" s="71"/>
      <c r="I17" s="420"/>
      <c r="J17" s="71"/>
      <c r="K17" s="71"/>
      <c r="L17" s="72"/>
    </row>
    <row r="18" spans="2:12" ht="24.9" customHeight="1" x14ac:dyDescent="0.3">
      <c r="B18" s="421"/>
      <c r="C18" s="422"/>
      <c r="D18" s="73"/>
      <c r="E18" s="73"/>
      <c r="F18" s="73"/>
      <c r="G18" s="73"/>
      <c r="H18" s="73"/>
      <c r="I18" s="419"/>
      <c r="J18" s="73"/>
      <c r="K18" s="73"/>
      <c r="L18" s="74"/>
    </row>
    <row r="19" spans="2:12" ht="24.9" customHeight="1" x14ac:dyDescent="0.3">
      <c r="B19" s="413"/>
      <c r="C19" s="423"/>
      <c r="D19" s="69"/>
      <c r="E19" s="69"/>
      <c r="F19" s="69"/>
      <c r="G19" s="69"/>
      <c r="H19" s="69"/>
      <c r="I19" s="419"/>
      <c r="J19" s="69"/>
      <c r="K19" s="69"/>
      <c r="L19" s="70"/>
    </row>
    <row r="20" spans="2:12" ht="24.9" customHeight="1" thickBot="1" x14ac:dyDescent="0.35">
      <c r="B20" s="425"/>
      <c r="C20" s="426"/>
      <c r="D20" s="75"/>
      <c r="E20" s="75"/>
      <c r="F20" s="75"/>
      <c r="G20" s="75"/>
      <c r="H20" s="75"/>
      <c r="I20" s="419"/>
      <c r="J20" s="75"/>
      <c r="K20" s="75"/>
      <c r="L20" s="76"/>
    </row>
    <row r="21" spans="2:12" ht="24.9" customHeight="1" x14ac:dyDescent="0.3">
      <c r="B21" s="412"/>
      <c r="C21" s="415"/>
      <c r="D21" s="67"/>
      <c r="E21" s="67"/>
      <c r="F21" s="67"/>
      <c r="G21" s="67"/>
      <c r="H21" s="67"/>
      <c r="I21" s="418"/>
      <c r="J21" s="67"/>
      <c r="K21" s="67"/>
      <c r="L21" s="68"/>
    </row>
    <row r="22" spans="2:12" ht="24.9" customHeight="1" x14ac:dyDescent="0.3">
      <c r="B22" s="413"/>
      <c r="C22" s="416"/>
      <c r="D22" s="69"/>
      <c r="E22" s="69"/>
      <c r="F22" s="69"/>
      <c r="G22" s="69"/>
      <c r="H22" s="69"/>
      <c r="I22" s="419"/>
      <c r="J22" s="69"/>
      <c r="K22" s="69"/>
      <c r="L22" s="70"/>
    </row>
    <row r="23" spans="2:12" ht="24.9" customHeight="1" thickBot="1" x14ac:dyDescent="0.35">
      <c r="B23" s="414"/>
      <c r="C23" s="417"/>
      <c r="D23" s="71"/>
      <c r="E23" s="71"/>
      <c r="F23" s="71"/>
      <c r="G23" s="71"/>
      <c r="H23" s="71"/>
      <c r="I23" s="420"/>
      <c r="J23" s="71"/>
      <c r="K23" s="71"/>
      <c r="L23" s="72"/>
    </row>
    <row r="24" spans="2:12" ht="24.9" customHeight="1" x14ac:dyDescent="0.3">
      <c r="B24" s="421"/>
      <c r="C24" s="422"/>
      <c r="D24" s="73"/>
      <c r="E24" s="73"/>
      <c r="F24" s="73"/>
      <c r="G24" s="73"/>
      <c r="H24" s="73"/>
      <c r="I24" s="419"/>
      <c r="J24" s="73"/>
      <c r="K24" s="73"/>
      <c r="L24" s="74"/>
    </row>
    <row r="25" spans="2:12" ht="24.9" customHeight="1" x14ac:dyDescent="0.3">
      <c r="B25" s="413"/>
      <c r="C25" s="423"/>
      <c r="D25" s="69"/>
      <c r="E25" s="69"/>
      <c r="F25" s="69"/>
      <c r="G25" s="69"/>
      <c r="H25" s="69"/>
      <c r="I25" s="419"/>
      <c r="J25" s="69"/>
      <c r="K25" s="69"/>
      <c r="L25" s="70"/>
    </row>
    <row r="26" spans="2:12" ht="24.9" customHeight="1" thickBot="1" x14ac:dyDescent="0.35">
      <c r="B26" s="425"/>
      <c r="C26" s="426"/>
      <c r="D26" s="75"/>
      <c r="E26" s="75"/>
      <c r="F26" s="75"/>
      <c r="G26" s="75"/>
      <c r="H26" s="75"/>
      <c r="I26" s="419"/>
      <c r="J26" s="75"/>
      <c r="K26" s="75"/>
      <c r="L26" s="76"/>
    </row>
    <row r="27" spans="2:12" ht="24.9" customHeight="1" x14ac:dyDescent="0.3">
      <c r="B27" s="412"/>
      <c r="C27" s="415"/>
      <c r="D27" s="67"/>
      <c r="E27" s="67"/>
      <c r="F27" s="67"/>
      <c r="G27" s="67"/>
      <c r="H27" s="67"/>
      <c r="I27" s="418"/>
      <c r="J27" s="67"/>
      <c r="K27" s="67"/>
      <c r="L27" s="68"/>
    </row>
    <row r="28" spans="2:12" ht="24.9" customHeight="1" x14ac:dyDescent="0.3">
      <c r="B28" s="413"/>
      <c r="C28" s="416"/>
      <c r="D28" s="69"/>
      <c r="E28" s="69"/>
      <c r="F28" s="69"/>
      <c r="G28" s="69"/>
      <c r="H28" s="69"/>
      <c r="I28" s="419"/>
      <c r="J28" s="69"/>
      <c r="K28" s="69"/>
      <c r="L28" s="70"/>
    </row>
    <row r="29" spans="2:12" ht="24.9" customHeight="1" thickBot="1" x14ac:dyDescent="0.35">
      <c r="B29" s="414"/>
      <c r="C29" s="417"/>
      <c r="D29" s="71"/>
      <c r="E29" s="71"/>
      <c r="F29" s="71"/>
      <c r="G29" s="71"/>
      <c r="H29" s="71"/>
      <c r="I29" s="420"/>
      <c r="J29" s="71"/>
      <c r="K29" s="71"/>
      <c r="L29" s="72"/>
    </row>
    <row r="30" spans="2:12" ht="24.9" customHeight="1" x14ac:dyDescent="0.3">
      <c r="B30" s="421"/>
      <c r="C30" s="422"/>
      <c r="D30" s="73"/>
      <c r="E30" s="73"/>
      <c r="F30" s="73"/>
      <c r="G30" s="73"/>
      <c r="H30" s="73"/>
      <c r="I30" s="419"/>
      <c r="J30" s="73"/>
      <c r="K30" s="73"/>
      <c r="L30" s="74"/>
    </row>
    <row r="31" spans="2:12" ht="24.9" customHeight="1" x14ac:dyDescent="0.3">
      <c r="B31" s="413"/>
      <c r="C31" s="423"/>
      <c r="D31" s="69"/>
      <c r="E31" s="69"/>
      <c r="F31" s="69"/>
      <c r="G31" s="69"/>
      <c r="H31" s="69"/>
      <c r="I31" s="419"/>
      <c r="J31" s="69"/>
      <c r="K31" s="69"/>
      <c r="L31" s="70"/>
    </row>
    <row r="32" spans="2:12" ht="24.9" customHeight="1" thickBot="1" x14ac:dyDescent="0.35">
      <c r="B32" s="425"/>
      <c r="C32" s="426"/>
      <c r="D32" s="75"/>
      <c r="E32" s="75"/>
      <c r="F32" s="75"/>
      <c r="G32" s="75"/>
      <c r="H32" s="75"/>
      <c r="I32" s="419"/>
      <c r="J32" s="75"/>
      <c r="K32" s="75"/>
      <c r="L32" s="76"/>
    </row>
    <row r="33" spans="2:12" ht="24.9" customHeight="1" x14ac:dyDescent="0.3">
      <c r="B33" s="412"/>
      <c r="C33" s="415"/>
      <c r="D33" s="67"/>
      <c r="E33" s="67"/>
      <c r="F33" s="67"/>
      <c r="G33" s="67"/>
      <c r="H33" s="67"/>
      <c r="I33" s="418"/>
      <c r="J33" s="67"/>
      <c r="K33" s="67"/>
      <c r="L33" s="68"/>
    </row>
    <row r="34" spans="2:12" ht="24.9" customHeight="1" x14ac:dyDescent="0.3">
      <c r="B34" s="413"/>
      <c r="C34" s="416"/>
      <c r="D34" s="69"/>
      <c r="E34" s="69"/>
      <c r="F34" s="69"/>
      <c r="G34" s="69"/>
      <c r="H34" s="69"/>
      <c r="I34" s="419"/>
      <c r="J34" s="69"/>
      <c r="K34" s="69"/>
      <c r="L34" s="70"/>
    </row>
    <row r="35" spans="2:12" ht="24.9" customHeight="1" thickBot="1" x14ac:dyDescent="0.35">
      <c r="B35" s="414"/>
      <c r="C35" s="417"/>
      <c r="D35" s="71"/>
      <c r="E35" s="71"/>
      <c r="F35" s="71"/>
      <c r="G35" s="71"/>
      <c r="H35" s="71"/>
      <c r="I35" s="420"/>
      <c r="J35" s="71"/>
      <c r="K35" s="71"/>
      <c r="L35" s="72"/>
    </row>
    <row r="36" spans="2:12" ht="24.9" customHeight="1" x14ac:dyDescent="0.3">
      <c r="B36" s="421"/>
      <c r="C36" s="422"/>
      <c r="D36" s="73"/>
      <c r="E36" s="73"/>
      <c r="F36" s="73"/>
      <c r="G36" s="73"/>
      <c r="H36" s="73"/>
      <c r="I36" s="419"/>
      <c r="J36" s="73"/>
      <c r="K36" s="73"/>
      <c r="L36" s="74"/>
    </row>
    <row r="37" spans="2:12" ht="24.9" customHeight="1" x14ac:dyDescent="0.3">
      <c r="B37" s="413"/>
      <c r="C37" s="423"/>
      <c r="D37" s="69"/>
      <c r="E37" s="69"/>
      <c r="F37" s="69"/>
      <c r="G37" s="69"/>
      <c r="H37" s="69"/>
      <c r="I37" s="419"/>
      <c r="J37" s="69"/>
      <c r="K37" s="69"/>
      <c r="L37" s="70"/>
    </row>
    <row r="38" spans="2:12" ht="24.9" customHeight="1" thickBot="1" x14ac:dyDescent="0.35">
      <c r="B38" s="425"/>
      <c r="C38" s="426"/>
      <c r="D38" s="75"/>
      <c r="E38" s="75"/>
      <c r="F38" s="75"/>
      <c r="G38" s="75"/>
      <c r="H38" s="75"/>
      <c r="I38" s="419"/>
      <c r="J38" s="75"/>
      <c r="K38" s="75"/>
      <c r="L38" s="76"/>
    </row>
    <row r="39" spans="2:12" ht="24.9" customHeight="1" x14ac:dyDescent="0.3">
      <c r="B39" s="412"/>
      <c r="C39" s="415"/>
      <c r="D39" s="67"/>
      <c r="E39" s="67"/>
      <c r="F39" s="67"/>
      <c r="G39" s="67"/>
      <c r="H39" s="67"/>
      <c r="I39" s="418"/>
      <c r="J39" s="67"/>
      <c r="K39" s="67"/>
      <c r="L39" s="68"/>
    </row>
    <row r="40" spans="2:12" ht="24.9" customHeight="1" x14ac:dyDescent="0.3">
      <c r="B40" s="413"/>
      <c r="C40" s="416"/>
      <c r="D40" s="69"/>
      <c r="E40" s="69"/>
      <c r="F40" s="69"/>
      <c r="G40" s="69"/>
      <c r="H40" s="69"/>
      <c r="I40" s="419"/>
      <c r="J40" s="69"/>
      <c r="K40" s="69"/>
      <c r="L40" s="70"/>
    </row>
    <row r="41" spans="2:12" ht="24.9" customHeight="1" thickBot="1" x14ac:dyDescent="0.35">
      <c r="B41" s="414"/>
      <c r="C41" s="417"/>
      <c r="D41" s="71"/>
      <c r="E41" s="71"/>
      <c r="F41" s="71"/>
      <c r="G41" s="71"/>
      <c r="H41" s="71"/>
      <c r="I41" s="420"/>
      <c r="J41" s="71"/>
      <c r="K41" s="71"/>
      <c r="L41" s="72"/>
    </row>
    <row r="42" spans="2:12" ht="24.9" customHeight="1" x14ac:dyDescent="0.3">
      <c r="B42" s="421"/>
      <c r="C42" s="422"/>
      <c r="D42" s="73"/>
      <c r="E42" s="73"/>
      <c r="F42" s="73"/>
      <c r="G42" s="73"/>
      <c r="H42" s="73"/>
      <c r="I42" s="419"/>
      <c r="J42" s="73"/>
      <c r="K42" s="73"/>
      <c r="L42" s="74"/>
    </row>
    <row r="43" spans="2:12" ht="24.9" customHeight="1" x14ac:dyDescent="0.3">
      <c r="B43" s="413"/>
      <c r="C43" s="423"/>
      <c r="D43" s="69"/>
      <c r="E43" s="69"/>
      <c r="F43" s="69"/>
      <c r="G43" s="69"/>
      <c r="H43" s="69"/>
      <c r="I43" s="419"/>
      <c r="J43" s="69"/>
      <c r="K43" s="69"/>
      <c r="L43" s="70"/>
    </row>
    <row r="44" spans="2:12" ht="24.9" customHeight="1" thickBot="1" x14ac:dyDescent="0.35">
      <c r="B44" s="425"/>
      <c r="C44" s="426"/>
      <c r="D44" s="75"/>
      <c r="E44" s="75"/>
      <c r="F44" s="75"/>
      <c r="G44" s="75"/>
      <c r="H44" s="75"/>
      <c r="I44" s="419"/>
      <c r="J44" s="75"/>
      <c r="K44" s="75"/>
      <c r="L44" s="76"/>
    </row>
    <row r="45" spans="2:12" ht="24.9" customHeight="1" x14ac:dyDescent="0.3">
      <c r="B45" s="412"/>
      <c r="C45" s="415"/>
      <c r="D45" s="67"/>
      <c r="E45" s="67"/>
      <c r="F45" s="67"/>
      <c r="G45" s="67"/>
      <c r="H45" s="67"/>
      <c r="I45" s="418"/>
      <c r="J45" s="67"/>
      <c r="K45" s="67"/>
      <c r="L45" s="68"/>
    </row>
    <row r="46" spans="2:12" ht="24.9" customHeight="1" x14ac:dyDescent="0.3">
      <c r="B46" s="413"/>
      <c r="C46" s="416"/>
      <c r="D46" s="69"/>
      <c r="E46" s="69"/>
      <c r="F46" s="69"/>
      <c r="G46" s="69"/>
      <c r="H46" s="69"/>
      <c r="I46" s="419"/>
      <c r="J46" s="69"/>
      <c r="K46" s="69"/>
      <c r="L46" s="70"/>
    </row>
    <row r="47" spans="2:12" ht="24.9" customHeight="1" thickBot="1" x14ac:dyDescent="0.35">
      <c r="B47" s="414"/>
      <c r="C47" s="417"/>
      <c r="D47" s="71"/>
      <c r="E47" s="71"/>
      <c r="F47" s="71"/>
      <c r="G47" s="71"/>
      <c r="H47" s="71"/>
      <c r="I47" s="420"/>
      <c r="J47" s="71"/>
      <c r="K47" s="71"/>
      <c r="L47" s="72"/>
    </row>
    <row r="48" spans="2:12" ht="24.9" customHeight="1" x14ac:dyDescent="0.3">
      <c r="B48" s="421"/>
      <c r="C48" s="422"/>
      <c r="D48" s="73"/>
      <c r="E48" s="73"/>
      <c r="F48" s="73"/>
      <c r="G48" s="73"/>
      <c r="H48" s="73"/>
      <c r="I48" s="419"/>
      <c r="J48" s="73"/>
      <c r="K48" s="73"/>
      <c r="L48" s="74"/>
    </row>
    <row r="49" spans="2:12" ht="24.9" customHeight="1" x14ac:dyDescent="0.3">
      <c r="B49" s="413"/>
      <c r="C49" s="423"/>
      <c r="D49" s="69"/>
      <c r="E49" s="69"/>
      <c r="F49" s="69"/>
      <c r="G49" s="69"/>
      <c r="H49" s="69"/>
      <c r="I49" s="419"/>
      <c r="J49" s="69"/>
      <c r="K49" s="69"/>
      <c r="L49" s="70"/>
    </row>
    <row r="50" spans="2:12" ht="24.9" customHeight="1" thickBot="1" x14ac:dyDescent="0.35">
      <c r="B50" s="425"/>
      <c r="C50" s="426"/>
      <c r="D50" s="75"/>
      <c r="E50" s="75"/>
      <c r="F50" s="75"/>
      <c r="G50" s="75"/>
      <c r="H50" s="75"/>
      <c r="I50" s="419"/>
      <c r="J50" s="75"/>
      <c r="K50" s="75"/>
      <c r="L50" s="76"/>
    </row>
    <row r="51" spans="2:12" ht="24.9" customHeight="1" x14ac:dyDescent="0.3">
      <c r="B51" s="412"/>
      <c r="C51" s="415"/>
      <c r="D51" s="67"/>
      <c r="E51" s="67"/>
      <c r="F51" s="67"/>
      <c r="G51" s="67"/>
      <c r="H51" s="67"/>
      <c r="I51" s="418"/>
      <c r="J51" s="67"/>
      <c r="K51" s="67"/>
      <c r="L51" s="68"/>
    </row>
    <row r="52" spans="2:12" ht="24.9" customHeight="1" x14ac:dyDescent="0.3">
      <c r="B52" s="413"/>
      <c r="C52" s="416"/>
      <c r="D52" s="69"/>
      <c r="E52" s="69"/>
      <c r="F52" s="69"/>
      <c r="G52" s="69"/>
      <c r="H52" s="69"/>
      <c r="I52" s="419"/>
      <c r="J52" s="69"/>
      <c r="K52" s="69"/>
      <c r="L52" s="70"/>
    </row>
    <row r="53" spans="2:12" ht="24.9" customHeight="1" thickBot="1" x14ac:dyDescent="0.35">
      <c r="B53" s="414"/>
      <c r="C53" s="417"/>
      <c r="D53" s="71"/>
      <c r="E53" s="71"/>
      <c r="F53" s="71"/>
      <c r="G53" s="71"/>
      <c r="H53" s="71"/>
      <c r="I53" s="420"/>
      <c r="J53" s="71"/>
      <c r="K53" s="71"/>
      <c r="L53" s="72"/>
    </row>
    <row r="54" spans="2:12" ht="24.9" customHeight="1" x14ac:dyDescent="0.3">
      <c r="B54" s="421"/>
      <c r="C54" s="422"/>
      <c r="D54" s="73"/>
      <c r="E54" s="73"/>
      <c r="F54" s="73"/>
      <c r="G54" s="73"/>
      <c r="H54" s="73"/>
      <c r="I54" s="419"/>
      <c r="J54" s="73"/>
      <c r="K54" s="73"/>
      <c r="L54" s="74"/>
    </row>
    <row r="55" spans="2:12" ht="24.9" customHeight="1" x14ac:dyDescent="0.3">
      <c r="B55" s="413"/>
      <c r="C55" s="423"/>
      <c r="D55" s="69"/>
      <c r="E55" s="69"/>
      <c r="F55" s="69"/>
      <c r="G55" s="69"/>
      <c r="H55" s="69"/>
      <c r="I55" s="419"/>
      <c r="J55" s="69"/>
      <c r="K55" s="69"/>
      <c r="L55" s="70"/>
    </row>
    <row r="56" spans="2:12" ht="24.9" customHeight="1" thickBot="1" x14ac:dyDescent="0.35">
      <c r="B56" s="414"/>
      <c r="C56" s="424"/>
      <c r="D56" s="71"/>
      <c r="E56" s="71"/>
      <c r="F56" s="71"/>
      <c r="G56" s="71"/>
      <c r="H56" s="71"/>
      <c r="I56" s="420"/>
      <c r="J56" s="71"/>
      <c r="K56" s="71"/>
      <c r="L56" s="72"/>
    </row>
  </sheetData>
  <sheetProtection formatCells="0"/>
  <mergeCells count="49">
    <mergeCell ref="B6:L6"/>
    <mergeCell ref="B9:B11"/>
    <mergeCell ref="C9:C11"/>
    <mergeCell ref="I9:I11"/>
    <mergeCell ref="B12:B14"/>
    <mergeCell ref="C12:C14"/>
    <mergeCell ref="I12:I14"/>
    <mergeCell ref="B15:B17"/>
    <mergeCell ref="C15:C17"/>
    <mergeCell ref="I15:I17"/>
    <mergeCell ref="B18:B20"/>
    <mergeCell ref="C18:C20"/>
    <mergeCell ref="I18:I20"/>
    <mergeCell ref="B21:B23"/>
    <mergeCell ref="C21:C23"/>
    <mergeCell ref="I21:I23"/>
    <mergeCell ref="B24:B26"/>
    <mergeCell ref="C24:C26"/>
    <mergeCell ref="I24:I26"/>
    <mergeCell ref="B27:B29"/>
    <mergeCell ref="C27:C29"/>
    <mergeCell ref="I27:I29"/>
    <mergeCell ref="B30:B32"/>
    <mergeCell ref="C30:C32"/>
    <mergeCell ref="I30:I32"/>
    <mergeCell ref="B33:B35"/>
    <mergeCell ref="C33:C35"/>
    <mergeCell ref="I33:I35"/>
    <mergeCell ref="B36:B38"/>
    <mergeCell ref="C36:C38"/>
    <mergeCell ref="I36:I38"/>
    <mergeCell ref="B39:B41"/>
    <mergeCell ref="C39:C41"/>
    <mergeCell ref="I39:I41"/>
    <mergeCell ref="B42:B44"/>
    <mergeCell ref="C42:C44"/>
    <mergeCell ref="I42:I44"/>
    <mergeCell ref="B45:B47"/>
    <mergeCell ref="C45:C47"/>
    <mergeCell ref="I45:I47"/>
    <mergeCell ref="B48:B50"/>
    <mergeCell ref="C48:C50"/>
    <mergeCell ref="I48:I50"/>
    <mergeCell ref="B51:B53"/>
    <mergeCell ref="C51:C53"/>
    <mergeCell ref="I51:I53"/>
    <mergeCell ref="B54:B56"/>
    <mergeCell ref="C54:C56"/>
    <mergeCell ref="I54:I56"/>
  </mergeCells>
  <pageMargins left="0.70866141732283472" right="0.70866141732283472" top="0.74803149606299213" bottom="0.74803149606299213" header="0.31496062992125984" footer="0.31496062992125984"/>
  <pageSetup scale="44" orientation="landscape"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1:Z29"/>
  <sheetViews>
    <sheetView workbookViewId="0">
      <selection activeCell="T15" sqref="T15"/>
    </sheetView>
  </sheetViews>
  <sheetFormatPr baseColWidth="10" defaultColWidth="11.5546875" defaultRowHeight="14.4" x14ac:dyDescent="0.3"/>
  <cols>
    <col min="1" max="1" width="1.44140625" customWidth="1"/>
    <col min="2" max="2" width="12.33203125" customWidth="1"/>
    <col min="3" max="3" width="21.33203125" bestFit="1" customWidth="1"/>
    <col min="4" max="4" width="7.6640625" customWidth="1"/>
    <col min="5" max="5" width="1.6640625" customWidth="1"/>
    <col min="6" max="6" width="13.88671875" customWidth="1"/>
    <col min="8" max="8" width="5.6640625" customWidth="1"/>
    <col min="9" max="9" width="1.6640625" customWidth="1"/>
    <col min="12" max="12" width="4.88671875" customWidth="1"/>
    <col min="13" max="13" width="2.33203125" customWidth="1"/>
    <col min="16" max="16" width="4.6640625" customWidth="1"/>
    <col min="17" max="17" width="2.33203125" customWidth="1"/>
    <col min="20" max="20" width="6" customWidth="1"/>
    <col min="21" max="21" width="1.6640625" customWidth="1"/>
    <col min="25" max="25" width="2.6640625" customWidth="1"/>
  </cols>
  <sheetData>
    <row r="1" spans="2:22" x14ac:dyDescent="0.3">
      <c r="B1" s="430" t="s">
        <v>653</v>
      </c>
      <c r="C1" s="430"/>
      <c r="D1" s="430"/>
      <c r="E1" s="430"/>
      <c r="F1" s="430"/>
      <c r="G1" s="430"/>
      <c r="H1" s="430"/>
      <c r="I1" s="430"/>
      <c r="J1" s="430"/>
      <c r="K1" s="430"/>
      <c r="L1" s="430"/>
      <c r="M1" s="430"/>
      <c r="N1" s="430"/>
      <c r="O1" s="430"/>
      <c r="P1" s="430"/>
      <c r="Q1" s="430"/>
      <c r="R1" s="430"/>
      <c r="S1" s="430"/>
      <c r="T1" s="430"/>
    </row>
    <row r="2" spans="2:22" x14ac:dyDescent="0.3">
      <c r="B2" s="430"/>
      <c r="C2" s="430"/>
      <c r="D2" s="430"/>
      <c r="E2" s="430"/>
      <c r="F2" s="430"/>
      <c r="G2" s="430"/>
      <c r="H2" s="430"/>
      <c r="I2" s="430"/>
      <c r="J2" s="430"/>
      <c r="K2" s="430"/>
      <c r="L2" s="430"/>
      <c r="M2" s="430"/>
      <c r="N2" s="430"/>
      <c r="O2" s="430"/>
      <c r="P2" s="430"/>
      <c r="Q2" s="430"/>
      <c r="R2" s="430"/>
      <c r="S2" s="430"/>
      <c r="T2" s="430"/>
    </row>
    <row r="3" spans="2:22" x14ac:dyDescent="0.3">
      <c r="B3" s="430"/>
      <c r="C3" s="430"/>
      <c r="D3" s="430"/>
      <c r="E3" s="430"/>
      <c r="F3" s="430"/>
      <c r="G3" s="430"/>
      <c r="H3" s="430"/>
      <c r="I3" s="430"/>
      <c r="J3" s="430"/>
      <c r="K3" s="430"/>
      <c r="L3" s="430"/>
      <c r="M3" s="430"/>
      <c r="N3" s="430"/>
      <c r="O3" s="430"/>
      <c r="P3" s="430"/>
      <c r="Q3" s="430"/>
      <c r="R3" s="430"/>
      <c r="S3" s="430"/>
      <c r="T3" s="430"/>
    </row>
    <row r="4" spans="2:22" ht="14.4" customHeight="1" x14ac:dyDescent="0.3">
      <c r="B4" s="431" t="s">
        <v>24</v>
      </c>
      <c r="C4" s="231" t="s">
        <v>623</v>
      </c>
      <c r="D4" s="232">
        <f>COUNTIF(GEI!$G$16:$G$27,"No aplica")</f>
        <v>0</v>
      </c>
      <c r="F4" s="431" t="s">
        <v>25</v>
      </c>
      <c r="G4" s="231" t="s">
        <v>623</v>
      </c>
      <c r="H4" s="232">
        <f>COUNTIF(GEI!G28:G33,"No aplica")</f>
        <v>0</v>
      </c>
      <c r="J4" s="431" t="s">
        <v>26</v>
      </c>
      <c r="K4" s="231" t="s">
        <v>623</v>
      </c>
      <c r="L4" s="232">
        <f>COUNTIF(GEI!G34:G51,"No aplica")</f>
        <v>0</v>
      </c>
      <c r="N4" s="431" t="s">
        <v>27</v>
      </c>
      <c r="O4" s="231" t="s">
        <v>623</v>
      </c>
      <c r="P4" s="232">
        <f>COUNTIF(GEI!G52:G80,"No aplica")</f>
        <v>0</v>
      </c>
      <c r="R4" s="431" t="s">
        <v>28</v>
      </c>
      <c r="S4" s="231" t="s">
        <v>623</v>
      </c>
      <c r="T4" s="232">
        <f>COUNTIF(GEI!G81:G85,"No aplica")</f>
        <v>0</v>
      </c>
    </row>
    <row r="5" spans="2:22" x14ac:dyDescent="0.3">
      <c r="B5" s="431"/>
      <c r="C5" s="233" t="s">
        <v>624</v>
      </c>
      <c r="D5" s="232">
        <f>COUNTIF(GEI!G16:G27,"No iniciado")</f>
        <v>0</v>
      </c>
      <c r="F5" s="431"/>
      <c r="G5" s="233" t="s">
        <v>624</v>
      </c>
      <c r="H5" s="232">
        <f>COUNTIF(GEI!G28:G33,"No iniciado")</f>
        <v>0</v>
      </c>
      <c r="J5" s="431"/>
      <c r="K5" s="233" t="s">
        <v>624</v>
      </c>
      <c r="L5" s="232">
        <f>COUNTIF(GEI!G34:G51,"No iniciado")</f>
        <v>0</v>
      </c>
      <c r="N5" s="431"/>
      <c r="O5" s="233" t="s">
        <v>624</v>
      </c>
      <c r="P5" s="232">
        <f>COUNTIF(GEI!G52:G80,"No iniciado")</f>
        <v>0</v>
      </c>
      <c r="R5" s="431"/>
      <c r="S5" s="233" t="s">
        <v>624</v>
      </c>
      <c r="T5" s="232">
        <f>COUNTIF(GEI!G81:G85,"No iniciado")</f>
        <v>0</v>
      </c>
    </row>
    <row r="6" spans="2:22" x14ac:dyDescent="0.3">
      <c r="B6" s="431"/>
      <c r="C6" s="158" t="s">
        <v>12</v>
      </c>
      <c r="D6" s="232">
        <f>COUNTIF(GEI!G16:G27,"Iniciado")</f>
        <v>0</v>
      </c>
      <c r="F6" s="431"/>
      <c r="G6" s="158" t="s">
        <v>12</v>
      </c>
      <c r="H6" s="232">
        <f>COUNTIF(GEI!G28:G33,"Iniciado")</f>
        <v>0</v>
      </c>
      <c r="J6" s="431"/>
      <c r="K6" s="158" t="s">
        <v>12</v>
      </c>
      <c r="L6" s="232">
        <f>COUNTIF(GEI!G34:G51,"Iniciado")</f>
        <v>0</v>
      </c>
      <c r="N6" s="431"/>
      <c r="O6" s="158" t="s">
        <v>12</v>
      </c>
      <c r="P6" s="232">
        <f>COUNTIF(GEI!G52:G80,"Iniciado")</f>
        <v>0</v>
      </c>
      <c r="R6" s="431"/>
      <c r="S6" s="158" t="s">
        <v>12</v>
      </c>
      <c r="T6" s="232">
        <f>COUNTIF(GEI!G81:G85,"Iniciado")</f>
        <v>0</v>
      </c>
    </row>
    <row r="7" spans="2:22" ht="14.4" customHeight="1" x14ac:dyDescent="0.3">
      <c r="B7" s="431"/>
      <c r="C7" s="159" t="s">
        <v>11</v>
      </c>
      <c r="D7" s="232">
        <f>COUNTIF(GEI!G16:G27,"Cumplimiento Parcial")</f>
        <v>0</v>
      </c>
      <c r="F7" s="431"/>
      <c r="G7" s="159" t="s">
        <v>11</v>
      </c>
      <c r="H7" s="232">
        <f>COUNTIF(GEI!G28:G33,"Cumplimiento Parcial")</f>
        <v>0</v>
      </c>
      <c r="J7" s="431"/>
      <c r="K7" s="159" t="s">
        <v>11</v>
      </c>
      <c r="L7" s="232">
        <f>COUNTIF(GEI!G34:G51,"Cumplimiento Parcial")</f>
        <v>0</v>
      </c>
      <c r="N7" s="431"/>
      <c r="O7" s="159" t="s">
        <v>11</v>
      </c>
      <c r="P7" s="232">
        <f>COUNTIF(GEI!G52:G80,"Cumplimiento Parcial")</f>
        <v>0</v>
      </c>
      <c r="R7" s="431"/>
      <c r="S7" s="159" t="s">
        <v>11</v>
      </c>
      <c r="T7" s="232">
        <f>COUNTIF(GEI!G81:G85,"Cumplimiento Parcial")</f>
        <v>0</v>
      </c>
    </row>
    <row r="8" spans="2:22" ht="14.4" customHeight="1" x14ac:dyDescent="0.3">
      <c r="B8" s="431"/>
      <c r="C8" s="159" t="s">
        <v>10</v>
      </c>
      <c r="D8" s="232">
        <f>COUNTIF(GEI!G16:G27,"Cumplimiento Total")</f>
        <v>0</v>
      </c>
      <c r="F8" s="431"/>
      <c r="G8" s="159" t="s">
        <v>10</v>
      </c>
      <c r="H8" s="232">
        <f>COUNTIF(GEI!G28:G33,"Cumplimiento Total")</f>
        <v>0</v>
      </c>
      <c r="J8" s="431"/>
      <c r="K8" s="159" t="s">
        <v>10</v>
      </c>
      <c r="L8" s="232">
        <f>COUNTIF(GEI!G34:G51,"Cumplimiento Total")</f>
        <v>0</v>
      </c>
      <c r="N8" s="431"/>
      <c r="O8" s="159" t="s">
        <v>10</v>
      </c>
      <c r="P8" s="232">
        <f>COUNTIF(GEI!G52:G80,"Cumplimiento Total")</f>
        <v>0</v>
      </c>
      <c r="R8" s="431"/>
      <c r="S8" s="159" t="s">
        <v>10</v>
      </c>
      <c r="T8" s="232">
        <f>COUNTIF(GEI!G81:G85,"Cumplimiento Total")</f>
        <v>0</v>
      </c>
    </row>
    <row r="9" spans="2:22" x14ac:dyDescent="0.3">
      <c r="B9" s="431"/>
      <c r="C9" s="234" t="s">
        <v>646</v>
      </c>
      <c r="D9" s="160">
        <f>SUM(D5:D8)</f>
        <v>0</v>
      </c>
      <c r="F9" s="431"/>
      <c r="G9" s="234" t="s">
        <v>646</v>
      </c>
      <c r="H9" s="160">
        <f>SUM(H5:H8)</f>
        <v>0</v>
      </c>
      <c r="J9" s="431"/>
      <c r="K9" s="234" t="s">
        <v>646</v>
      </c>
      <c r="L9" s="160">
        <f>SUM(L5:L8)</f>
        <v>0</v>
      </c>
      <c r="N9" s="431"/>
      <c r="O9" s="234" t="s">
        <v>646</v>
      </c>
      <c r="P9" s="160">
        <f>SUM(P5:P8)</f>
        <v>0</v>
      </c>
      <c r="R9" s="431"/>
      <c r="S9" s="234" t="s">
        <v>646</v>
      </c>
      <c r="T9" s="160">
        <f>SUM(T5:T8)</f>
        <v>0</v>
      </c>
      <c r="V9" s="254">
        <f>D9+H9+L9++P9+T9</f>
        <v>0</v>
      </c>
    </row>
    <row r="11" spans="2:22" ht="14.4" customHeight="1" x14ac:dyDescent="0.3">
      <c r="B11" s="430" t="s">
        <v>607</v>
      </c>
      <c r="C11" s="430"/>
      <c r="D11" s="430"/>
      <c r="E11" s="430"/>
      <c r="F11" s="430"/>
      <c r="G11" s="430"/>
      <c r="H11" s="430"/>
      <c r="I11" s="430"/>
      <c r="J11" s="430"/>
      <c r="K11" s="430"/>
      <c r="L11" s="430"/>
      <c r="M11" s="430"/>
      <c r="N11" s="430"/>
      <c r="O11" s="430"/>
      <c r="P11" s="430"/>
      <c r="Q11" s="244"/>
      <c r="R11" s="244"/>
      <c r="S11" s="244"/>
      <c r="T11" s="244"/>
    </row>
    <row r="12" spans="2:22" ht="14.4" customHeight="1" x14ac:dyDescent="0.3">
      <c r="B12" s="430"/>
      <c r="C12" s="430"/>
      <c r="D12" s="430"/>
      <c r="E12" s="430"/>
      <c r="F12" s="430"/>
      <c r="G12" s="430"/>
      <c r="H12" s="430"/>
      <c r="I12" s="430"/>
      <c r="J12" s="430"/>
      <c r="K12" s="430"/>
      <c r="L12" s="430"/>
      <c r="M12" s="430"/>
      <c r="N12" s="430"/>
      <c r="O12" s="430"/>
      <c r="P12" s="430"/>
      <c r="Q12" s="244"/>
      <c r="R12" s="244"/>
      <c r="S12" s="244"/>
      <c r="T12" s="244"/>
    </row>
    <row r="13" spans="2:22" ht="14.4" customHeight="1" x14ac:dyDescent="0.3">
      <c r="B13" s="430"/>
      <c r="C13" s="430"/>
      <c r="D13" s="430"/>
      <c r="E13" s="430"/>
      <c r="F13" s="430"/>
      <c r="G13" s="430"/>
      <c r="H13" s="430"/>
      <c r="I13" s="430"/>
      <c r="J13" s="430"/>
      <c r="K13" s="430"/>
      <c r="L13" s="430"/>
      <c r="M13" s="430"/>
      <c r="N13" s="430"/>
      <c r="O13" s="430"/>
      <c r="P13" s="430"/>
      <c r="Q13" s="244"/>
      <c r="R13" s="244"/>
      <c r="S13" s="244"/>
      <c r="T13" s="244"/>
    </row>
    <row r="14" spans="2:22" x14ac:dyDescent="0.3">
      <c r="B14" s="431" t="s">
        <v>116</v>
      </c>
      <c r="C14" s="231" t="s">
        <v>623</v>
      </c>
      <c r="D14" s="232">
        <f>COUNTIF(GPE!G16:G39,"No aplica")</f>
        <v>0</v>
      </c>
      <c r="F14" s="431" t="s">
        <v>146</v>
      </c>
      <c r="G14" s="231" t="s">
        <v>623</v>
      </c>
      <c r="H14" s="232">
        <f>COUNTIF(GPE!G40:G58,"No aplica")</f>
        <v>0</v>
      </c>
      <c r="J14" s="431" t="s">
        <v>654</v>
      </c>
      <c r="K14" s="231" t="s">
        <v>623</v>
      </c>
      <c r="L14" s="232">
        <f>COUNTIF(GPE!G59:G79,"No aplica")</f>
        <v>0</v>
      </c>
      <c r="N14" s="431" t="s">
        <v>198</v>
      </c>
      <c r="O14" s="231" t="s">
        <v>623</v>
      </c>
      <c r="P14" s="232">
        <f>COUNTIF(GPE!G80:G98,"No aplica")</f>
        <v>0</v>
      </c>
    </row>
    <row r="15" spans="2:22" x14ac:dyDescent="0.3">
      <c r="B15" s="431"/>
      <c r="C15" s="233" t="s">
        <v>624</v>
      </c>
      <c r="D15" s="232">
        <f>COUNTIF(GPE!G16:G39,"No iniciado")</f>
        <v>0</v>
      </c>
      <c r="F15" s="431"/>
      <c r="G15" s="233" t="s">
        <v>624</v>
      </c>
      <c r="H15" s="232">
        <f>COUNTIF(GPE!G40:G58,"No iniciado")</f>
        <v>0</v>
      </c>
      <c r="J15" s="431"/>
      <c r="K15" s="233" t="s">
        <v>624</v>
      </c>
      <c r="L15" s="232">
        <f>COUNTIF(GPE!G59:G79,"No iniciado")</f>
        <v>0</v>
      </c>
      <c r="N15" s="431"/>
      <c r="O15" s="233" t="s">
        <v>624</v>
      </c>
      <c r="P15" s="232">
        <f>COUNTIF(GPE!G80:G98,"No iniciado")</f>
        <v>0</v>
      </c>
    </row>
    <row r="16" spans="2:22" x14ac:dyDescent="0.3">
      <c r="B16" s="431"/>
      <c r="C16" s="158" t="s">
        <v>12</v>
      </c>
      <c r="D16" s="232">
        <f>COUNTIF(GPE!G16:G39,"Iniciado")</f>
        <v>0</v>
      </c>
      <c r="F16" s="431"/>
      <c r="G16" s="158" t="s">
        <v>12</v>
      </c>
      <c r="H16" s="232">
        <f>COUNTIF(GPE!G40:G58,"Iniciado")</f>
        <v>0</v>
      </c>
      <c r="J16" s="431"/>
      <c r="K16" s="158" t="s">
        <v>12</v>
      </c>
      <c r="L16" s="232">
        <f>COUNTIF(GPE!G59:G79,"Iniciado")</f>
        <v>0</v>
      </c>
      <c r="N16" s="431"/>
      <c r="O16" s="158" t="s">
        <v>12</v>
      </c>
      <c r="P16" s="232">
        <f>COUNTIF(GPE!G80:G98,"Iniciado")</f>
        <v>0</v>
      </c>
    </row>
    <row r="17" spans="2:26" x14ac:dyDescent="0.3">
      <c r="B17" s="431"/>
      <c r="C17" s="159" t="s">
        <v>11</v>
      </c>
      <c r="D17" s="232">
        <f>COUNTIF(GPE!G16:G39,"Cumplimiento Parcial")</f>
        <v>0</v>
      </c>
      <c r="F17" s="431"/>
      <c r="G17" s="159" t="s">
        <v>11</v>
      </c>
      <c r="H17" s="232">
        <f>COUNTIF(GPE!G40:G58,"Cumplimiento Parcial")</f>
        <v>0</v>
      </c>
      <c r="J17" s="431"/>
      <c r="K17" s="159" t="s">
        <v>11</v>
      </c>
      <c r="L17" s="232">
        <f>COUNTIF(GPE!G59:G79,"Cumplimiento Parcial")</f>
        <v>0</v>
      </c>
      <c r="N17" s="431"/>
      <c r="O17" s="159" t="s">
        <v>11</v>
      </c>
      <c r="P17" s="232">
        <f>COUNTIF(GPE!G80:G98,"Cumplimiento Parcial")</f>
        <v>0</v>
      </c>
    </row>
    <row r="18" spans="2:26" x14ac:dyDescent="0.3">
      <c r="B18" s="431"/>
      <c r="C18" s="159" t="s">
        <v>10</v>
      </c>
      <c r="D18" s="232">
        <f>COUNTIF(GPE!G16:G39,"Cumplimiento Total")</f>
        <v>0</v>
      </c>
      <c r="F18" s="431"/>
      <c r="G18" s="159" t="s">
        <v>10</v>
      </c>
      <c r="H18" s="232">
        <f>COUNTIF(GPE!G40:G58,"Cumplimiento Total")</f>
        <v>0</v>
      </c>
      <c r="J18" s="431"/>
      <c r="K18" s="159" t="s">
        <v>10</v>
      </c>
      <c r="L18" s="232">
        <f>COUNTIF(GPE!G59:G79,"Cumplimiento Total")</f>
        <v>0</v>
      </c>
      <c r="N18" s="431"/>
      <c r="O18" s="159" t="s">
        <v>10</v>
      </c>
      <c r="P18" s="232">
        <f>COUNTIF(GPE!G80:G98,"Cumplimiento Total")</f>
        <v>0</v>
      </c>
    </row>
    <row r="19" spans="2:26" x14ac:dyDescent="0.3">
      <c r="B19" s="431"/>
      <c r="C19" s="234" t="s">
        <v>646</v>
      </c>
      <c r="D19" s="160">
        <f>SUM(D15:D18)</f>
        <v>0</v>
      </c>
      <c r="F19" s="431"/>
      <c r="G19" s="234" t="s">
        <v>646</v>
      </c>
      <c r="H19" s="160">
        <f>SUM(H15:H18)</f>
        <v>0</v>
      </c>
      <c r="J19" s="431"/>
      <c r="K19" s="234" t="s">
        <v>646</v>
      </c>
      <c r="L19" s="160">
        <f>SUM(L15:L18)</f>
        <v>0</v>
      </c>
      <c r="N19" s="431"/>
      <c r="O19" s="234" t="s">
        <v>646</v>
      </c>
      <c r="P19" s="160">
        <f>SUM(P15:P18)</f>
        <v>0</v>
      </c>
      <c r="R19" s="254">
        <f>D19+H19+L19+P19</f>
        <v>0</v>
      </c>
    </row>
    <row r="21" spans="2:26" ht="14.4" customHeight="1" x14ac:dyDescent="0.3">
      <c r="B21" s="430" t="s">
        <v>655</v>
      </c>
      <c r="C21" s="430"/>
      <c r="D21" s="430"/>
      <c r="E21" s="430"/>
      <c r="F21" s="430"/>
      <c r="G21" s="430"/>
      <c r="H21" s="430"/>
      <c r="I21" s="430"/>
      <c r="J21" s="430"/>
      <c r="K21" s="430"/>
      <c r="L21" s="430"/>
      <c r="M21" s="430"/>
      <c r="N21" s="430"/>
      <c r="O21" s="430"/>
      <c r="P21" s="430"/>
      <c r="Q21" s="430"/>
      <c r="R21" s="430"/>
      <c r="S21" s="430"/>
      <c r="T21" s="430"/>
      <c r="U21" s="430"/>
      <c r="V21" s="430"/>
      <c r="W21" s="430"/>
      <c r="X21" s="430"/>
    </row>
    <row r="22" spans="2:26" ht="14.4" customHeight="1" x14ac:dyDescent="0.3">
      <c r="B22" s="430"/>
      <c r="C22" s="430"/>
      <c r="D22" s="430"/>
      <c r="E22" s="430"/>
      <c r="F22" s="430"/>
      <c r="G22" s="430"/>
      <c r="H22" s="430"/>
      <c r="I22" s="430"/>
      <c r="J22" s="430"/>
      <c r="K22" s="430"/>
      <c r="L22" s="430"/>
      <c r="M22" s="430"/>
      <c r="N22" s="430"/>
      <c r="O22" s="430"/>
      <c r="P22" s="430"/>
      <c r="Q22" s="430"/>
      <c r="R22" s="430"/>
      <c r="S22" s="430"/>
      <c r="T22" s="430"/>
      <c r="U22" s="430"/>
      <c r="V22" s="430"/>
      <c r="W22" s="430"/>
      <c r="X22" s="430"/>
    </row>
    <row r="23" spans="2:26" ht="14.4" customHeight="1" x14ac:dyDescent="0.3">
      <c r="B23" s="430"/>
      <c r="C23" s="430"/>
      <c r="D23" s="430"/>
      <c r="E23" s="430"/>
      <c r="F23" s="430"/>
      <c r="G23" s="430"/>
      <c r="H23" s="430"/>
      <c r="I23" s="430"/>
      <c r="J23" s="430"/>
      <c r="K23" s="430"/>
      <c r="L23" s="430"/>
      <c r="M23" s="430"/>
      <c r="N23" s="430"/>
      <c r="O23" s="430"/>
      <c r="P23" s="430"/>
      <c r="Q23" s="430"/>
      <c r="R23" s="430"/>
      <c r="S23" s="430"/>
      <c r="T23" s="430"/>
      <c r="U23" s="430"/>
      <c r="V23" s="430"/>
      <c r="W23" s="430"/>
      <c r="X23" s="430"/>
    </row>
    <row r="24" spans="2:26" x14ac:dyDescent="0.3">
      <c r="B24" s="431" t="s">
        <v>222</v>
      </c>
      <c r="C24" s="231" t="s">
        <v>623</v>
      </c>
      <c r="D24" s="232">
        <f>COUNTIF(GRE!G16:G31,"No aplica")</f>
        <v>0</v>
      </c>
      <c r="F24" s="431" t="s">
        <v>239</v>
      </c>
      <c r="G24" s="231" t="s">
        <v>623</v>
      </c>
      <c r="H24" s="232">
        <f>COUNTIF(GRE!G32:G45,"No aplica")</f>
        <v>0</v>
      </c>
      <c r="J24" s="431" t="s">
        <v>255</v>
      </c>
      <c r="K24" s="231" t="s">
        <v>623</v>
      </c>
      <c r="L24" s="232">
        <f>COUNTIF(GRE!G46:G57,"No aplica")</f>
        <v>0</v>
      </c>
      <c r="N24" s="431" t="s">
        <v>269</v>
      </c>
      <c r="O24" s="231" t="s">
        <v>623</v>
      </c>
      <c r="P24" s="232">
        <f>COUNTIF(GRE!G58:G90,"No aplica")</f>
        <v>0</v>
      </c>
      <c r="R24" s="431" t="s">
        <v>304</v>
      </c>
      <c r="S24" s="231" t="s">
        <v>623</v>
      </c>
      <c r="T24" s="232">
        <f>COUNTIF(GRE!G91:G106,"No aplica")</f>
        <v>0</v>
      </c>
      <c r="V24" s="431" t="s">
        <v>322</v>
      </c>
      <c r="W24" s="231" t="s">
        <v>623</v>
      </c>
      <c r="X24" s="232">
        <f>COUNTIF(GRE!G107:G114,"No aplica")</f>
        <v>0</v>
      </c>
    </row>
    <row r="25" spans="2:26" x14ac:dyDescent="0.3">
      <c r="B25" s="431"/>
      <c r="C25" s="233" t="s">
        <v>624</v>
      </c>
      <c r="D25" s="232">
        <f>COUNTIF(GRE!G16:G31,"No iniciado")</f>
        <v>0</v>
      </c>
      <c r="F25" s="431"/>
      <c r="G25" s="233" t="s">
        <v>624</v>
      </c>
      <c r="H25" s="232">
        <f>COUNTIF(GRE!G32:G45,"No iniciado")</f>
        <v>0</v>
      </c>
      <c r="J25" s="431"/>
      <c r="K25" s="233" t="s">
        <v>624</v>
      </c>
      <c r="L25" s="232">
        <f>COUNTIF(GRE!G46:G57,"No iniciado")</f>
        <v>0</v>
      </c>
      <c r="N25" s="431"/>
      <c r="O25" s="233" t="s">
        <v>624</v>
      </c>
      <c r="P25" s="232">
        <f>COUNTIF(GRE!G58:G90,"No iniciado")</f>
        <v>0</v>
      </c>
      <c r="R25" s="431"/>
      <c r="S25" s="233" t="s">
        <v>624</v>
      </c>
      <c r="T25" s="232">
        <f>COUNTIF(GRE!G91:G106,"No iniciado")</f>
        <v>0</v>
      </c>
      <c r="V25" s="431"/>
      <c r="W25" s="233" t="s">
        <v>624</v>
      </c>
      <c r="X25" s="232">
        <f>COUNTIF(GRE!G107:G114,"No iniciado")</f>
        <v>0</v>
      </c>
    </row>
    <row r="26" spans="2:26" x14ac:dyDescent="0.3">
      <c r="B26" s="431"/>
      <c r="C26" s="158" t="s">
        <v>12</v>
      </c>
      <c r="D26" s="232">
        <f>COUNTIF(GRE!G16:G31,"Iniciado")</f>
        <v>0</v>
      </c>
      <c r="F26" s="431"/>
      <c r="G26" s="158" t="s">
        <v>12</v>
      </c>
      <c r="H26" s="232">
        <f>COUNTIF(GRE!G32:G45,"Iniciado")</f>
        <v>0</v>
      </c>
      <c r="J26" s="431"/>
      <c r="K26" s="158" t="s">
        <v>12</v>
      </c>
      <c r="L26" s="232">
        <f>COUNTIF(GRE!G46:G57,"Iniciado")</f>
        <v>0</v>
      </c>
      <c r="N26" s="431"/>
      <c r="O26" s="158" t="s">
        <v>12</v>
      </c>
      <c r="P26" s="232">
        <f>COUNTIF(GRE!G58:G90,"Iniciado")</f>
        <v>0</v>
      </c>
      <c r="R26" s="431"/>
      <c r="S26" s="158" t="s">
        <v>12</v>
      </c>
      <c r="T26" s="232">
        <f>COUNTIF(GRE!G91:G106,"Iniciado")</f>
        <v>0</v>
      </c>
      <c r="V26" s="431"/>
      <c r="W26" s="158" t="s">
        <v>12</v>
      </c>
      <c r="X26" s="232">
        <f>COUNTIF(GRE!G107:G114,"Iniciado")</f>
        <v>0</v>
      </c>
    </row>
    <row r="27" spans="2:26" x14ac:dyDescent="0.3">
      <c r="B27" s="431"/>
      <c r="C27" s="159" t="s">
        <v>11</v>
      </c>
      <c r="D27" s="232">
        <f>COUNTIF(GRE!G16:G31,"Cumplimiento Parcial")</f>
        <v>0</v>
      </c>
      <c r="F27" s="431"/>
      <c r="G27" s="159" t="s">
        <v>11</v>
      </c>
      <c r="H27" s="232">
        <f>COUNTIF(GRE!G32:G45,"Cumplimiento Parcial")</f>
        <v>0</v>
      </c>
      <c r="J27" s="431"/>
      <c r="K27" s="159" t="s">
        <v>11</v>
      </c>
      <c r="L27" s="232">
        <f>COUNTIF(GRE!G46:G57,"Cumplimiento Parcial")</f>
        <v>0</v>
      </c>
      <c r="N27" s="431"/>
      <c r="O27" s="159" t="s">
        <v>11</v>
      </c>
      <c r="P27" s="232">
        <f>COUNTIF(GRE!G58:G90,"Cumplimiento Parcial")</f>
        <v>0</v>
      </c>
      <c r="R27" s="431"/>
      <c r="S27" s="159" t="s">
        <v>11</v>
      </c>
      <c r="T27" s="232">
        <f>COUNTIF(GRE!G91:G106,"Cumplimiento Parcial")</f>
        <v>0</v>
      </c>
      <c r="V27" s="431"/>
      <c r="W27" s="159" t="s">
        <v>11</v>
      </c>
      <c r="X27" s="232">
        <f>COUNTIF(GRE!G107:G114,"Cumplimiento Parcial")</f>
        <v>0</v>
      </c>
    </row>
    <row r="28" spans="2:26" x14ac:dyDescent="0.3">
      <c r="B28" s="431"/>
      <c r="C28" s="159" t="s">
        <v>10</v>
      </c>
      <c r="D28" s="232">
        <f>COUNTIF(GRE!G16:G31,"Cumplimiento Total")</f>
        <v>0</v>
      </c>
      <c r="F28" s="431"/>
      <c r="G28" s="159" t="s">
        <v>10</v>
      </c>
      <c r="H28" s="232">
        <f>COUNTIF(GRE!G32:G45,"Cumplimiento Total")</f>
        <v>0</v>
      </c>
      <c r="J28" s="431"/>
      <c r="K28" s="159" t="s">
        <v>10</v>
      </c>
      <c r="L28" s="232">
        <f>COUNTIF(GRE!G46:G57,"Cumplimiento Total")</f>
        <v>0</v>
      </c>
      <c r="N28" s="431"/>
      <c r="O28" s="159" t="s">
        <v>10</v>
      </c>
      <c r="P28" s="232">
        <f>COUNTIF(GRE!G58:G90,"Cumplimiento Total")</f>
        <v>0</v>
      </c>
      <c r="R28" s="431"/>
      <c r="S28" s="159" t="s">
        <v>10</v>
      </c>
      <c r="T28" s="232">
        <f>COUNTIF(GRE!G91:G106,"Cumplimiento Total")</f>
        <v>0</v>
      </c>
      <c r="V28" s="431"/>
      <c r="W28" s="159" t="s">
        <v>10</v>
      </c>
      <c r="X28" s="232">
        <f>COUNTIF(GRE!G107:G114,"Cumplimiento Total")</f>
        <v>0</v>
      </c>
    </row>
    <row r="29" spans="2:26" x14ac:dyDescent="0.3">
      <c r="B29" s="431"/>
      <c r="C29" s="234" t="s">
        <v>646</v>
      </c>
      <c r="D29" s="160">
        <f>SUM(D25:D28)</f>
        <v>0</v>
      </c>
      <c r="F29" s="431"/>
      <c r="G29" s="234" t="s">
        <v>646</v>
      </c>
      <c r="H29" s="160">
        <f>SUM(H25:H28)</f>
        <v>0</v>
      </c>
      <c r="J29" s="431"/>
      <c r="K29" s="234" t="s">
        <v>646</v>
      </c>
      <c r="L29" s="160">
        <f>SUM(L25:L28)</f>
        <v>0</v>
      </c>
      <c r="N29" s="431"/>
      <c r="O29" s="234" t="s">
        <v>646</v>
      </c>
      <c r="P29" s="160">
        <f>SUM(P25:P28)</f>
        <v>0</v>
      </c>
      <c r="R29" s="431"/>
      <c r="S29" s="234" t="s">
        <v>646</v>
      </c>
      <c r="T29" s="160">
        <f>SUM(T25:T28)</f>
        <v>0</v>
      </c>
      <c r="V29" s="431"/>
      <c r="W29" s="234" t="s">
        <v>646</v>
      </c>
      <c r="X29" s="160">
        <f>SUM(X25:X28)</f>
        <v>0</v>
      </c>
      <c r="Z29" s="254">
        <f>D29+H29+L29+P29+T29+X29</f>
        <v>0</v>
      </c>
    </row>
  </sheetData>
  <sheetProtection algorithmName="SHA-512" hashValue="Bfwz5yQNvLD2uVL8M+En+u6D7NcW/I0JRwDFm2O+/X7Zq+6hX8uXbjs2FSnJKzs9e2r1WDgQmxNoCajlDKZ/Cw==" saltValue="Ng65DWJqhhtSVEcVxBvCTw==" spinCount="100000" sheet="1" objects="1" scenarios="1"/>
  <protectedRanges>
    <protectedRange password="CC3D" sqref="D4:D8 H4:H8 L4:L8 P4:P8 T4:T8 D14:D18 H14:H18 L14:L18 P14:P18 D24:D28 H24:H28 L24:L28 P24:P28 T24:T28 X24:X28" name="Rango1_3_8_1"/>
  </protectedRanges>
  <mergeCells count="18">
    <mergeCell ref="N4:N9"/>
    <mergeCell ref="R4:R9"/>
    <mergeCell ref="B1:T3"/>
    <mergeCell ref="B14:B19"/>
    <mergeCell ref="F14:F19"/>
    <mergeCell ref="J14:J19"/>
    <mergeCell ref="N14:N19"/>
    <mergeCell ref="B11:P13"/>
    <mergeCell ref="B4:B9"/>
    <mergeCell ref="F4:F9"/>
    <mergeCell ref="J4:J9"/>
    <mergeCell ref="B21:X23"/>
    <mergeCell ref="B24:B29"/>
    <mergeCell ref="F24:F29"/>
    <mergeCell ref="J24:J29"/>
    <mergeCell ref="N24:N29"/>
    <mergeCell ref="R24:R29"/>
    <mergeCell ref="V24:V29"/>
  </mergeCells>
  <pageMargins left="0.7" right="0.7" top="0.75" bottom="0.75" header="0.3" footer="0.3"/>
  <ignoredErrors>
    <ignoredError sqref="H29 D29 D19 H19 L19 P1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INSTRUCCIONES</vt:lpstr>
      <vt:lpstr>GEI</vt:lpstr>
      <vt:lpstr>GPE</vt:lpstr>
      <vt:lpstr>GRE</vt:lpstr>
      <vt:lpstr>RESULTADOS</vt:lpstr>
      <vt:lpstr>SEGUIMIENTO</vt:lpstr>
      <vt:lpstr>Plan de accion</vt:lpstr>
      <vt:lpstr>Formulas</vt:lpstr>
      <vt:lpstr>GEI!Área_de_impresión</vt:lpstr>
      <vt:lpstr>GPE!Área_de_impresión</vt:lpstr>
      <vt:lpstr>GRE!Área_de_impresión</vt:lpstr>
      <vt:lpstr>'Plan de accion'!Área_de_impresión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scespedesestrella@gmail.com</dc:creator>
  <cp:lastModifiedBy>Anneurys Marmolejos Cordero</cp:lastModifiedBy>
  <cp:lastPrinted>2017-03-28T20:17:37Z</cp:lastPrinted>
  <dcterms:created xsi:type="dcterms:W3CDTF">2016-11-10T12:07:16Z</dcterms:created>
  <dcterms:modified xsi:type="dcterms:W3CDTF">2024-06-24T15:06:41Z</dcterms:modified>
</cp:coreProperties>
</file>