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EJECUCION PRESUPUESTARIA 2025\"/>
    </mc:Choice>
  </mc:AlternateContent>
  <xr:revisionPtr revIDLastSave="0" documentId="13_ncr:1_{D12FEE8B-DA9F-485D-9391-6E51FFFCD5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onSEPT 2025" sheetId="8" r:id="rId1"/>
    <sheet name="Hoja1" sheetId="9" r:id="rId2"/>
  </sheets>
  <definedNames>
    <definedName name="_xlnm.Print_Area" localSheetId="0">'Plantilla EjecucionSEPT 2025'!$B$1:$R$61</definedName>
    <definedName name="_xlnm.Print_Titles" localSheetId="0">'Plantilla EjecucionSEPT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4" i="8" l="1"/>
  <c r="M47" i="8"/>
  <c r="N44" i="8"/>
  <c r="N35" i="8"/>
  <c r="R41" i="8"/>
  <c r="E41" i="8"/>
  <c r="D38" i="8"/>
  <c r="D35" i="8"/>
  <c r="R42" i="8"/>
  <c r="E42" i="8"/>
  <c r="M35" i="8"/>
  <c r="R37" i="8"/>
  <c r="E37" i="8"/>
  <c r="H26" i="8"/>
  <c r="G16" i="8" l="1"/>
  <c r="D10" i="8"/>
  <c r="C10" i="8"/>
  <c r="R32" i="8" l="1"/>
  <c r="R29" i="8"/>
  <c r="G38" i="8" l="1"/>
  <c r="R46" i="8"/>
  <c r="R45" i="8"/>
  <c r="R43" i="8"/>
  <c r="R40" i="8"/>
  <c r="R39" i="8"/>
  <c r="R36" i="8"/>
  <c r="R34" i="8"/>
  <c r="R33" i="8"/>
  <c r="R31" i="8"/>
  <c r="R30" i="8"/>
  <c r="R28" i="8"/>
  <c r="R27" i="8"/>
  <c r="R25" i="8"/>
  <c r="R24" i="8"/>
  <c r="R23" i="8"/>
  <c r="R22" i="8"/>
  <c r="R21" i="8"/>
  <c r="R20" i="8"/>
  <c r="R19" i="8"/>
  <c r="R18" i="8"/>
  <c r="R17" i="8"/>
  <c r="R15" i="8"/>
  <c r="R14" i="8"/>
  <c r="R13" i="8"/>
  <c r="R12" i="8"/>
  <c r="R11" i="8"/>
  <c r="F38" i="8" l="1"/>
  <c r="E40" i="8"/>
  <c r="E43" i="8"/>
  <c r="E39" i="8"/>
  <c r="E36" i="8"/>
  <c r="E28" i="8"/>
  <c r="E29" i="8"/>
  <c r="E30" i="8"/>
  <c r="E31" i="8"/>
  <c r="E32" i="8"/>
  <c r="E33" i="8"/>
  <c r="E34" i="8"/>
  <c r="E27" i="8"/>
  <c r="E18" i="8"/>
  <c r="E19" i="8"/>
  <c r="E20" i="8"/>
  <c r="E21" i="8"/>
  <c r="E22" i="8"/>
  <c r="E23" i="8"/>
  <c r="E24" i="8"/>
  <c r="E25" i="8"/>
  <c r="E17" i="8"/>
  <c r="E12" i="8"/>
  <c r="E13" i="8"/>
  <c r="E14" i="8"/>
  <c r="E15" i="8"/>
  <c r="E11" i="8"/>
  <c r="F10" i="8"/>
  <c r="P26" i="8"/>
  <c r="G26" i="8"/>
  <c r="D16" i="8" l="1"/>
  <c r="O16" i="8" l="1"/>
  <c r="I16" i="8" l="1"/>
  <c r="C38" i="8" l="1"/>
  <c r="C35" i="8"/>
  <c r="C26" i="8"/>
  <c r="C16" i="8"/>
  <c r="E16" i="8" s="1"/>
  <c r="E10" i="8"/>
  <c r="E38" i="8" l="1"/>
  <c r="C44" i="8"/>
  <c r="G10" i="8"/>
  <c r="H10" i="8"/>
  <c r="I10" i="8"/>
  <c r="J10" i="8"/>
  <c r="K10" i="8"/>
  <c r="L10" i="8"/>
  <c r="M10" i="8"/>
  <c r="N10" i="8"/>
  <c r="O10" i="8"/>
  <c r="P10" i="8"/>
  <c r="Q10" i="8"/>
  <c r="F16" i="8"/>
  <c r="H16" i="8"/>
  <c r="J16" i="8"/>
  <c r="K16" i="8"/>
  <c r="L16" i="8"/>
  <c r="M16" i="8"/>
  <c r="N16" i="8"/>
  <c r="P16" i="8"/>
  <c r="Q16" i="8"/>
  <c r="D26" i="8"/>
  <c r="E26" i="8" s="1"/>
  <c r="F26" i="8"/>
  <c r="I26" i="8"/>
  <c r="J26" i="8"/>
  <c r="K26" i="8"/>
  <c r="L26" i="8"/>
  <c r="M26" i="8"/>
  <c r="N26" i="8"/>
  <c r="O26" i="8"/>
  <c r="Q26" i="8"/>
  <c r="F35" i="8"/>
  <c r="G35" i="8"/>
  <c r="H35" i="8"/>
  <c r="I35" i="8"/>
  <c r="J35" i="8"/>
  <c r="K35" i="8"/>
  <c r="L35" i="8"/>
  <c r="O35" i="8"/>
  <c r="P35" i="8"/>
  <c r="Q35" i="8"/>
  <c r="H38" i="8"/>
  <c r="I38" i="8"/>
  <c r="J38" i="8"/>
  <c r="K38" i="8"/>
  <c r="L38" i="8"/>
  <c r="M38" i="8"/>
  <c r="N38" i="8"/>
  <c r="O38" i="8"/>
  <c r="P38" i="8"/>
  <c r="Q38" i="8"/>
  <c r="G44" i="8" l="1"/>
  <c r="H44" i="8"/>
  <c r="M44" i="8"/>
  <c r="I44" i="8"/>
  <c r="J44" i="8"/>
  <c r="L47" i="8"/>
  <c r="G47" i="8"/>
  <c r="F47" i="8"/>
  <c r="J47" i="8"/>
  <c r="H47" i="8"/>
  <c r="K47" i="8"/>
  <c r="L44" i="8"/>
  <c r="K44" i="8"/>
  <c r="I47" i="8"/>
  <c r="F44" i="8"/>
  <c r="D44" i="8"/>
  <c r="N47" i="8"/>
  <c r="R35" i="8"/>
  <c r="R10" i="8"/>
  <c r="E35" i="8"/>
  <c r="R16" i="8"/>
  <c r="R38" i="8"/>
  <c r="R26" i="8"/>
  <c r="C47" i="8"/>
  <c r="Q44" i="8"/>
  <c r="P44" i="8"/>
  <c r="O44" i="8"/>
  <c r="R47" i="8" l="1"/>
  <c r="E44" i="8"/>
  <c r="D47" i="8"/>
  <c r="E47" i="8" s="1"/>
  <c r="Q47" i="8"/>
  <c r="P47" i="8" l="1"/>
  <c r="O47" i="8"/>
</calcChain>
</file>

<file path=xl/sharedStrings.xml><?xml version="1.0" encoding="utf-8"?>
<sst xmlns="http://schemas.openxmlformats.org/spreadsheetml/2006/main" count="65" uniqueCount="65">
  <si>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</si>
  <si>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</si>
  <si>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</si>
  <si>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</si>
  <si>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</si>
  <si>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</si>
  <si>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</si>
  <si>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</si>
  <si>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</si>
  <si>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</si>
  <si>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</si>
  <si>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</si>
  <si>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</si>
  <si>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</si>
  <si>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</si>
  <si>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</si>
  <si>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</si>
  <si>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</si>
  <si>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</si>
  <si>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</si>
  <si>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</si>
  <si>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</si>
  <si>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</si>
  <si>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</si>
  <si>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</si>
  <si>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</si>
  <si>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</si>
  <si>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</si>
  <si>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</si>
  <si>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</si>
  <si>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</si>
  <si>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</si>
  <si>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</si>
  <si>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</si>
  <si>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</si>
  <si>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</si>
  <si>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</si>
  <si>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</si>
  <si>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</si>
  <si>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</si>
  <si>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</si>
  <si>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</si>
  <si>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</si>
  <si>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</si>
  <si>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</si>
  <si>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</si>
  <si>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</si>
  <si>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</si>
  <si>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</si>
  <si>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</si>
  <si>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</si>
  <si>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</si>
  <si>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</si>
  <si>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</si>
  <si>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</si>
  <si>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</si>
  <si>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</si>
  <si>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</si>
  <si>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</si>
  <si>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</si>
  <si>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</si>
  <si>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</si>
  <si>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</si>
  <si>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2.6.4 - VEHICULOS Y EQUIPO DE TRANSPORTE,TRACCION Y ELEVACION</t>
  </si>
  <si>
    <t>2.6.3- EQUIPO E INSTRUMENTAL,CIENTIFICO Y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</si>
</sst>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2" borderId="0" xfId="1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1326" y="247649"/>
          <a:ext cx="11020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874060</xdr:colOff>
      <xdr:row>58</xdr:row>
      <xdr:rowOff>78442</xdr:rowOff>
    </xdr:from>
    <xdr:to>
      <xdr:col>5</xdr:col>
      <xdr:colOff>56676</xdr:colOff>
      <xdr:row>60</xdr:row>
      <xdr:rowOff>93638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56</xdr:row>
      <xdr:rowOff>171449</xdr:rowOff>
    </xdr:from>
    <xdr:to>
      <xdr:col>6</xdr:col>
      <xdr:colOff>666750</xdr:colOff>
      <xdr:row>60</xdr:row>
      <xdr:rowOff>95248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05650" y="1729739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56</xdr:row>
      <xdr:rowOff>28575</xdr:rowOff>
    </xdr:from>
    <xdr:to>
      <xdr:col>12</xdr:col>
      <xdr:colOff>859125</xdr:colOff>
      <xdr:row>60</xdr:row>
      <xdr:rowOff>104775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44525" y="17154525"/>
          <a:ext cx="3468975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1057275</xdr:colOff>
      <xdr:row>56</xdr:row>
      <xdr:rowOff>85725</xdr:rowOff>
    </xdr:from>
    <xdr:to>
      <xdr:col>1</xdr:col>
      <xdr:colOff>3362325</xdr:colOff>
      <xdr:row>59</xdr:row>
      <xdr:rowOff>180975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FB0EEDE-095D-4B21-9907-7F167859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7211675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C76"/>
  <sheetViews>
    <sheetView showGridLines="0" tabSelected="1" showWhiteSpace="0" view="pageBreakPreview" topLeftCell="B1" zoomScaleNormal="100" zoomScaleSheetLayoutView="100" workbookViewId="0">
      <selection activeCell="D26" sqref="D26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5.5703125" style="5" bestFit="1" customWidth="1"/>
    <col min="7" max="7" width="15.28515625" style="5" customWidth="1"/>
    <col min="8" max="8" width="15.5703125" style="5" bestFit="1" customWidth="1"/>
    <col min="9" max="9" width="16.28515625" style="5" customWidth="1"/>
    <col min="10" max="10" width="15.7109375" style="5" customWidth="1"/>
    <col min="11" max="11" width="17.85546875" style="5" customWidth="1"/>
    <col min="12" max="12" width="15.5703125" style="5" bestFit="1" customWidth="1"/>
    <col min="13" max="13" width="16.140625" style="5" customWidth="1"/>
    <col min="14" max="14" width="16.5703125" style="5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7.5703125" customWidth="1"/>
    <col min="19" max="19" width="11.7109375" customWidth="1"/>
    <col min="20" max="20" width="16.85546875" bestFit="1" customWidth="1"/>
    <col min="21" max="21" width="14.140625" bestFit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62" t="s">
        <v>43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46"/>
    </row>
    <row r="2" spans="1:29" ht="18.75" customHeight="1" x14ac:dyDescent="0.25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46"/>
    </row>
    <row r="3" spans="1:29" ht="18.75" customHeight="1" x14ac:dyDescent="0.25">
      <c r="B3" s="62">
        <v>2025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29" ht="18.75" x14ac:dyDescent="0.25">
      <c r="B4" s="62" t="s">
        <v>42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46"/>
    </row>
    <row r="5" spans="1:29" ht="15.75" customHeight="1" x14ac:dyDescent="0.3">
      <c r="B5" s="63" t="s">
        <v>28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46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7"/>
    </row>
    <row r="7" spans="1:29" ht="16.5" thickBot="1" x14ac:dyDescent="0.3">
      <c r="A7" s="6"/>
      <c r="B7" s="66" t="s">
        <v>0</v>
      </c>
      <c r="C7" s="68" t="s">
        <v>53</v>
      </c>
      <c r="D7" s="64" t="s">
        <v>54</v>
      </c>
      <c r="E7" s="64" t="s">
        <v>57</v>
      </c>
      <c r="F7" s="70" t="s">
        <v>55</v>
      </c>
      <c r="G7" s="71"/>
      <c r="H7" s="71"/>
      <c r="I7" s="72"/>
      <c r="J7" s="71"/>
      <c r="K7" s="71"/>
      <c r="L7" s="71"/>
      <c r="M7" s="71"/>
      <c r="N7" s="71"/>
      <c r="O7" s="71"/>
      <c r="P7" s="71"/>
      <c r="Q7" s="39"/>
      <c r="R7" s="60" t="s">
        <v>58</v>
      </c>
    </row>
    <row r="8" spans="1:29" ht="24.75" customHeight="1" thickBot="1" x14ac:dyDescent="0.3">
      <c r="A8" s="6"/>
      <c r="B8" s="67"/>
      <c r="C8" s="69"/>
      <c r="D8" s="65"/>
      <c r="E8" s="65"/>
      <c r="F8" s="43" t="s">
        <v>30</v>
      </c>
      <c r="G8" s="43" t="s">
        <v>31</v>
      </c>
      <c r="H8" s="43" t="s">
        <v>32</v>
      </c>
      <c r="I8" s="44" t="s">
        <v>33</v>
      </c>
      <c r="J8" s="43" t="s">
        <v>34</v>
      </c>
      <c r="K8" s="43" t="s">
        <v>35</v>
      </c>
      <c r="L8" s="43" t="s">
        <v>36</v>
      </c>
      <c r="M8" s="43" t="s">
        <v>37</v>
      </c>
      <c r="N8" s="43" t="s">
        <v>38</v>
      </c>
      <c r="O8" s="43" t="s">
        <v>39</v>
      </c>
      <c r="P8" s="43" t="s">
        <v>40</v>
      </c>
      <c r="Q8" s="45" t="s">
        <v>41</v>
      </c>
      <c r="R8" s="61"/>
    </row>
    <row r="9" spans="1:29" ht="42.75" customHeight="1" x14ac:dyDescent="0.25">
      <c r="A9" s="6"/>
      <c r="B9" s="15" t="s">
        <v>1</v>
      </c>
      <c r="C9" s="34"/>
      <c r="D9" s="34"/>
      <c r="E9" s="48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6">
        <f>+SUM(C11:C15)</f>
        <v>483094416</v>
      </c>
      <c r="D10" s="36">
        <f>SUM(D11:D15)</f>
        <v>2041466.5999999996</v>
      </c>
      <c r="E10" s="36">
        <f>+C10+D10</f>
        <v>485135882.60000002</v>
      </c>
      <c r="F10" s="20">
        <f>SUM(F11:F15)</f>
        <v>29052626.199999999</v>
      </c>
      <c r="G10" s="20">
        <f t="shared" ref="G10:P10" si="0">SUM(G11:G15)</f>
        <v>28769705.030000001</v>
      </c>
      <c r="H10" s="20">
        <f t="shared" si="0"/>
        <v>29169255.050000001</v>
      </c>
      <c r="I10" s="20">
        <f t="shared" si="0"/>
        <v>30908603.219999999</v>
      </c>
      <c r="J10" s="20">
        <f t="shared" si="0"/>
        <v>41307450.219999999</v>
      </c>
      <c r="K10" s="20">
        <f t="shared" si="0"/>
        <v>57016556.589999996</v>
      </c>
      <c r="L10" s="20">
        <f t="shared" si="0"/>
        <v>31367506.740000002</v>
      </c>
      <c r="M10" s="20">
        <f t="shared" si="0"/>
        <v>33887941.899999999</v>
      </c>
      <c r="N10" s="20">
        <f t="shared" si="0"/>
        <v>34347852.010000005</v>
      </c>
      <c r="O10" s="20">
        <f t="shared" si="0"/>
        <v>0</v>
      </c>
      <c r="P10" s="20">
        <f t="shared" si="0"/>
        <v>0</v>
      </c>
      <c r="Q10" s="20">
        <f t="shared" ref="Q10" si="1">SUM(Q11:Q15)</f>
        <v>0</v>
      </c>
      <c r="R10" s="20">
        <f>SUM(F10:Q10)</f>
        <v>315827496.95999998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371985686</v>
      </c>
      <c r="D11" s="18">
        <v>6615681.25</v>
      </c>
      <c r="E11" s="18">
        <f>+C11+D11</f>
        <v>378601367.25</v>
      </c>
      <c r="F11" s="18">
        <v>25076421.48</v>
      </c>
      <c r="G11" s="18">
        <v>24777017.600000001</v>
      </c>
      <c r="H11" s="18">
        <v>25133864.59</v>
      </c>
      <c r="I11" s="18">
        <v>26826226.57</v>
      </c>
      <c r="J11" s="18">
        <v>30116064.18</v>
      </c>
      <c r="K11" s="18">
        <v>32073505.02</v>
      </c>
      <c r="L11" s="18">
        <v>27274423.550000001</v>
      </c>
      <c r="M11" s="18">
        <v>29831971.940000001</v>
      </c>
      <c r="N11" s="18">
        <v>30324156.920000002</v>
      </c>
      <c r="O11" s="18">
        <v>0</v>
      </c>
      <c r="P11" s="18">
        <v>0</v>
      </c>
      <c r="Q11" s="18">
        <v>0</v>
      </c>
      <c r="R11" s="18">
        <f t="shared" ref="R11:R43" si="2">SUM(F11:Q11)</f>
        <v>251433651.85000002</v>
      </c>
      <c r="T11" s="3"/>
    </row>
    <row r="12" spans="1:29" ht="15.75" x14ac:dyDescent="0.25">
      <c r="A12" s="6"/>
      <c r="B12" s="9" t="s">
        <v>4</v>
      </c>
      <c r="C12" s="18">
        <v>63853314</v>
      </c>
      <c r="D12" s="18">
        <v>-4574214.6500000004</v>
      </c>
      <c r="E12" s="18">
        <f t="shared" ref="E12:E15" si="3">+C12+D12</f>
        <v>59279099.350000001</v>
      </c>
      <c r="F12" s="18">
        <v>290000</v>
      </c>
      <c r="G12" s="18">
        <v>310000</v>
      </c>
      <c r="H12" s="18">
        <v>310000</v>
      </c>
      <c r="I12" s="18">
        <v>310000</v>
      </c>
      <c r="J12" s="18">
        <v>7406750</v>
      </c>
      <c r="K12" s="18">
        <v>21156910.890000001</v>
      </c>
      <c r="L12" s="18">
        <v>343982.8</v>
      </c>
      <c r="M12" s="18">
        <v>310000</v>
      </c>
      <c r="N12" s="18">
        <v>322284.26</v>
      </c>
      <c r="O12" s="18">
        <v>0</v>
      </c>
      <c r="P12" s="18">
        <v>0</v>
      </c>
      <c r="Q12" s="18">
        <v>0</v>
      </c>
      <c r="R12" s="18">
        <f t="shared" si="2"/>
        <v>30759927.950000003</v>
      </c>
    </row>
    <row r="13" spans="1:29" ht="21" customHeight="1" x14ac:dyDescent="0.25">
      <c r="A13" s="6"/>
      <c r="B13" s="9" t="s">
        <v>29</v>
      </c>
      <c r="C13" s="18">
        <v>0</v>
      </c>
      <c r="D13" s="18">
        <v>0</v>
      </c>
      <c r="E13" s="18">
        <f t="shared" si="3"/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3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0</v>
      </c>
    </row>
    <row r="15" spans="1:29" ht="31.5" customHeight="1" x14ac:dyDescent="0.25">
      <c r="A15" s="6"/>
      <c r="B15" s="9" t="s">
        <v>5</v>
      </c>
      <c r="C15" s="18">
        <v>47255416</v>
      </c>
      <c r="D15" s="18">
        <v>0</v>
      </c>
      <c r="E15" s="18">
        <f t="shared" si="3"/>
        <v>47255416</v>
      </c>
      <c r="F15" s="18">
        <v>3686204.72</v>
      </c>
      <c r="G15" s="18">
        <v>3682687.43</v>
      </c>
      <c r="H15" s="18">
        <v>3725390.46</v>
      </c>
      <c r="I15" s="18">
        <v>3772376.65</v>
      </c>
      <c r="J15" s="18">
        <v>3784636.04</v>
      </c>
      <c r="K15" s="18">
        <v>3786140.68</v>
      </c>
      <c r="L15" s="18">
        <v>3749100.39</v>
      </c>
      <c r="M15" s="18">
        <v>3745969.96</v>
      </c>
      <c r="N15" s="18">
        <v>3701410.83</v>
      </c>
      <c r="O15" s="18">
        <v>0</v>
      </c>
      <c r="P15" s="18">
        <v>0</v>
      </c>
      <c r="Q15" s="18">
        <v>0</v>
      </c>
      <c r="R15" s="18">
        <f t="shared" si="2"/>
        <v>33633917.160000004</v>
      </c>
    </row>
    <row r="16" spans="1:29" ht="15.75" x14ac:dyDescent="0.25">
      <c r="A16" s="6"/>
      <c r="B16" s="17" t="s">
        <v>6</v>
      </c>
      <c r="C16" s="36">
        <f>+SUM(C17:C25)</f>
        <v>190202562</v>
      </c>
      <c r="D16" s="36">
        <f>SUM(D17:D25)</f>
        <v>-7542900.8400000148</v>
      </c>
      <c r="E16" s="36">
        <f>+C16+D16</f>
        <v>182659661.16</v>
      </c>
      <c r="F16" s="20">
        <f t="shared" ref="F16:H16" si="4">SUM(F17:F25)</f>
        <v>3323176.81</v>
      </c>
      <c r="G16" s="20">
        <f>SUM(G17:G25)</f>
        <v>2140805.75</v>
      </c>
      <c r="H16" s="20">
        <f t="shared" si="4"/>
        <v>4790395.9799999995</v>
      </c>
      <c r="I16" s="20">
        <f>SUM(I17:I25)</f>
        <v>15290906.449999997</v>
      </c>
      <c r="J16" s="20">
        <f t="shared" ref="J16:P16" si="5">SUM(J17:J25)</f>
        <v>15331327.430000002</v>
      </c>
      <c r="K16" s="20">
        <f t="shared" si="5"/>
        <v>13507557.16</v>
      </c>
      <c r="L16" s="20">
        <f t="shared" si="5"/>
        <v>18487499.859999999</v>
      </c>
      <c r="M16" s="20">
        <f t="shared" si="5"/>
        <v>18417946.07</v>
      </c>
      <c r="N16" s="20">
        <f t="shared" si="5"/>
        <v>24240201.719999999</v>
      </c>
      <c r="O16" s="20">
        <f t="shared" si="5"/>
        <v>0</v>
      </c>
      <c r="P16" s="20">
        <f t="shared" si="5"/>
        <v>0</v>
      </c>
      <c r="Q16" s="20">
        <f t="shared" ref="Q16" si="6">SUM(Q17:Q25)</f>
        <v>0</v>
      </c>
      <c r="R16" s="20">
        <f t="shared" si="2"/>
        <v>115529817.22999999</v>
      </c>
    </row>
    <row r="17" spans="1:25" ht="28.9" customHeight="1" x14ac:dyDescent="0.25">
      <c r="A17" s="6"/>
      <c r="B17" s="9" t="s">
        <v>7</v>
      </c>
      <c r="C17" s="18">
        <v>20422404</v>
      </c>
      <c r="D17" s="18">
        <v>-474500</v>
      </c>
      <c r="E17" s="18">
        <f>+C17+D17</f>
        <v>19947904</v>
      </c>
      <c r="F17" s="18">
        <v>2543873.79</v>
      </c>
      <c r="G17" s="18">
        <v>324465.32</v>
      </c>
      <c r="H17" s="18">
        <v>1930316.62</v>
      </c>
      <c r="I17" s="18">
        <v>1595298.54</v>
      </c>
      <c r="J17" s="18">
        <v>1647428.47</v>
      </c>
      <c r="K17" s="18">
        <v>1328480.74</v>
      </c>
      <c r="L17" s="18">
        <v>1239694.6399999999</v>
      </c>
      <c r="M17" s="18">
        <v>1473620.61</v>
      </c>
      <c r="N17" s="18">
        <v>1190725.1000000001</v>
      </c>
      <c r="O17" s="18">
        <v>0</v>
      </c>
      <c r="P17" s="18">
        <v>0</v>
      </c>
      <c r="Q17" s="18">
        <v>0</v>
      </c>
      <c r="R17" s="18">
        <f t="shared" si="2"/>
        <v>13273903.83</v>
      </c>
    </row>
    <row r="18" spans="1:25" ht="30.75" customHeight="1" x14ac:dyDescent="0.25">
      <c r="A18" s="6"/>
      <c r="B18" s="9" t="s">
        <v>8</v>
      </c>
      <c r="C18" s="18">
        <v>2242046</v>
      </c>
      <c r="D18" s="18">
        <v>-1862795.03</v>
      </c>
      <c r="E18" s="18">
        <f t="shared" ref="E18:E25" si="7">+C18+D18</f>
        <v>379250.97</v>
      </c>
      <c r="F18" s="18">
        <v>0</v>
      </c>
      <c r="G18" s="18">
        <v>145287.5</v>
      </c>
      <c r="H18" s="18">
        <v>0</v>
      </c>
      <c r="I18" s="18">
        <v>8260</v>
      </c>
      <c r="J18" s="18">
        <v>175230</v>
      </c>
      <c r="K18" s="18">
        <v>0</v>
      </c>
      <c r="L18" s="18">
        <v>0</v>
      </c>
      <c r="M18" s="18">
        <v>0</v>
      </c>
      <c r="N18" s="18">
        <v>9735</v>
      </c>
      <c r="O18" s="18">
        <v>0</v>
      </c>
      <c r="P18" s="18">
        <v>0</v>
      </c>
      <c r="Q18" s="18">
        <v>0</v>
      </c>
      <c r="R18" s="18">
        <f t="shared" si="2"/>
        <v>338512.5</v>
      </c>
    </row>
    <row r="19" spans="1:25" ht="32.25" customHeight="1" x14ac:dyDescent="0.25">
      <c r="A19" s="6"/>
      <c r="B19" s="9" t="s">
        <v>9</v>
      </c>
      <c r="C19" s="18">
        <v>54533620</v>
      </c>
      <c r="D19" s="18">
        <v>28027218.949999999</v>
      </c>
      <c r="E19" s="18">
        <f t="shared" si="7"/>
        <v>82560838.950000003</v>
      </c>
      <c r="F19" s="18">
        <v>148400</v>
      </c>
      <c r="G19" s="18">
        <v>748094.86</v>
      </c>
      <c r="H19" s="18">
        <v>1163291.57</v>
      </c>
      <c r="I19" s="18">
        <v>11249229.52</v>
      </c>
      <c r="J19" s="18">
        <v>9423800</v>
      </c>
      <c r="K19" s="18">
        <v>4933660</v>
      </c>
      <c r="L19" s="18">
        <v>11303376</v>
      </c>
      <c r="M19" s="18">
        <v>11010850</v>
      </c>
      <c r="N19" s="18">
        <v>15862026.25</v>
      </c>
      <c r="O19" s="18">
        <v>0</v>
      </c>
      <c r="P19" s="18">
        <v>0</v>
      </c>
      <c r="Q19" s="18">
        <v>0</v>
      </c>
      <c r="R19" s="18">
        <f t="shared" si="2"/>
        <v>65842728.200000003</v>
      </c>
    </row>
    <row r="20" spans="1:25" ht="27.75" customHeight="1" x14ac:dyDescent="0.25">
      <c r="A20" s="6"/>
      <c r="B20" s="9" t="s">
        <v>10</v>
      </c>
      <c r="C20" s="18">
        <v>10937304</v>
      </c>
      <c r="D20" s="18">
        <v>9809952.6799999997</v>
      </c>
      <c r="E20" s="18">
        <f t="shared" si="7"/>
        <v>20747256.68</v>
      </c>
      <c r="F20" s="18">
        <v>95750</v>
      </c>
      <c r="G20" s="18">
        <v>104750</v>
      </c>
      <c r="H20" s="18">
        <v>362887.57</v>
      </c>
      <c r="I20" s="18">
        <v>1887140</v>
      </c>
      <c r="J20" s="18">
        <v>2395380</v>
      </c>
      <c r="K20" s="18">
        <v>1443700</v>
      </c>
      <c r="L20" s="18">
        <v>1993915</v>
      </c>
      <c r="M20" s="18">
        <v>3096125.83</v>
      </c>
      <c r="N20" s="18">
        <v>3689730</v>
      </c>
      <c r="O20" s="18">
        <v>0</v>
      </c>
      <c r="P20" s="18">
        <v>0</v>
      </c>
      <c r="Q20" s="18">
        <v>0</v>
      </c>
      <c r="R20" s="18">
        <f t="shared" si="2"/>
        <v>15069378.4</v>
      </c>
    </row>
    <row r="21" spans="1:25" ht="28.5" customHeight="1" x14ac:dyDescent="0.25">
      <c r="A21" s="6"/>
      <c r="B21" s="9" t="s">
        <v>11</v>
      </c>
      <c r="C21" s="18">
        <v>12444000</v>
      </c>
      <c r="D21" s="18">
        <v>-1226037.0900000001</v>
      </c>
      <c r="E21" s="18">
        <f t="shared" si="7"/>
        <v>11217962.91</v>
      </c>
      <c r="F21" s="18">
        <v>164960</v>
      </c>
      <c r="G21" s="18">
        <v>164960</v>
      </c>
      <c r="H21" s="18">
        <v>226525.02</v>
      </c>
      <c r="I21" s="18">
        <v>164960</v>
      </c>
      <c r="J21" s="18">
        <v>739025</v>
      </c>
      <c r="K21" s="18">
        <v>164960</v>
      </c>
      <c r="L21" s="18">
        <v>1231948.6000000001</v>
      </c>
      <c r="M21" s="18">
        <v>154862.43</v>
      </c>
      <c r="N21" s="18">
        <v>2438893</v>
      </c>
      <c r="O21" s="18">
        <v>0</v>
      </c>
      <c r="P21" s="18">
        <v>0</v>
      </c>
      <c r="Q21" s="18">
        <v>0</v>
      </c>
      <c r="R21" s="18">
        <f t="shared" si="2"/>
        <v>5451094.0500000007</v>
      </c>
    </row>
    <row r="22" spans="1:25" ht="24" customHeight="1" x14ac:dyDescent="0.25">
      <c r="A22" s="6"/>
      <c r="B22" s="9" t="s">
        <v>12</v>
      </c>
      <c r="C22" s="35">
        <v>10230000</v>
      </c>
      <c r="D22" s="18">
        <v>-2113192.44</v>
      </c>
      <c r="E22" s="18">
        <f t="shared" si="7"/>
        <v>8116807.5600000005</v>
      </c>
      <c r="F22" s="18">
        <v>228416.21</v>
      </c>
      <c r="G22" s="18">
        <v>234496.35</v>
      </c>
      <c r="H22" s="18">
        <v>241796.02</v>
      </c>
      <c r="I22" s="18">
        <v>303203.12</v>
      </c>
      <c r="J22" s="18">
        <v>310263.31</v>
      </c>
      <c r="K22" s="18">
        <v>4858374.68</v>
      </c>
      <c r="L22" s="18">
        <v>255655.06</v>
      </c>
      <c r="M22" s="18">
        <v>434768.75</v>
      </c>
      <c r="N22" s="18">
        <v>226720.65</v>
      </c>
      <c r="O22" s="18">
        <v>0</v>
      </c>
      <c r="P22" s="18">
        <v>0</v>
      </c>
      <c r="Q22" s="18">
        <v>0</v>
      </c>
      <c r="R22" s="18">
        <f t="shared" si="2"/>
        <v>7093694.1499999994</v>
      </c>
    </row>
    <row r="23" spans="1:25" ht="26.25" customHeight="1" x14ac:dyDescent="0.25">
      <c r="A23" s="6"/>
      <c r="B23" s="9" t="s">
        <v>13</v>
      </c>
      <c r="C23" s="35">
        <v>3884430</v>
      </c>
      <c r="D23" s="18">
        <v>1324835.02</v>
      </c>
      <c r="E23" s="18">
        <f t="shared" si="7"/>
        <v>5209265.0199999996</v>
      </c>
      <c r="F23" s="18">
        <v>141776.81</v>
      </c>
      <c r="G23" s="18">
        <v>398751.72</v>
      </c>
      <c r="H23" s="18">
        <v>163164</v>
      </c>
      <c r="I23" s="18">
        <v>28405.119999999999</v>
      </c>
      <c r="J23" s="18">
        <v>400514.84</v>
      </c>
      <c r="K23" s="18">
        <v>384883.89</v>
      </c>
      <c r="L23" s="18">
        <v>438150.48</v>
      </c>
      <c r="M23" s="18">
        <v>363927.85</v>
      </c>
      <c r="N23" s="18">
        <v>205073.52</v>
      </c>
      <c r="O23" s="18">
        <v>0</v>
      </c>
      <c r="P23" s="18">
        <v>0</v>
      </c>
      <c r="Q23" s="18">
        <v>0</v>
      </c>
      <c r="R23" s="18">
        <f t="shared" si="2"/>
        <v>2524648.23</v>
      </c>
    </row>
    <row r="24" spans="1:25" ht="46.5" customHeight="1" x14ac:dyDescent="0.25">
      <c r="A24" s="6"/>
      <c r="B24" s="9" t="s">
        <v>14</v>
      </c>
      <c r="C24" s="35">
        <v>71591660</v>
      </c>
      <c r="D24" s="18">
        <v>-41811711.840000004</v>
      </c>
      <c r="E24" s="18">
        <f t="shared" si="7"/>
        <v>29779948.159999996</v>
      </c>
      <c r="F24" s="18">
        <v>0</v>
      </c>
      <c r="G24" s="18">
        <v>20000</v>
      </c>
      <c r="H24" s="18">
        <v>628178.57999999996</v>
      </c>
      <c r="I24" s="18">
        <v>19600.150000000001</v>
      </c>
      <c r="J24" s="18">
        <v>44620.01</v>
      </c>
      <c r="K24" s="18">
        <v>148158.15</v>
      </c>
      <c r="L24" s="18">
        <v>1672035.06</v>
      </c>
      <c r="M24" s="18">
        <v>1877949.6</v>
      </c>
      <c r="N24" s="18">
        <v>507115.7</v>
      </c>
      <c r="O24" s="18">
        <v>0</v>
      </c>
      <c r="P24" s="18">
        <v>0</v>
      </c>
      <c r="Q24" s="18">
        <v>0</v>
      </c>
      <c r="R24" s="18">
        <f t="shared" si="2"/>
        <v>4917657.2500000009</v>
      </c>
    </row>
    <row r="25" spans="1:25" ht="42" customHeight="1" x14ac:dyDescent="0.25">
      <c r="A25" s="6"/>
      <c r="B25" s="9" t="s">
        <v>50</v>
      </c>
      <c r="C25" s="35">
        <v>3917098</v>
      </c>
      <c r="D25" s="18">
        <v>783328.91</v>
      </c>
      <c r="E25" s="18">
        <f t="shared" si="7"/>
        <v>4700426.91</v>
      </c>
      <c r="F25" s="18">
        <v>0</v>
      </c>
      <c r="G25" s="18">
        <v>0</v>
      </c>
      <c r="H25" s="18">
        <v>74236.600000000006</v>
      </c>
      <c r="I25" s="18">
        <v>34810</v>
      </c>
      <c r="J25" s="18">
        <v>195065.8</v>
      </c>
      <c r="K25" s="18">
        <v>245339.7</v>
      </c>
      <c r="L25" s="18">
        <v>352725.02</v>
      </c>
      <c r="M25" s="18">
        <v>5841</v>
      </c>
      <c r="N25" s="18">
        <v>110182.5</v>
      </c>
      <c r="O25" s="18">
        <v>0</v>
      </c>
      <c r="P25" s="18">
        <v>0</v>
      </c>
      <c r="Q25" s="18">
        <v>0</v>
      </c>
      <c r="R25" s="18">
        <f t="shared" si="2"/>
        <v>1018200.6200000001</v>
      </c>
    </row>
    <row r="26" spans="1:25" ht="15.75" x14ac:dyDescent="0.25">
      <c r="A26" s="6"/>
      <c r="B26" s="17" t="s">
        <v>15</v>
      </c>
      <c r="C26" s="36">
        <f>+SUM(C27:C34)</f>
        <v>18572311</v>
      </c>
      <c r="D26" s="36">
        <f>SUM(D27:D34)</f>
        <v>2931824.49</v>
      </c>
      <c r="E26" s="36">
        <f>+C26+D26</f>
        <v>21504135.490000002</v>
      </c>
      <c r="F26" s="20">
        <f t="shared" ref="F26:Q26" si="8">SUM(F27:F34)</f>
        <v>2760</v>
      </c>
      <c r="G26" s="20">
        <f t="shared" si="8"/>
        <v>129480.31</v>
      </c>
      <c r="H26" s="20">
        <f t="shared" si="8"/>
        <v>1840861</v>
      </c>
      <c r="I26" s="20">
        <f t="shared" si="8"/>
        <v>5712014.1399999997</v>
      </c>
      <c r="J26" s="20">
        <f t="shared" si="8"/>
        <v>401858.05999999994</v>
      </c>
      <c r="K26" s="20">
        <f t="shared" si="8"/>
        <v>570075.75</v>
      </c>
      <c r="L26" s="20">
        <f t="shared" si="8"/>
        <v>405639.84</v>
      </c>
      <c r="M26" s="20">
        <f t="shared" si="8"/>
        <v>947846.1399999999</v>
      </c>
      <c r="N26" s="20">
        <f t="shared" si="8"/>
        <v>3366475.81</v>
      </c>
      <c r="O26" s="20">
        <f t="shared" si="8"/>
        <v>0</v>
      </c>
      <c r="P26" s="20">
        <f t="shared" si="8"/>
        <v>0</v>
      </c>
      <c r="Q26" s="20">
        <f t="shared" si="8"/>
        <v>0</v>
      </c>
      <c r="R26" s="20">
        <f t="shared" si="2"/>
        <v>13377011.049999999</v>
      </c>
    </row>
    <row r="27" spans="1:25" ht="15.75" x14ac:dyDescent="0.25">
      <c r="A27" s="6"/>
      <c r="B27" s="9" t="s">
        <v>16</v>
      </c>
      <c r="C27" s="35">
        <v>1218393</v>
      </c>
      <c r="D27" s="18">
        <v>-5550</v>
      </c>
      <c r="E27" s="18">
        <f>+C27+D27</f>
        <v>1212843</v>
      </c>
      <c r="F27" s="18">
        <v>2760</v>
      </c>
      <c r="G27" s="18">
        <v>24390</v>
      </c>
      <c r="H27" s="18">
        <v>40240.629999999997</v>
      </c>
      <c r="I27" s="18">
        <v>317296.02</v>
      </c>
      <c r="J27" s="18">
        <v>51655.63</v>
      </c>
      <c r="K27" s="18">
        <v>197600.1</v>
      </c>
      <c r="L27" s="18">
        <v>19500</v>
      </c>
      <c r="M27" s="18">
        <v>23280</v>
      </c>
      <c r="N27" s="18">
        <v>29160</v>
      </c>
      <c r="O27" s="18">
        <v>0</v>
      </c>
      <c r="P27" s="18">
        <v>0</v>
      </c>
      <c r="Q27" s="18">
        <v>0</v>
      </c>
      <c r="R27" s="18">
        <f t="shared" si="2"/>
        <v>705882.38</v>
      </c>
    </row>
    <row r="28" spans="1:25" ht="15.75" x14ac:dyDescent="0.25">
      <c r="A28" s="6"/>
      <c r="B28" s="9" t="s">
        <v>17</v>
      </c>
      <c r="C28" s="35">
        <v>869000</v>
      </c>
      <c r="D28" s="18">
        <v>-553600</v>
      </c>
      <c r="E28" s="18">
        <f t="shared" ref="E28:E34" si="9">+C28+D28</f>
        <v>315400</v>
      </c>
      <c r="F28" s="18">
        <v>0</v>
      </c>
      <c r="G28" s="18">
        <v>0</v>
      </c>
      <c r="H28" s="18">
        <v>8687.77</v>
      </c>
      <c r="I28" s="18">
        <v>304693.7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 t="shared" si="2"/>
        <v>313381.47000000003</v>
      </c>
    </row>
    <row r="29" spans="1:25" ht="30.75" customHeight="1" x14ac:dyDescent="0.25">
      <c r="A29" s="6"/>
      <c r="B29" s="9" t="s">
        <v>18</v>
      </c>
      <c r="C29" s="35">
        <v>1932690</v>
      </c>
      <c r="D29" s="18">
        <v>-541392</v>
      </c>
      <c r="E29" s="18">
        <f t="shared" si="9"/>
        <v>1391298</v>
      </c>
      <c r="F29" s="18">
        <v>0</v>
      </c>
      <c r="G29" s="18">
        <v>6900</v>
      </c>
      <c r="H29" s="18">
        <v>0</v>
      </c>
      <c r="I29" s="18">
        <v>387848.3</v>
      </c>
      <c r="J29" s="18">
        <v>215010.09</v>
      </c>
      <c r="K29" s="18">
        <v>0</v>
      </c>
      <c r="L29" s="18">
        <v>0</v>
      </c>
      <c r="M29" s="18">
        <v>102346.94</v>
      </c>
      <c r="N29" s="18">
        <v>472</v>
      </c>
      <c r="O29" s="18">
        <v>0</v>
      </c>
      <c r="P29" s="18">
        <v>0</v>
      </c>
      <c r="Q29" s="18">
        <v>0</v>
      </c>
      <c r="R29" s="18">
        <f>SUM(F29:Q29)</f>
        <v>712577.33000000007</v>
      </c>
      <c r="Y29" s="2"/>
    </row>
    <row r="30" spans="1:25" ht="27.75" customHeight="1" x14ac:dyDescent="0.25">
      <c r="A30" s="6"/>
      <c r="B30" s="9" t="s">
        <v>19</v>
      </c>
      <c r="C30" s="35">
        <v>79714</v>
      </c>
      <c r="D30" s="18">
        <v>-44191.99</v>
      </c>
      <c r="E30" s="18">
        <f t="shared" si="9"/>
        <v>35522.01</v>
      </c>
      <c r="F30" s="18">
        <v>0</v>
      </c>
      <c r="G30" s="18">
        <v>0</v>
      </c>
      <c r="H30" s="18">
        <v>0</v>
      </c>
      <c r="I30" s="18">
        <v>11275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2"/>
        <v>11275</v>
      </c>
    </row>
    <row r="31" spans="1:25" ht="25.5" customHeight="1" x14ac:dyDescent="0.25">
      <c r="A31" s="6"/>
      <c r="B31" s="9" t="s">
        <v>20</v>
      </c>
      <c r="C31" s="35">
        <v>2000</v>
      </c>
      <c r="D31" s="18">
        <v>0</v>
      </c>
      <c r="E31" s="18">
        <f t="shared" si="9"/>
        <v>2000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2"/>
        <v>0</v>
      </c>
    </row>
    <row r="32" spans="1:25" ht="31.5" x14ac:dyDescent="0.25">
      <c r="A32" s="6"/>
      <c r="B32" s="9" t="s">
        <v>47</v>
      </c>
      <c r="C32" s="35">
        <v>8500</v>
      </c>
      <c r="D32" s="18">
        <v>7000.01</v>
      </c>
      <c r="E32" s="18">
        <f t="shared" si="9"/>
        <v>15500.01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2"/>
        <v>0</v>
      </c>
    </row>
    <row r="33" spans="1:18" ht="46.5" customHeight="1" x14ac:dyDescent="0.25">
      <c r="A33" s="6"/>
      <c r="B33" s="9" t="s">
        <v>21</v>
      </c>
      <c r="C33" s="35">
        <v>9947200</v>
      </c>
      <c r="D33" s="18">
        <v>1918600.01</v>
      </c>
      <c r="E33" s="18">
        <f t="shared" si="9"/>
        <v>11865800.01</v>
      </c>
      <c r="F33" s="18">
        <v>0</v>
      </c>
      <c r="G33" s="18">
        <v>0</v>
      </c>
      <c r="H33" s="18">
        <v>1525000</v>
      </c>
      <c r="I33" s="18">
        <v>4515027</v>
      </c>
      <c r="J33" s="18">
        <v>0</v>
      </c>
      <c r="K33" s="18">
        <v>0</v>
      </c>
      <c r="L33" s="18">
        <v>0</v>
      </c>
      <c r="M33" s="18">
        <v>0</v>
      </c>
      <c r="N33" s="18">
        <v>3284830</v>
      </c>
      <c r="O33" s="18">
        <v>0</v>
      </c>
      <c r="P33" s="18">
        <v>0</v>
      </c>
      <c r="Q33" s="18">
        <v>0</v>
      </c>
      <c r="R33" s="18">
        <f t="shared" si="2"/>
        <v>9324857</v>
      </c>
    </row>
    <row r="34" spans="1:18" ht="42" customHeight="1" x14ac:dyDescent="0.25">
      <c r="A34" s="6"/>
      <c r="B34" s="9" t="s">
        <v>22</v>
      </c>
      <c r="C34" s="35">
        <v>4514814</v>
      </c>
      <c r="D34" s="18">
        <v>2150958.46</v>
      </c>
      <c r="E34" s="18">
        <f t="shared" si="9"/>
        <v>6665772.46</v>
      </c>
      <c r="F34" s="18">
        <v>0</v>
      </c>
      <c r="G34" s="18">
        <v>98190.31</v>
      </c>
      <c r="H34" s="18">
        <v>266932.59999999998</v>
      </c>
      <c r="I34" s="18">
        <v>175874.12</v>
      </c>
      <c r="J34" s="18">
        <v>135192.34</v>
      </c>
      <c r="K34" s="18">
        <v>372475.65</v>
      </c>
      <c r="L34" s="18">
        <v>386139.84</v>
      </c>
      <c r="M34" s="18">
        <v>822219.2</v>
      </c>
      <c r="N34" s="18">
        <v>52013.81</v>
      </c>
      <c r="O34" s="18">
        <v>0</v>
      </c>
      <c r="P34" s="18">
        <v>0</v>
      </c>
      <c r="Q34" s="18">
        <v>0</v>
      </c>
      <c r="R34" s="18">
        <f t="shared" si="2"/>
        <v>2309037.87</v>
      </c>
    </row>
    <row r="35" spans="1:18" ht="15.75" x14ac:dyDescent="0.25">
      <c r="A35" s="6"/>
      <c r="B35" s="17" t="s">
        <v>48</v>
      </c>
      <c r="C35" s="36">
        <f>+SUM(C36:C36)</f>
        <v>600000</v>
      </c>
      <c r="D35" s="36">
        <f>SUM(D36:D37)</f>
        <v>-462000</v>
      </c>
      <c r="E35" s="36">
        <f>+C35+D35</f>
        <v>138000</v>
      </c>
      <c r="F35" s="20">
        <f t="shared" ref="F35:Q35" si="10">SUM(F36:F36)</f>
        <v>0</v>
      </c>
      <c r="G35" s="20">
        <f t="shared" si="10"/>
        <v>9500</v>
      </c>
      <c r="H35" s="20">
        <f t="shared" si="10"/>
        <v>0</v>
      </c>
      <c r="I35" s="20">
        <f t="shared" si="10"/>
        <v>0</v>
      </c>
      <c r="J35" s="20">
        <f t="shared" si="10"/>
        <v>35975</v>
      </c>
      <c r="K35" s="20">
        <f t="shared" si="10"/>
        <v>0</v>
      </c>
      <c r="L35" s="20">
        <f t="shared" si="10"/>
        <v>9500</v>
      </c>
      <c r="M35" s="20">
        <f>SUM(M36:M37)</f>
        <v>56177.84</v>
      </c>
      <c r="N35" s="20">
        <f>SUM(N36:N37)</f>
        <v>23400</v>
      </c>
      <c r="O35" s="20">
        <f t="shared" si="10"/>
        <v>0</v>
      </c>
      <c r="P35" s="20">
        <f t="shared" si="10"/>
        <v>0</v>
      </c>
      <c r="Q35" s="20">
        <f t="shared" si="10"/>
        <v>0</v>
      </c>
      <c r="R35" s="20">
        <f t="shared" si="2"/>
        <v>134552.84</v>
      </c>
    </row>
    <row r="36" spans="1:18" ht="31.5" x14ac:dyDescent="0.25">
      <c r="A36" s="6"/>
      <c r="B36" s="9" t="s">
        <v>49</v>
      </c>
      <c r="C36" s="18">
        <v>600000</v>
      </c>
      <c r="D36" s="18">
        <v>-545000</v>
      </c>
      <c r="E36" s="18">
        <f>+C36+D36</f>
        <v>55000</v>
      </c>
      <c r="F36" s="18">
        <v>0</v>
      </c>
      <c r="G36" s="18">
        <v>9500</v>
      </c>
      <c r="H36" s="18">
        <v>0</v>
      </c>
      <c r="I36" s="18">
        <v>0</v>
      </c>
      <c r="J36" s="18">
        <v>35975</v>
      </c>
      <c r="K36" s="18">
        <v>0</v>
      </c>
      <c r="L36" s="18">
        <v>9500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2"/>
        <v>54975</v>
      </c>
    </row>
    <row r="37" spans="1:18" ht="31.5" x14ac:dyDescent="0.25">
      <c r="A37" s="6"/>
      <c r="B37" s="9" t="s">
        <v>62</v>
      </c>
      <c r="C37" s="35">
        <v>0</v>
      </c>
      <c r="D37" s="35">
        <v>83000</v>
      </c>
      <c r="E37" s="35">
        <f>+C37+D37</f>
        <v>83000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56177.84</v>
      </c>
      <c r="N37" s="18">
        <v>23400</v>
      </c>
      <c r="O37" s="18"/>
      <c r="P37" s="18">
        <v>0</v>
      </c>
      <c r="Q37" s="18">
        <v>0</v>
      </c>
      <c r="R37" s="18">
        <f t="shared" ref="R37" si="11">SUM(F37:Q37)</f>
        <v>79577.84</v>
      </c>
    </row>
    <row r="38" spans="1:18" ht="15.75" x14ac:dyDescent="0.25">
      <c r="A38" s="6"/>
      <c r="B38" s="17" t="s">
        <v>23</v>
      </c>
      <c r="C38" s="36">
        <f>+SUM(C39:C43)</f>
        <v>2027500</v>
      </c>
      <c r="D38" s="42">
        <f>SUM(D39:D43)</f>
        <v>1031609.75</v>
      </c>
      <c r="E38" s="42">
        <f>+C38+D38</f>
        <v>3059109.75</v>
      </c>
      <c r="F38" s="20">
        <f t="shared" ref="F38:Q38" si="12">SUM(F39:F43)</f>
        <v>0</v>
      </c>
      <c r="G38" s="20">
        <f t="shared" si="12"/>
        <v>719531.53</v>
      </c>
      <c r="H38" s="20">
        <f t="shared" si="12"/>
        <v>0</v>
      </c>
      <c r="I38" s="20">
        <f t="shared" si="12"/>
        <v>16520</v>
      </c>
      <c r="J38" s="20">
        <f t="shared" si="12"/>
        <v>32499.97</v>
      </c>
      <c r="K38" s="20">
        <f t="shared" si="12"/>
        <v>0</v>
      </c>
      <c r="L38" s="20">
        <f t="shared" si="12"/>
        <v>0</v>
      </c>
      <c r="M38" s="20">
        <f t="shared" si="12"/>
        <v>256299.09</v>
      </c>
      <c r="N38" s="20">
        <f t="shared" si="12"/>
        <v>399532.36</v>
      </c>
      <c r="O38" s="20">
        <f t="shared" si="12"/>
        <v>0</v>
      </c>
      <c r="P38" s="20">
        <f t="shared" si="12"/>
        <v>0</v>
      </c>
      <c r="Q38" s="20">
        <f t="shared" si="12"/>
        <v>0</v>
      </c>
      <c r="R38" s="20">
        <f t="shared" si="2"/>
        <v>1424382.95</v>
      </c>
    </row>
    <row r="39" spans="1:18" ht="15.75" x14ac:dyDescent="0.25">
      <c r="A39" s="6"/>
      <c r="B39" s="9" t="s">
        <v>24</v>
      </c>
      <c r="C39" s="18">
        <v>1402500</v>
      </c>
      <c r="D39" s="18">
        <v>-14590.25</v>
      </c>
      <c r="E39" s="18">
        <f>+C39+D39</f>
        <v>1387909.75</v>
      </c>
      <c r="F39" s="18">
        <v>0</v>
      </c>
      <c r="G39" s="18">
        <v>0</v>
      </c>
      <c r="H39" s="18">
        <v>0</v>
      </c>
      <c r="I39" s="18">
        <v>16520</v>
      </c>
      <c r="J39" s="18">
        <v>32499.97</v>
      </c>
      <c r="K39" s="18">
        <v>0</v>
      </c>
      <c r="L39" s="18">
        <v>0</v>
      </c>
      <c r="M39" s="18">
        <v>44775.1</v>
      </c>
      <c r="N39" s="18">
        <v>47904.160000000003</v>
      </c>
      <c r="O39" s="18">
        <v>0</v>
      </c>
      <c r="P39" s="18">
        <v>0</v>
      </c>
      <c r="Q39" s="18">
        <v>0</v>
      </c>
      <c r="R39" s="18">
        <f t="shared" si="2"/>
        <v>141699.23000000001</v>
      </c>
    </row>
    <row r="40" spans="1:18" ht="33" customHeight="1" x14ac:dyDescent="0.25">
      <c r="A40" s="6"/>
      <c r="B40" s="9" t="s">
        <v>25</v>
      </c>
      <c r="C40" s="18">
        <v>125000</v>
      </c>
      <c r="D40" s="18">
        <v>155000</v>
      </c>
      <c r="E40" s="18">
        <f t="shared" ref="E40:E43" si="13">+C40+D40</f>
        <v>280000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127428.2</v>
      </c>
      <c r="O40" s="18">
        <v>0</v>
      </c>
      <c r="P40" s="18">
        <v>0</v>
      </c>
      <c r="Q40" s="18">
        <v>0</v>
      </c>
      <c r="R40" s="18">
        <f t="shared" si="2"/>
        <v>127428.2</v>
      </c>
    </row>
    <row r="41" spans="1:18" ht="33" customHeight="1" x14ac:dyDescent="0.25">
      <c r="A41" s="6"/>
      <c r="B41" s="9" t="s">
        <v>64</v>
      </c>
      <c r="C41" s="18">
        <v>0</v>
      </c>
      <c r="D41" s="18">
        <v>60000</v>
      </c>
      <c r="E41" s="18">
        <f t="shared" ref="E41" si="14">+C41+D41</f>
        <v>60000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ref="R41" si="15">SUM(F41:Q41)</f>
        <v>0</v>
      </c>
    </row>
    <row r="42" spans="1:18" ht="31.5" x14ac:dyDescent="0.25">
      <c r="A42" s="6"/>
      <c r="B42" s="9" t="s">
        <v>63</v>
      </c>
      <c r="C42" s="35">
        <v>0</v>
      </c>
      <c r="D42" s="35">
        <v>211600</v>
      </c>
      <c r="E42" s="35">
        <f t="shared" ref="E42" si="16">+C42+D42</f>
        <v>211600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211523.99</v>
      </c>
      <c r="N42" s="18">
        <v>224200</v>
      </c>
      <c r="O42" s="18">
        <v>0</v>
      </c>
      <c r="P42" s="18">
        <v>0</v>
      </c>
      <c r="Q42" s="18">
        <v>0</v>
      </c>
      <c r="R42" s="18">
        <f t="shared" ref="R42" si="17">SUM(F42:Q42)</f>
        <v>435723.99</v>
      </c>
    </row>
    <row r="43" spans="1:18" ht="31.5" x14ac:dyDescent="0.25">
      <c r="A43" s="6"/>
      <c r="B43" s="9" t="s">
        <v>26</v>
      </c>
      <c r="C43" s="18">
        <v>500000</v>
      </c>
      <c r="D43" s="18">
        <v>619600</v>
      </c>
      <c r="E43" s="18">
        <f t="shared" si="13"/>
        <v>1119600</v>
      </c>
      <c r="F43" s="18">
        <v>0</v>
      </c>
      <c r="G43" s="18">
        <v>719531.53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f t="shared" si="2"/>
        <v>719531.53</v>
      </c>
    </row>
    <row r="44" spans="1:18" ht="15.75" x14ac:dyDescent="0.25">
      <c r="A44" s="6"/>
      <c r="B44" s="73" t="s">
        <v>27</v>
      </c>
      <c r="C44" s="59">
        <f>+C38+C35+C26+C16+C10</f>
        <v>694496789</v>
      </c>
      <c r="D44" s="59">
        <f>+D38+D35+D26+D16+D10</f>
        <v>-2000000.0000000149</v>
      </c>
      <c r="E44" s="59">
        <f>+C44+D44</f>
        <v>692496789</v>
      </c>
      <c r="F44" s="59">
        <f>+F38+F35+F26+F16+F10</f>
        <v>32378563.009999998</v>
      </c>
      <c r="G44" s="59">
        <f>+G38+G35+G26+G16+G10</f>
        <v>31769022.620000001</v>
      </c>
      <c r="H44" s="59">
        <f>+H35+H26+H16+H10</f>
        <v>35800512.030000001</v>
      </c>
      <c r="I44" s="59">
        <f t="shared" ref="I44:N44" si="18">+I38+I35+I26+I16+I10</f>
        <v>51928043.809999995</v>
      </c>
      <c r="J44" s="59">
        <f t="shared" si="18"/>
        <v>57109110.68</v>
      </c>
      <c r="K44" s="59">
        <f t="shared" si="18"/>
        <v>71094189.5</v>
      </c>
      <c r="L44" s="59">
        <f t="shared" si="18"/>
        <v>50270146.439999998</v>
      </c>
      <c r="M44" s="59">
        <f t="shared" si="18"/>
        <v>53566211.039999999</v>
      </c>
      <c r="N44" s="59">
        <f t="shared" si="18"/>
        <v>62377461.900000006</v>
      </c>
      <c r="O44" s="59" t="e">
        <f>+#REF!+#REF!+#REF!+O38+#REF!+O35+O26+O16+O10</f>
        <v>#REF!</v>
      </c>
      <c r="P44" s="59" t="e">
        <f>+#REF!+#REF!+#REF!+P38+#REF!+P35+P26+P16+P10</f>
        <v>#REF!</v>
      </c>
      <c r="Q44" s="59" t="e">
        <f>+#REF!+#REF!+#REF!+Q38+#REF!+Q35+Q26+Q16+Q10</f>
        <v>#REF!</v>
      </c>
      <c r="R44" s="59">
        <f>+F44+G44+H44+I44+J44+K44+L44+M44+N44</f>
        <v>446293261.02999997</v>
      </c>
    </row>
    <row r="45" spans="1:18" ht="15.75" x14ac:dyDescent="0.25">
      <c r="A45" s="6"/>
      <c r="B45" s="73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>
        <f t="shared" ref="R45:R46" si="19">SUM(F45:Q45)</f>
        <v>0</v>
      </c>
    </row>
    <row r="46" spans="1:18" ht="15.75" x14ac:dyDescent="0.25">
      <c r="A46" s="25"/>
      <c r="B46" s="6"/>
      <c r="C46" s="18"/>
      <c r="D46" s="37"/>
      <c r="E46" s="3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3">
        <f t="shared" si="19"/>
        <v>0</v>
      </c>
    </row>
    <row r="47" spans="1:18" ht="15.75" x14ac:dyDescent="0.25">
      <c r="A47" s="25"/>
      <c r="B47" s="1" t="s">
        <v>45</v>
      </c>
      <c r="C47" s="21">
        <f>+C44</f>
        <v>694496789</v>
      </c>
      <c r="D47" s="21">
        <f>+D44</f>
        <v>-2000000.0000000149</v>
      </c>
      <c r="E47" s="38">
        <f>+C47+D47</f>
        <v>692496789</v>
      </c>
      <c r="F47" s="22">
        <f>F10+F16+F26+F35</f>
        <v>32378563.009999998</v>
      </c>
      <c r="G47" s="22">
        <f t="shared" ref="G47:M47" si="20">G10+G16+G26+G35+G38</f>
        <v>31769022.620000001</v>
      </c>
      <c r="H47" s="22">
        <f t="shared" si="20"/>
        <v>35800512.030000001</v>
      </c>
      <c r="I47" s="22">
        <f t="shared" si="20"/>
        <v>51928043.809999995</v>
      </c>
      <c r="J47" s="22">
        <f t="shared" si="20"/>
        <v>57109110.68</v>
      </c>
      <c r="K47" s="22">
        <f t="shared" si="20"/>
        <v>71094189.5</v>
      </c>
      <c r="L47" s="22">
        <f t="shared" si="20"/>
        <v>50270146.440000005</v>
      </c>
      <c r="M47" s="22">
        <f t="shared" si="20"/>
        <v>53566211.040000007</v>
      </c>
      <c r="N47" s="22">
        <f>SUM(N44:N46)</f>
        <v>62377461.900000006</v>
      </c>
      <c r="O47" s="22" t="e">
        <f>SUM(O44:O46)</f>
        <v>#REF!</v>
      </c>
      <c r="P47" s="22" t="e">
        <f>+#REF!+#REF!+#REF!+P44</f>
        <v>#REF!</v>
      </c>
      <c r="Q47" s="22" t="e">
        <f>+#REF!+#REF!+#REF!+Q44</f>
        <v>#REF!</v>
      </c>
      <c r="R47" s="22">
        <f>+R44</f>
        <v>446293261.02999997</v>
      </c>
    </row>
    <row r="48" spans="1:18" ht="15.75" x14ac:dyDescent="0.25">
      <c r="A48" s="25"/>
      <c r="B48" s="58" t="s">
        <v>56</v>
      </c>
      <c r="C48" s="58"/>
      <c r="D48" s="25"/>
      <c r="E48" s="25"/>
      <c r="F48" s="25"/>
      <c r="G48" s="25"/>
      <c r="H48" s="25"/>
      <c r="I48" s="25"/>
      <c r="J48" s="6"/>
      <c r="K48" s="11"/>
      <c r="L48" s="11"/>
      <c r="M48" s="11"/>
      <c r="N48" s="11"/>
      <c r="O48" s="7"/>
      <c r="P48" s="7"/>
      <c r="Q48" s="7"/>
    </row>
    <row r="49" spans="1:29" ht="15.75" x14ac:dyDescent="0.25">
      <c r="A49" s="25"/>
      <c r="B49" s="51" t="s">
        <v>59</v>
      </c>
      <c r="C49" s="52"/>
      <c r="D49" s="49"/>
      <c r="E49" s="49"/>
      <c r="F49" s="41"/>
      <c r="G49" s="41"/>
      <c r="H49" s="41"/>
      <c r="I49" s="41"/>
      <c r="J49" s="41"/>
      <c r="K49" s="41"/>
      <c r="L49" s="41"/>
      <c r="M49" s="11"/>
      <c r="N49" s="11"/>
      <c r="O49" s="7"/>
      <c r="P49" s="7"/>
      <c r="Q49" s="7"/>
    </row>
    <row r="50" spans="1:29" ht="48.75" customHeight="1" x14ac:dyDescent="0.25">
      <c r="A50" s="25"/>
      <c r="B50" s="53" t="s">
        <v>60</v>
      </c>
      <c r="C50" s="54"/>
      <c r="D50" s="52"/>
      <c r="E50" s="52"/>
      <c r="F50" s="41"/>
      <c r="G50" s="41"/>
      <c r="H50" s="41"/>
      <c r="I50" s="41"/>
      <c r="J50" s="41"/>
      <c r="K50" s="41"/>
      <c r="L50" s="41"/>
      <c r="M50" s="11"/>
      <c r="N50" s="11"/>
      <c r="O50" s="7"/>
      <c r="P50" s="7"/>
      <c r="Q50" s="7"/>
      <c r="T50" s="4"/>
    </row>
    <row r="51" spans="1:29" ht="15.75" customHeight="1" x14ac:dyDescent="0.25">
      <c r="A51" s="25"/>
      <c r="B51" s="53" t="s">
        <v>61</v>
      </c>
      <c r="C51" s="53"/>
      <c r="D51" s="54"/>
      <c r="E51" s="54"/>
      <c r="F51" s="25"/>
      <c r="G51" s="25"/>
      <c r="H51" s="25"/>
      <c r="I51" s="25"/>
      <c r="J51" s="6"/>
      <c r="K51" s="11"/>
      <c r="L51" s="11"/>
      <c r="M51" s="11"/>
      <c r="N51" s="11"/>
      <c r="O51" s="7"/>
      <c r="P51" s="7"/>
      <c r="Q51" s="7"/>
    </row>
    <row r="52" spans="1:29" ht="15.75" customHeight="1" x14ac:dyDescent="0.25">
      <c r="A52" s="25"/>
      <c r="B52" s="53"/>
      <c r="C52" s="53"/>
      <c r="D52" s="53"/>
      <c r="E52" s="53"/>
      <c r="F52" s="25"/>
      <c r="G52" s="25"/>
      <c r="H52" s="25"/>
      <c r="I52" s="25"/>
      <c r="J52" s="6"/>
      <c r="K52" s="11"/>
      <c r="L52" s="11"/>
      <c r="M52" s="11"/>
      <c r="N52" s="11"/>
      <c r="O52" s="7"/>
      <c r="P52" s="7"/>
      <c r="Q52" s="7"/>
      <c r="T52" s="4"/>
    </row>
    <row r="53" spans="1:29" ht="15.75" x14ac:dyDescent="0.25">
      <c r="A53" s="25"/>
      <c r="B53" s="53"/>
      <c r="C53" s="53"/>
      <c r="D53" s="53"/>
      <c r="E53" s="53"/>
      <c r="F53" s="25"/>
      <c r="G53" s="25"/>
      <c r="H53" s="25"/>
      <c r="I53" s="25"/>
      <c r="J53" s="6"/>
      <c r="K53" s="11"/>
      <c r="L53" s="11"/>
      <c r="M53" s="11"/>
      <c r="N53" s="11"/>
      <c r="O53" s="7"/>
      <c r="P53" s="7"/>
      <c r="Q53" s="7"/>
    </row>
    <row r="54" spans="1:29" ht="15.75" x14ac:dyDescent="0.25">
      <c r="A54" s="25"/>
      <c r="B54" s="25"/>
      <c r="C54" s="25"/>
      <c r="D54" s="53"/>
      <c r="E54" s="53"/>
      <c r="F54" s="25"/>
      <c r="G54" s="25"/>
      <c r="H54" s="25"/>
      <c r="I54" s="25"/>
      <c r="J54" s="6"/>
      <c r="K54" s="11"/>
      <c r="L54" s="11"/>
      <c r="M54" s="11"/>
      <c r="N54" s="11"/>
      <c r="O54" s="7"/>
      <c r="P54" s="7"/>
      <c r="Q54" s="7"/>
      <c r="U54" s="4"/>
    </row>
    <row r="55" spans="1:29" ht="15.75" x14ac:dyDescent="0.25">
      <c r="A55" s="25"/>
      <c r="B55" s="25"/>
      <c r="C55" s="25"/>
      <c r="D55" s="40"/>
      <c r="E55" s="40"/>
      <c r="F55" s="25"/>
      <c r="G55" s="25"/>
      <c r="H55" s="25"/>
      <c r="I55" s="25"/>
      <c r="J55" s="6"/>
      <c r="K55" s="11"/>
      <c r="L55" s="11"/>
      <c r="M55" s="11"/>
      <c r="N55" s="11"/>
      <c r="O55" s="7"/>
      <c r="P55" s="7"/>
      <c r="Q55" s="7"/>
    </row>
    <row r="56" spans="1:29" ht="15.75" x14ac:dyDescent="0.25">
      <c r="A56" s="25"/>
      <c r="B56" s="49"/>
      <c r="C56" s="49"/>
      <c r="D56" s="25"/>
      <c r="E56" s="25"/>
      <c r="F56" s="25"/>
      <c r="G56" s="25"/>
      <c r="H56" s="25"/>
      <c r="I56" s="2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25"/>
      <c r="B57" s="50"/>
      <c r="C57" s="50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7"/>
      <c r="O57" s="7"/>
      <c r="P57" s="24"/>
      <c r="Q57" s="7"/>
      <c r="R57" s="7"/>
    </row>
    <row r="58" spans="1:29" ht="18.75" x14ac:dyDescent="0.3">
      <c r="A58" s="32"/>
      <c r="D58" s="50"/>
      <c r="E58" s="50"/>
      <c r="F58" s="50"/>
      <c r="G58" s="6"/>
      <c r="H58" s="6"/>
      <c r="I58" s="6"/>
      <c r="J58" s="6"/>
      <c r="K58" s="6"/>
      <c r="L58" s="6"/>
      <c r="M58" s="11"/>
      <c r="N58" s="5" t="s">
        <v>51</v>
      </c>
      <c r="O58" s="32"/>
      <c r="P58" s="32"/>
      <c r="Q58" s="24"/>
      <c r="R58" s="7"/>
    </row>
    <row r="59" spans="1:29" ht="18.75" x14ac:dyDescent="0.3">
      <c r="A59" s="6"/>
      <c r="F59" s="14"/>
      <c r="G59" s="14"/>
      <c r="H59" s="14"/>
      <c r="I59" s="14"/>
      <c r="J59" s="28"/>
      <c r="K59" s="14"/>
      <c r="L59" s="14"/>
      <c r="M59" s="14"/>
      <c r="O59" s="23"/>
      <c r="P59" s="10"/>
      <c r="Q59" s="7"/>
      <c r="R59" s="7"/>
    </row>
    <row r="60" spans="1:29" ht="18.75" x14ac:dyDescent="0.3">
      <c r="A60" s="6"/>
      <c r="F60" s="26"/>
      <c r="G60" s="26"/>
      <c r="H60" s="14"/>
      <c r="I60" s="14"/>
      <c r="J60" s="30"/>
      <c r="K60" s="27"/>
      <c r="L60" s="27"/>
      <c r="M60" s="27"/>
    </row>
    <row r="61" spans="1:29" s="5" customFormat="1" ht="15.75" customHeight="1" x14ac:dyDescent="0.3">
      <c r="A61"/>
      <c r="B61" s="19"/>
      <c r="C61" s="19"/>
      <c r="D61"/>
      <c r="E61"/>
      <c r="F61" s="14"/>
      <c r="G61" s="14"/>
      <c r="H61" s="14"/>
      <c r="I61" s="14"/>
      <c r="J61" s="29"/>
      <c r="K61" s="14"/>
      <c r="L61" s="14"/>
      <c r="M61" s="14"/>
      <c r="R61"/>
      <c r="S61"/>
      <c r="T61"/>
      <c r="U61"/>
      <c r="V61"/>
      <c r="W61"/>
      <c r="X61"/>
      <c r="Y61"/>
      <c r="Z61"/>
      <c r="AA61"/>
      <c r="AB61"/>
      <c r="AC61"/>
    </row>
    <row r="62" spans="1:29" s="5" customFormat="1" ht="18.75" x14ac:dyDescent="0.3">
      <c r="A62"/>
      <c r="B62" s="19"/>
      <c r="C62" s="19"/>
      <c r="D62" s="19"/>
      <c r="E62" s="19"/>
      <c r="F62" s="19"/>
      <c r="H62" s="19"/>
      <c r="I62" s="19"/>
      <c r="J62" s="19"/>
      <c r="K62" s="19"/>
      <c r="L62" s="19"/>
      <c r="M62" s="19"/>
      <c r="P62" s="12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27"/>
      <c r="C63" s="27"/>
      <c r="D63" s="19"/>
      <c r="E63" s="19"/>
      <c r="F63" s="14"/>
      <c r="G63" s="19"/>
      <c r="H63" s="19"/>
      <c r="I63" s="19"/>
      <c r="K63" s="19"/>
      <c r="L63" s="19"/>
      <c r="M63" s="19"/>
      <c r="R63"/>
      <c r="S63"/>
      <c r="T63" s="4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14"/>
      <c r="C64" s="14"/>
      <c r="D64" s="27"/>
      <c r="E64" s="27"/>
      <c r="F64" s="32"/>
      <c r="G64" s="7"/>
      <c r="H64" s="7"/>
      <c r="I64" s="7"/>
      <c r="J64" s="25" t="s">
        <v>52</v>
      </c>
      <c r="K64" s="25"/>
      <c r="L64" s="25"/>
      <c r="R64"/>
      <c r="S64"/>
      <c r="T6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/>
      <c r="C65"/>
      <c r="D65" s="14"/>
      <c r="E65" s="14"/>
      <c r="F65" s="7"/>
      <c r="G65" s="7"/>
      <c r="H65" s="7"/>
      <c r="I65" s="7"/>
      <c r="J65" s="32"/>
      <c r="K65" s="32"/>
      <c r="L65" s="32"/>
      <c r="P65" s="12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/>
      <c r="E66"/>
      <c r="H66" s="31"/>
      <c r="J66" s="33"/>
      <c r="K66" s="33"/>
      <c r="L66" s="33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I67" s="32"/>
      <c r="J67" s="32"/>
      <c r="K67" s="32"/>
      <c r="L67" s="14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5.75" x14ac:dyDescent="0.25">
      <c r="A68"/>
      <c r="B68"/>
      <c r="C68"/>
      <c r="D68"/>
      <c r="E68"/>
      <c r="I68" s="7"/>
      <c r="J68" s="7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x14ac:dyDescent="0.25">
      <c r="A70"/>
      <c r="B70"/>
      <c r="C70"/>
      <c r="D70"/>
      <c r="E70"/>
      <c r="R70"/>
      <c r="S70"/>
      <c r="T70"/>
      <c r="U70"/>
      <c r="V70"/>
      <c r="W70"/>
      <c r="X70"/>
      <c r="Y70"/>
      <c r="Z70"/>
      <c r="AA70"/>
      <c r="AB70"/>
      <c r="AC70"/>
    </row>
    <row r="73" spans="1:29" ht="18.75" x14ac:dyDescent="0.3">
      <c r="G73" s="56"/>
      <c r="H73" s="56"/>
      <c r="I73" s="56"/>
    </row>
    <row r="74" spans="1:29" s="5" customFormat="1" ht="18.75" x14ac:dyDescent="0.3">
      <c r="A74"/>
      <c r="B74"/>
      <c r="C74"/>
      <c r="D74"/>
      <c r="E74"/>
      <c r="G74" s="57"/>
      <c r="H74" s="57"/>
      <c r="I74" s="57"/>
      <c r="R74"/>
      <c r="S74"/>
      <c r="T74"/>
      <c r="U74"/>
      <c r="V74"/>
      <c r="W74"/>
      <c r="X74"/>
      <c r="Y74"/>
      <c r="Z74"/>
      <c r="AA74"/>
      <c r="AB74"/>
      <c r="AC74"/>
    </row>
    <row r="75" spans="1:29" s="5" customFormat="1" ht="18.75" x14ac:dyDescent="0.3">
      <c r="A75"/>
      <c r="B75"/>
      <c r="C75"/>
      <c r="D75"/>
      <c r="E75"/>
      <c r="G75" s="56"/>
      <c r="H75" s="56"/>
      <c r="I75" s="56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x14ac:dyDescent="0.25">
      <c r="A76"/>
      <c r="B76"/>
      <c r="C76"/>
      <c r="D76"/>
      <c r="E76"/>
      <c r="R76"/>
      <c r="S76"/>
      <c r="T76"/>
      <c r="U76"/>
      <c r="V76"/>
      <c r="W76"/>
      <c r="X76"/>
      <c r="Y76"/>
      <c r="Z76"/>
      <c r="AA76"/>
      <c r="AB76"/>
      <c r="AC76"/>
    </row>
  </sheetData>
  <mergeCells count="32">
    <mergeCell ref="Q44:Q45"/>
    <mergeCell ref="R44:R45"/>
    <mergeCell ref="B44:B45"/>
    <mergeCell ref="C44:C45"/>
    <mergeCell ref="E44:E45"/>
    <mergeCell ref="F44:F45"/>
    <mergeCell ref="D44:D45"/>
    <mergeCell ref="G44:G45"/>
    <mergeCell ref="H44:H45"/>
    <mergeCell ref="N44:N45"/>
    <mergeCell ref="O44:O45"/>
    <mergeCell ref="I44:I45"/>
    <mergeCell ref="J44:J45"/>
    <mergeCell ref="K44:K45"/>
    <mergeCell ref="L44:L45"/>
    <mergeCell ref="M44:M45"/>
    <mergeCell ref="R7:R8"/>
    <mergeCell ref="B1:R1"/>
    <mergeCell ref="B2:R2"/>
    <mergeCell ref="B3:R3"/>
    <mergeCell ref="B4:R4"/>
    <mergeCell ref="B5:R5"/>
    <mergeCell ref="D7:D8"/>
    <mergeCell ref="B7:B8"/>
    <mergeCell ref="C7:C8"/>
    <mergeCell ref="F7:P7"/>
    <mergeCell ref="E7:E8"/>
    <mergeCell ref="G73:I73"/>
    <mergeCell ref="G74:I74"/>
    <mergeCell ref="G75:I75"/>
    <mergeCell ref="B48:C48"/>
    <mergeCell ref="P44:P45"/>
  </mergeCells>
  <printOptions horizontalCentered="1"/>
  <pageMargins left="0.51" right="0.34" top="0.56999999999999995" bottom="0.51" header="0.31496062992125984" footer="0.31496062992125984"/>
  <pageSetup scale="46" fitToHeight="0" orientation="landscape" r:id="rId1"/>
  <headerFooter>
    <oddFooter>&amp;RPág. &amp;P / &amp;N</oddFooter>
  </headerFooter>
  <rowBreaks count="2" manualBreakCount="2">
    <brk id="37" min="1" max="17" man="1"/>
    <brk id="61" min="1" max="17" man="1"/>
  </rowBreaks>
  <colBreaks count="1" manualBreakCount="1">
    <brk id="11" max="1048575" man="1"/>
  </colBreaks>
  <ignoredErrors>
    <ignoredError sqref="E10 E16 E26" formula="1"/>
    <ignoredError sqref="F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E6AD-AA10-47CC-8731-86BAD1FDB2D6}">
  <dimension ref="A1:G12"/>
  <sheetViews>
    <sheetView workbookViewId="0">
      <selection activeCell="G10" sqref="G10"/>
    </sheetView>
  </sheetViews>
  <sheetFormatPr baseColWidth="10" defaultRowHeight="15" x14ac:dyDescent="0.25"/>
  <cols>
    <col min="7" max="7" width="22.28515625" customWidth="1"/>
  </cols>
  <sheetData>
    <row r="1" spans="1:7" x14ac:dyDescent="0.25">
      <c r="A1" s="55"/>
    </row>
    <row r="8" spans="1:7" ht="15.75" x14ac:dyDescent="0.25">
      <c r="G8" s="18"/>
    </row>
    <row r="9" spans="1:7" ht="15.75" x14ac:dyDescent="0.25">
      <c r="G9" s="18"/>
    </row>
    <row r="10" spans="1:7" ht="15.75" x14ac:dyDescent="0.25">
      <c r="G10" s="35"/>
    </row>
    <row r="11" spans="1:7" ht="15.75" x14ac:dyDescent="0.25">
      <c r="G11" s="18"/>
    </row>
    <row r="12" spans="1:7" x14ac:dyDescent="0.25">
      <c r="G1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EjecucionSEPT 2025</vt:lpstr>
      <vt:lpstr>Hoja1</vt:lpstr>
      <vt:lpstr>'Plantilla EjecucionSEPT 2025'!Área_de_impresión</vt:lpstr>
      <vt:lpstr>'Plantilla EjecucionSEPT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2025-10-07T14:38:36Z</cp:lastPrinted>
  <dcterms:created xsi:type="dcterms:W3CDTF">2018-04-17T18:57:16Z</dcterms:created>
  <dcterms:modified xsi:type="dcterms:W3CDTF">2025-10-07T14:38:38Z</dcterms:modified>
</cp:coreProperties>
</file>