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JUNIO 2023\"/>
    </mc:Choice>
  </mc:AlternateContent>
  <bookViews>
    <workbookView xWindow="-120" yWindow="-120" windowWidth="29040" windowHeight="15840" tabRatio="204"/>
  </bookViews>
  <sheets>
    <sheet name="New Text Document" sheetId="1" r:id="rId1"/>
  </sheets>
  <definedNames>
    <definedName name="_xlnm._FilterDatabase" localSheetId="0" hidden="1">'New Text Document'!$A$9:$M$286</definedName>
    <definedName name="_xlnm.Print_Area" localSheetId="0">'New Text Document'!$A$1:$M$278</definedName>
    <definedName name="_xlnm.Print_Titles" localSheetId="0">'New Text Document'!$1:$8</definedName>
    <definedName name="Z_204BDDCD_F0EA_4D68_8827_ED13C8623E2D_.wvu.Cols" localSheetId="0" hidden="1">'New Text Document'!$AZ:$AZ</definedName>
    <definedName name="Z_204BDDCD_F0EA_4D68_8827_ED13C8623E2D_.wvu.FilterData" localSheetId="0" hidden="1">'New Text Document'!$A$9:$M$286</definedName>
    <definedName name="Z_204BDDCD_F0EA_4D68_8827_ED13C8623E2D_.wvu.PrintArea" localSheetId="0" hidden="1">'New Text Document'!$A$1:$M$278</definedName>
    <definedName name="Z_204BDDCD_F0EA_4D68_8827_ED13C8623E2D_.wvu.PrintTitles" localSheetId="0" hidden="1">'New Text Document'!$1:$8</definedName>
  </definedNames>
  <calcPr calcId="162913"/>
  <customWorkbookViews>
    <customWorkbookView name="68" guid="{204BDDCD-F0EA-4D68-8827-ED13C8623E2D}" maximized="1" xWindow="-8" yWindow="-8" windowWidth="1296" windowHeight="1000" tabRatio="2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1" i="1" l="1"/>
  <c r="L39" i="1"/>
  <c r="K11" i="1" l="1"/>
  <c r="L11" i="1"/>
  <c r="G236" i="1"/>
  <c r="M37" i="1" l="1"/>
  <c r="M36" i="1"/>
  <c r="K39" i="1" l="1"/>
  <c r="J39" i="1"/>
  <c r="G39" i="1"/>
  <c r="I39" i="1"/>
  <c r="H39" i="1"/>
  <c r="M38" i="1"/>
  <c r="M39" i="1" s="1"/>
  <c r="L206" i="1" l="1"/>
  <c r="L142" i="1" l="1"/>
  <c r="K257" i="1"/>
  <c r="J257" i="1"/>
  <c r="B260" i="1"/>
  <c r="M255" i="1" l="1"/>
  <c r="M256" i="1"/>
  <c r="M250" i="1"/>
  <c r="M249" i="1"/>
  <c r="M245" i="1"/>
  <c r="M244" i="1"/>
  <c r="M240" i="1"/>
  <c r="M239" i="1"/>
  <c r="M232" i="1"/>
  <c r="M229" i="1"/>
  <c r="M230" i="1"/>
  <c r="M231" i="1"/>
  <c r="M233" i="1"/>
  <c r="M234" i="1"/>
  <c r="M235" i="1"/>
  <c r="M228" i="1"/>
  <c r="M223" i="1"/>
  <c r="M224" i="1"/>
  <c r="M215" i="1"/>
  <c r="M216" i="1"/>
  <c r="M217" i="1"/>
  <c r="M218" i="1"/>
  <c r="M214" i="1"/>
  <c r="M210" i="1"/>
  <c r="M209" i="1"/>
  <c r="M203" i="1"/>
  <c r="M204" i="1"/>
  <c r="M205" i="1"/>
  <c r="M202" i="1"/>
  <c r="M199" i="1"/>
  <c r="M198" i="1"/>
  <c r="M191" i="1"/>
  <c r="M187" i="1"/>
  <c r="M188" i="1"/>
  <c r="M189" i="1"/>
  <c r="M190" i="1"/>
  <c r="M192" i="1"/>
  <c r="M193" i="1"/>
  <c r="M194" i="1"/>
  <c r="M186" i="1"/>
  <c r="M180" i="1"/>
  <c r="M181" i="1"/>
  <c r="M182" i="1"/>
  <c r="M179" i="1"/>
  <c r="M175" i="1"/>
  <c r="M174" i="1"/>
  <c r="M173" i="1"/>
  <c r="M169" i="1"/>
  <c r="M168" i="1"/>
  <c r="M164" i="1"/>
  <c r="M160" i="1"/>
  <c r="M154" i="1"/>
  <c r="M153" i="1"/>
  <c r="M155" i="1"/>
  <c r="M156" i="1"/>
  <c r="M152" i="1"/>
  <c r="M145" i="1"/>
  <c r="M146" i="1"/>
  <c r="M147" i="1"/>
  <c r="M148" i="1"/>
  <c r="M140" i="1"/>
  <c r="M141" i="1"/>
  <c r="M138" i="1"/>
  <c r="M139" i="1"/>
  <c r="M134" i="1"/>
  <c r="M133" i="1"/>
  <c r="M132" i="1"/>
  <c r="M128" i="1"/>
  <c r="M124" i="1"/>
  <c r="M118" i="1"/>
  <c r="M119" i="1"/>
  <c r="M120" i="1"/>
  <c r="M117" i="1"/>
  <c r="M113" i="1"/>
  <c r="M112" i="1"/>
  <c r="M108" i="1"/>
  <c r="M104" i="1"/>
  <c r="M100" i="1"/>
  <c r="M96" i="1"/>
  <c r="M90" i="1"/>
  <c r="M91" i="1"/>
  <c r="M92" i="1"/>
  <c r="M89" i="1"/>
  <c r="M85" i="1"/>
  <c r="M81" i="1"/>
  <c r="M80" i="1"/>
  <c r="M76" i="1"/>
  <c r="M72" i="1"/>
  <c r="M71" i="1"/>
  <c r="M67" i="1"/>
  <c r="M63" i="1"/>
  <c r="M59" i="1"/>
  <c r="M58" i="1"/>
  <c r="M54" i="1"/>
  <c r="M50" i="1"/>
  <c r="M46" i="1"/>
  <c r="M42" i="1"/>
  <c r="M32" i="1"/>
  <c r="M28" i="1"/>
  <c r="M24" i="1"/>
  <c r="M20" i="1"/>
  <c r="M14" i="1"/>
  <c r="M15" i="1"/>
  <c r="M16" i="1"/>
  <c r="M10" i="1"/>
  <c r="M251" i="1" l="1"/>
  <c r="M73" i="1"/>
  <c r="G142" i="1" l="1"/>
  <c r="M157" i="1" l="1"/>
  <c r="L157" i="1"/>
  <c r="K157" i="1"/>
  <c r="J157" i="1"/>
  <c r="I157" i="1"/>
  <c r="H157" i="1"/>
  <c r="G157" i="1"/>
  <c r="L254" i="1" l="1"/>
  <c r="L222" i="1"/>
  <c r="M254" i="1" l="1"/>
  <c r="M257" i="1" s="1"/>
  <c r="L257" i="1"/>
  <c r="L225" i="1"/>
  <c r="M222" i="1"/>
  <c r="M206" i="1"/>
  <c r="K142" i="1"/>
  <c r="M21" i="1" l="1"/>
  <c r="L21" i="1"/>
  <c r="K21" i="1"/>
  <c r="J21" i="1"/>
  <c r="I21" i="1"/>
  <c r="H21" i="1"/>
  <c r="G21" i="1"/>
  <c r="M236" i="1"/>
  <c r="L236" i="1"/>
  <c r="J236" i="1"/>
  <c r="I236" i="1"/>
  <c r="H236" i="1"/>
  <c r="K17" i="1" l="1"/>
  <c r="K25" i="1"/>
  <c r="K29" i="1"/>
  <c r="K33" i="1"/>
  <c r="K43" i="1"/>
  <c r="K47" i="1"/>
  <c r="K51" i="1"/>
  <c r="K55" i="1"/>
  <c r="K60" i="1"/>
  <c r="K64" i="1"/>
  <c r="K68" i="1"/>
  <c r="K73" i="1"/>
  <c r="K77" i="1"/>
  <c r="K82" i="1"/>
  <c r="K86" i="1"/>
  <c r="K93" i="1"/>
  <c r="K101" i="1"/>
  <c r="K109" i="1"/>
  <c r="K125" i="1"/>
  <c r="K97" i="1"/>
  <c r="K105" i="1"/>
  <c r="K114" i="1"/>
  <c r="K121" i="1"/>
  <c r="K129" i="1"/>
  <c r="K135" i="1"/>
  <c r="K161" i="1"/>
  <c r="K165" i="1"/>
  <c r="K170" i="1"/>
  <c r="K176" i="1"/>
  <c r="K183" i="1"/>
  <c r="K195" i="1"/>
  <c r="K200" i="1"/>
  <c r="K206" i="1"/>
  <c r="K211" i="1"/>
  <c r="K219" i="1"/>
  <c r="K225" i="1"/>
  <c r="K236" i="1"/>
  <c r="K241" i="1"/>
  <c r="K246" i="1"/>
  <c r="K251" i="1"/>
  <c r="K149" i="1"/>
  <c r="I195" i="1"/>
  <c r="I200" i="1"/>
  <c r="J206" i="1"/>
  <c r="I206" i="1"/>
  <c r="H206" i="1"/>
  <c r="G206" i="1"/>
  <c r="M121" i="1"/>
  <c r="L121" i="1"/>
  <c r="J121" i="1"/>
  <c r="I121" i="1"/>
  <c r="H121" i="1"/>
  <c r="G121" i="1"/>
  <c r="J93" i="1"/>
  <c r="H93" i="1"/>
  <c r="M183" i="1"/>
  <c r="L183" i="1"/>
  <c r="J183" i="1"/>
  <c r="I183" i="1"/>
  <c r="H183" i="1"/>
  <c r="G183" i="1"/>
  <c r="G257" i="1"/>
  <c r="I257" i="1"/>
  <c r="H257" i="1"/>
  <c r="L251" i="1"/>
  <c r="J251" i="1"/>
  <c r="H251" i="1"/>
  <c r="G251" i="1"/>
  <c r="G68" i="1"/>
  <c r="L68" i="1"/>
  <c r="J68" i="1"/>
  <c r="I68" i="1"/>
  <c r="H68" i="1"/>
  <c r="K260" i="1" l="1"/>
  <c r="M68" i="1"/>
  <c r="M114" i="1"/>
  <c r="L114" i="1"/>
  <c r="J114" i="1"/>
  <c r="I114" i="1"/>
  <c r="H114" i="1"/>
  <c r="G114" i="1"/>
  <c r="G109" i="1"/>
  <c r="M109" i="1"/>
  <c r="J109" i="1"/>
  <c r="I109" i="1"/>
  <c r="H109" i="1"/>
  <c r="G64" i="1"/>
  <c r="M64" i="1"/>
  <c r="L64" i="1"/>
  <c r="J64" i="1"/>
  <c r="I64" i="1"/>
  <c r="H64" i="1"/>
  <c r="G60" i="1"/>
  <c r="M60" i="1"/>
  <c r="L60" i="1"/>
  <c r="J60" i="1"/>
  <c r="I60" i="1"/>
  <c r="H60" i="1"/>
  <c r="G55" i="1"/>
  <c r="M55" i="1"/>
  <c r="L55" i="1"/>
  <c r="J55" i="1"/>
  <c r="I55" i="1"/>
  <c r="H55" i="1"/>
  <c r="I225" i="1" l="1"/>
  <c r="I176" i="1"/>
  <c r="I211" i="1"/>
  <c r="I219" i="1"/>
  <c r="I241" i="1"/>
  <c r="I246" i="1"/>
  <c r="I11" i="1"/>
  <c r="I17" i="1"/>
  <c r="I25" i="1"/>
  <c r="I29" i="1"/>
  <c r="I33" i="1"/>
  <c r="I51" i="1"/>
  <c r="I73" i="1"/>
  <c r="I77" i="1"/>
  <c r="I82" i="1"/>
  <c r="I86" i="1"/>
  <c r="I97" i="1"/>
  <c r="I105" i="1"/>
  <c r="I125" i="1"/>
  <c r="I93" i="1"/>
  <c r="I101" i="1"/>
  <c r="I129" i="1"/>
  <c r="I135" i="1"/>
  <c r="I142" i="1"/>
  <c r="I149" i="1"/>
  <c r="I165" i="1"/>
  <c r="I170" i="1"/>
  <c r="M17" i="1"/>
  <c r="L17" i="1"/>
  <c r="J17" i="1"/>
  <c r="H17" i="1"/>
  <c r="M241" i="1"/>
  <c r="L241" i="1"/>
  <c r="J241" i="1"/>
  <c r="H241" i="1"/>
  <c r="G241" i="1"/>
  <c r="G195" i="1"/>
  <c r="L195" i="1"/>
  <c r="M149" i="1"/>
  <c r="L149" i="1"/>
  <c r="J149" i="1"/>
  <c r="H149" i="1"/>
  <c r="G149" i="1"/>
  <c r="M25" i="1"/>
  <c r="L25" i="1"/>
  <c r="J25" i="1"/>
  <c r="H25" i="1"/>
  <c r="G25" i="1"/>
  <c r="G17" i="1" l="1"/>
  <c r="M33" i="1" l="1"/>
  <c r="M219" i="1" l="1"/>
  <c r="L219" i="1"/>
  <c r="J219" i="1"/>
  <c r="H219" i="1"/>
  <c r="G219" i="1"/>
  <c r="M29" i="1" l="1"/>
  <c r="L29" i="1"/>
  <c r="J29" i="1"/>
  <c r="H29" i="1"/>
  <c r="G29" i="1"/>
  <c r="M47" i="1" l="1"/>
  <c r="L47" i="1"/>
  <c r="I47" i="1"/>
  <c r="G47" i="1"/>
  <c r="L73" i="1" l="1"/>
  <c r="J73" i="1"/>
  <c r="H73" i="1"/>
  <c r="G73" i="1"/>
  <c r="M129" i="1" l="1"/>
  <c r="L129" i="1"/>
  <c r="J129" i="1"/>
  <c r="H129" i="1"/>
  <c r="G129" i="1"/>
  <c r="M101" i="1"/>
  <c r="L101" i="1"/>
  <c r="J101" i="1"/>
  <c r="H101" i="1"/>
  <c r="G101" i="1"/>
  <c r="M200" i="1" l="1"/>
  <c r="L200" i="1"/>
  <c r="J200" i="1"/>
  <c r="H200" i="1" l="1"/>
  <c r="G200" i="1"/>
  <c r="M225" i="1"/>
  <c r="J225" i="1"/>
  <c r="H225" i="1"/>
  <c r="G225" i="1"/>
  <c r="M135" i="1" l="1"/>
  <c r="G82" i="1" l="1"/>
  <c r="L170" i="1"/>
  <c r="M170" i="1"/>
  <c r="J170" i="1"/>
  <c r="H170" i="1"/>
  <c r="G170" i="1"/>
  <c r="M142" i="1"/>
  <c r="J142" i="1"/>
  <c r="H142" i="1"/>
  <c r="G246" i="1" l="1"/>
  <c r="G211" i="1"/>
  <c r="G161" i="1"/>
  <c r="G125" i="1"/>
  <c r="G105" i="1"/>
  <c r="G97" i="1"/>
  <c r="G93" i="1"/>
  <c r="G33" i="1"/>
  <c r="G11" i="1"/>
  <c r="G165" i="1" l="1"/>
  <c r="G135" i="1"/>
  <c r="J176" i="1"/>
  <c r="L176" i="1"/>
  <c r="M176" i="1"/>
  <c r="H176" i="1"/>
  <c r="G176" i="1"/>
  <c r="M93" i="1" l="1"/>
  <c r="L93" i="1"/>
  <c r="H246" i="1" l="1"/>
  <c r="J246" i="1"/>
  <c r="L246" i="1"/>
  <c r="H211" i="1"/>
  <c r="J211" i="1"/>
  <c r="L211" i="1"/>
  <c r="M211" i="1"/>
  <c r="I161" i="1"/>
  <c r="L161" i="1"/>
  <c r="M161" i="1"/>
  <c r="H105" i="1"/>
  <c r="J105" i="1"/>
  <c r="L105" i="1"/>
  <c r="M105" i="1"/>
  <c r="L135" i="1" l="1"/>
  <c r="J135" i="1"/>
  <c r="M51" i="1" l="1"/>
  <c r="M11" i="1"/>
  <c r="J11" i="1"/>
  <c r="H11" i="1"/>
  <c r="L33" i="1"/>
  <c r="J33" i="1"/>
  <c r="H33" i="1"/>
  <c r="M86" i="1" l="1"/>
  <c r="L86" i="1"/>
  <c r="J86" i="1"/>
  <c r="G86" i="1"/>
  <c r="M165" i="1" l="1"/>
  <c r="M77" i="1"/>
  <c r="M43" i="1"/>
  <c r="M125" i="1" l="1"/>
  <c r="M97" i="1"/>
  <c r="L97" i="1"/>
  <c r="J97" i="1"/>
  <c r="H97" i="1"/>
  <c r="M246" i="1"/>
  <c r="L165" i="1" l="1"/>
  <c r="J165" i="1"/>
  <c r="H165" i="1"/>
  <c r="L77" i="1"/>
  <c r="J77" i="1"/>
  <c r="H77" i="1"/>
  <c r="G77" i="1"/>
  <c r="I43" i="1" l="1"/>
  <c r="I260" i="1" s="1"/>
  <c r="G51" i="1"/>
  <c r="G43" i="1"/>
  <c r="G260" i="1" s="1"/>
  <c r="J195" i="1" l="1"/>
  <c r="H195" i="1"/>
  <c r="H47" i="1"/>
  <c r="J47" i="1"/>
  <c r="M195" i="1" l="1"/>
  <c r="J82" i="1" l="1"/>
  <c r="H82" i="1"/>
  <c r="J43" i="1"/>
  <c r="J160" i="1"/>
  <c r="J161" i="1" s="1"/>
  <c r="H160" i="1"/>
  <c r="H161" i="1" s="1"/>
  <c r="H43" i="1" l="1"/>
  <c r="H135" i="1"/>
  <c r="H86" i="1"/>
  <c r="L82" i="1"/>
  <c r="L43" i="1"/>
  <c r="M82" i="1" l="1"/>
  <c r="M260" i="1" s="1"/>
  <c r="J51" i="1" l="1"/>
  <c r="J260" i="1" s="1"/>
  <c r="H51" i="1"/>
  <c r="H260" i="1" s="1"/>
  <c r="L51" i="1" l="1"/>
  <c r="L260" i="1" s="1"/>
</calcChain>
</file>

<file path=xl/comments1.xml><?xml version="1.0" encoding="utf-8"?>
<comments xmlns="http://schemas.openxmlformats.org/spreadsheetml/2006/main">
  <authors>
    <author>tc={B11FD05D-32A8-48FC-B321-84946E4D62BC}</author>
  </authors>
  <commentList>
    <comment ref="A5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Nomina de Empleados de Nombramiento Temporal, así mismo debe decirlo en el titulo de la Nomina publicada</t>
        </r>
      </text>
    </comment>
  </commentList>
</comments>
</file>

<file path=xl/sharedStrings.xml><?xml version="1.0" encoding="utf-8"?>
<sst xmlns="http://schemas.openxmlformats.org/spreadsheetml/2006/main" count="670" uniqueCount="230">
  <si>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</si>
  <si>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</si>
  <si>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</si>
  <si>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</si>
  <si>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</si>
  <si>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</si>
  <si>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</si>
  <si>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</si>
  <si>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</si>
  <si>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</si>
  <si>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</si>
  <si>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</si>
  <si>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Nombre</t>
  </si>
  <si>
    <t xml:space="preserve">Subtotal </t>
  </si>
  <si>
    <t xml:space="preserve">Total general: </t>
  </si>
  <si>
    <t>ANALISTA</t>
  </si>
  <si>
    <t>TECNICO</t>
  </si>
  <si>
    <t>CHARINA RODRIGUEZ</t>
  </si>
  <si>
    <t>LIZZY ALEXANDRA FRIAS NUÑEZ</t>
  </si>
  <si>
    <t>ENCARGADO(A)</t>
  </si>
  <si>
    <t>EDILI PEREZ VALLEJO</t>
  </si>
  <si>
    <t>DEPARTAMENTO DE RECURSOS HUMANOS - ONE</t>
  </si>
  <si>
    <t>AMADA RAMONA MARTINEZ FERREIRAS</t>
  </si>
  <si>
    <t>CLARIBEL VIZCAINO PEGUERO</t>
  </si>
  <si>
    <t>YAJAIRA ANTONIA FELIZ RAMIREZ</t>
  </si>
  <si>
    <t>CRISTINA CABRERA PEREZ</t>
  </si>
  <si>
    <t>DIRECCION DE ESTADISTICAS ECONOMICAS- ONE</t>
  </si>
  <si>
    <t>AUGUSTO VIRGILIO DE LOS SANTOS ALMANZAR</t>
  </si>
  <si>
    <t>DIRECTOR (A)</t>
  </si>
  <si>
    <t>RAUL EMILIO DESENA GALARZA</t>
  </si>
  <si>
    <t>PERLA MASSIEL ROSARIO FABIAN</t>
  </si>
  <si>
    <t>LEYDA ALTAGRACIA DAMBLAU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</si>
  <si>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</si>
  <si>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</si>
  <si>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</si>
  <si>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</si>
  <si>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</si>
  <si>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</si>
  <si>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</si>
  <si>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</si>
  <si>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</si>
  <si>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</si>
  <si>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</si>
  <si>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</si>
  <si>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</si>
  <si>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</si>
  <si>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</si>
  <si>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</si>
  <si>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</si>
  <si>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</si>
  <si>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</si>
  <si>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</si>
  <si>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</si>
  <si>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</si>
  <si>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</si>
  <si>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</si>
  <si>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</si>
  <si>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</si>
  <si>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</si>
  <si>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</si>
  <si>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</si>
  <si>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</si>
  <si>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</si>
  <si>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</si>
  <si>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</si>
  <si>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</si>
  <si>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</si>
  <si>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</si>
  <si>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>LUIS MANUEL PEÑA SEGURA</t>
  </si>
  <si>
    <t xml:space="preserve">LORENY TORRES KING 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</si>
  <si>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</si>
  <si>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</si>
  <si>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</si>
  <si>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</si>
  <si>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</si>
  <si>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</si>
  <si>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</si>
  <si>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</si>
  <si>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</si>
  <si>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</si>
  <si>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>DIVISION DE PRESUPUESTO-ONE</t>
  </si>
  <si>
    <t xml:space="preserve">DACHEL  ESTEFANY MONEGRO </t>
  </si>
  <si>
    <t>JACMAEL LINARES GOMEZ</t>
  </si>
  <si>
    <t>SOPORTE TECNICO</t>
  </si>
  <si>
    <t xml:space="preserve">JOSE ANTONIO DIAZ RAMIREZ </t>
  </si>
  <si>
    <t>RODOLFO GABRIEL JIMENEZ ARIAS</t>
  </si>
  <si>
    <t xml:space="preserve">SILL NATANAEL BATISTA PERDOMO </t>
  </si>
  <si>
    <t xml:space="preserve">            4/9/2021</t>
  </si>
  <si>
    <t xml:space="preserve">            1/9/2021</t>
  </si>
  <si>
    <t>Genero</t>
  </si>
  <si>
    <t>DIVISION DE ADMINISTRACION DE SERVICIOS TIC- ONE</t>
  </si>
  <si>
    <t>RAVEL ELIAS DOMINGUEZ MEDINA</t>
  </si>
  <si>
    <t>DIVISION DE OPERACIONES DE ENCUESTA-ONE</t>
  </si>
  <si>
    <t>COORDINADOR DE CAMPO</t>
  </si>
  <si>
    <t>EDUARDO MIGUEL CACERES ROQUE</t>
  </si>
  <si>
    <t>Subtotal</t>
  </si>
  <si>
    <t>CESIMARLIN ALTAGRACIA PEÑA MEJIA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</si>
  <si>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</si>
  <si>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</si>
  <si>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</si>
  <si>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</si>
  <si>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</si>
  <si>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</si>
  <si>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</si>
  <si>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</si>
  <si>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</si>
  <si>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</si>
  <si>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</si>
  <si>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</si>
  <si>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DIVISION DE SERVICIOS GENERALES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</si>
  <si>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</si>
  <si>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</si>
  <si>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</si>
  <si>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</si>
  <si>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</si>
  <si>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COORDINADOR (A)</t>
  </si>
  <si>
    <t xml:space="preserve">SORILENNY CLARIBEL CUSTODIO BRITO </t>
  </si>
  <si>
    <t xml:space="preserve">            1/2/2022</t>
  </si>
  <si>
    <t xml:space="preserve">COORDINADOR </t>
  </si>
  <si>
    <t xml:space="preserve">PERLA PALOMA CASTILLO PUJOLS </t>
  </si>
  <si>
    <t xml:space="preserve">KARMYGUERHO ANTOINE CORPORAN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</si>
  <si>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</si>
  <si>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</si>
  <si>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</si>
  <si>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</si>
  <si>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</si>
  <si>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</si>
  <si>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</si>
  <si>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</si>
  <si>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</si>
  <si>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>YULEIKA INES BERIGUETE RAMIREZ</t>
  </si>
  <si>
    <t>LAURA INOEMA RODRIGUEZ CRUZ</t>
  </si>
  <si>
    <t>TENICO</t>
  </si>
  <si>
    <t xml:space="preserve">ANNIE MALBERIS PAULINO ADON </t>
  </si>
  <si>
    <t>ANALISTA DE METODOLOGIA</t>
  </si>
  <si>
    <t>DEPARTAMENTO DE CALIDAD DE LA PRODUCCION DE ESTADISTICA-ONE</t>
  </si>
  <si>
    <t xml:space="preserve">VICTOR AMBIORIS DIETSCH VARGAS </t>
  </si>
  <si>
    <t>JHAELVIS ALBERTO TERRERO FERNANDEZ</t>
  </si>
  <si>
    <t>PERLA ERIANNY LEONARDO BENAVIDEZ</t>
  </si>
  <si>
    <t xml:space="preserve">DARWIN JOSE BERROA LOPEZ </t>
  </si>
  <si>
    <t>TECNICO ESTADISTICA SECTOR</t>
  </si>
  <si>
    <t xml:space="preserve">LUISA MARIA GUZMAN VILLAR </t>
  </si>
  <si>
    <t>SECCION DE REGISTRO, CONTROL Y NÓMINAS- ONE</t>
  </si>
  <si>
    <t>DIVISION DE PROCESAMIENTO DE CENSOS Y ENCUESTAS- ONE</t>
  </si>
  <si>
    <t>MARIA VICTORIA DE LA ROSA PAULINO</t>
  </si>
  <si>
    <t>DIVISION DE DISEÑO Y ANALISIS- ONE</t>
  </si>
  <si>
    <t>YSABEL MARTINEZ MOREL</t>
  </si>
  <si>
    <t>ANALISTA DE DISEÑO CONCEPTUAL</t>
  </si>
  <si>
    <t>GABRIELA FIGUEREO RUDECINDO</t>
  </si>
  <si>
    <t xml:space="preserve">ANALISTA  </t>
  </si>
  <si>
    <t>SIMONE ALEXANDRA MORILLO PEREZ</t>
  </si>
  <si>
    <t>NIDIA KATYUSCA SANTANA HEREDIA</t>
  </si>
  <si>
    <t>ARNALDO ANDRES CASTILLO MANDE</t>
  </si>
  <si>
    <t>KEINA CESARINA VIDAL OGANDO</t>
  </si>
  <si>
    <t>LUIS ALEJANDRO RODRIGUEZ CID</t>
  </si>
  <si>
    <t>PAOLA MINERVA FELIZ FELIZ</t>
  </si>
  <si>
    <t>DIVISION DE ESTADISTICAS SECTORIALES- ONE</t>
  </si>
  <si>
    <t>YUMIRCA ALTAGRACIA MATOS MELO</t>
  </si>
  <si>
    <t>ANALISTA SECTORIAL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</si>
  <si>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</si>
  <si>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</si>
  <si>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</si>
  <si>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</si>
  <si>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MILTON ELIAS MATEO MOYA</t>
  </si>
  <si>
    <t>JEISSY ELIZABETH PUELLO VASQUEZ</t>
  </si>
  <si>
    <t>DIOMY ALEXANDRA PEREYRA MORA</t>
  </si>
  <si>
    <t xml:space="preserve">DIEGO ARMANDO GOMEZ FERNANDEZ </t>
  </si>
  <si>
    <t xml:space="preserve">OELYS GARCIA DIAZ </t>
  </si>
  <si>
    <t>PERLA MASSIEL ARIAS ARAGONES</t>
  </si>
  <si>
    <t xml:space="preserve">PAOLA MELISSA ORTEGA BURGOS </t>
  </si>
  <si>
    <t>MERCEDES INES DE LOS SANTOS DIAZ</t>
  </si>
  <si>
    <t>GABRIEL ANTONIO ASCENCIO SANTOS</t>
  </si>
  <si>
    <t>DEPARTAMENTO DE ESTADISTICAS DEMOGRAFICAS Y SOCIALES-ONE</t>
  </si>
  <si>
    <t>MANUELA GARCIA BALBUENA</t>
  </si>
  <si>
    <t xml:space="preserve">ALEXANDER RAMIREZ ARAUJO </t>
  </si>
  <si>
    <t>MARIA ANDREINA CUEVAS AUGUISTEN</t>
  </si>
  <si>
    <t>CRISMAIRY MALENNY JIMENEZ MENA</t>
  </si>
  <si>
    <t xml:space="preserve">                                    </t>
  </si>
  <si>
    <t xml:space="preserve">                                                                                                          </t>
  </si>
  <si>
    <t>LEIDY DARIHANA ZABALA DE LOS SANTOS</t>
  </si>
  <si>
    <t>COORDINADORA ADMINISTRATIVA</t>
  </si>
  <si>
    <t xml:space="preserve">KATTY MATILDE REYES PEREZ </t>
  </si>
  <si>
    <t>COORDINADOR ADMINISTRATIVO</t>
  </si>
  <si>
    <t>ROSIBEL DACIEL RAMIREZ</t>
  </si>
  <si>
    <t>WISMEYRI ALTAGRACIA RODIGUEZ MOTA</t>
  </si>
  <si>
    <t>DESARROLLADOR DE SISTEMAS II</t>
  </si>
  <si>
    <t>SOPORTE TECNICO INFORMATICO</t>
  </si>
  <si>
    <t xml:space="preserve">DIRECTOR DE TECNOLOGIA </t>
  </si>
  <si>
    <t>DIRECCION DE NORMATIVAS Y METODOLOGIA-ONE</t>
  </si>
  <si>
    <t>DIVISION DE CENTROS SERVICIO INFORMACION-ONE</t>
  </si>
  <si>
    <t>DIVISION DE CONGRUENCIA Y CALIDAD DE LA INFORMACION-ONE</t>
  </si>
  <si>
    <t xml:space="preserve">LAUDYS JERUSI ZAPATA </t>
  </si>
  <si>
    <t>FRANCISCO JOSE MEJIA CANELA</t>
  </si>
  <si>
    <t xml:space="preserve">NAURELSYS HERNANDEZ DURAN </t>
  </si>
  <si>
    <t>ALEXIS ESTEVAN DE JESUS GOMEZ</t>
  </si>
  <si>
    <t>DIVISION DE RELACIONES INTERNACIONALES -ONE</t>
  </si>
  <si>
    <t>Estatus</t>
  </si>
  <si>
    <t>NT</t>
  </si>
  <si>
    <t>DIVISION DE FORMULACION Y SEGUIMIENTO PEN-ONE</t>
  </si>
  <si>
    <t>ANABEL DIROCHE TEJADA</t>
  </si>
  <si>
    <t>JOSE RAMON VENTURA MEJIA</t>
  </si>
  <si>
    <t>DEPARTAMENTO FINANCIERO-ONE</t>
  </si>
  <si>
    <t>RAFAEL EUDYMAR DIAZ ARAUJO</t>
  </si>
  <si>
    <t>ANALISTA FINANCIERO</t>
  </si>
  <si>
    <t>DIVISION DE PROGRAMACION-ONE</t>
  </si>
  <si>
    <t>ANALISTA DE SERVICIO AL PERSONAL</t>
  </si>
  <si>
    <t>DIVISION DE COMUNICACIONES INTERNAS Y EXTERNAS-ONE</t>
  </si>
  <si>
    <t xml:space="preserve">JENNIFER MARIA JIMENEZ VASQUEZ </t>
  </si>
  <si>
    <t>GEORGE ALEXANDER OBJIO ACOSTA</t>
  </si>
  <si>
    <t>ANALISTA DE CALIDAD</t>
  </si>
  <si>
    <t>DIRECCION DE ESTADISTICAS DEMOGRAFICAS, SOCIALES Y AMBIENTALES- ONE</t>
  </si>
  <si>
    <t xml:space="preserve">YVAN ROBINSON PEREZ FAMILIA </t>
  </si>
  <si>
    <t>DEPARTAMENTO DE COMUNICACIONES-ONE</t>
  </si>
  <si>
    <t>JORGE LUIS ESPINOSA YSABEL</t>
  </si>
  <si>
    <t>ERWIN LEONARDO BONIFACIO LUCAS</t>
  </si>
  <si>
    <t>ANALISTA DE RELACIONES INTERNACIONALES</t>
  </si>
  <si>
    <t>MERILAYNE DEL CARMEN COLLADO RODRIGUEZ</t>
  </si>
  <si>
    <t>TECNICO DE ACCESO A LA INFORMACION</t>
  </si>
  <si>
    <t>DIRECTORA ADMINISTRATIVA Y FINANCIERA</t>
  </si>
  <si>
    <t xml:space="preserve">ANALISTA DE REGISTRO Y CONTROL  </t>
  </si>
  <si>
    <t>ANALISTA DE ESTADISTICAS ESTRUCTURALES</t>
  </si>
  <si>
    <t>ANALISTA DE ESTADISTICA SECTORIAL</t>
  </si>
  <si>
    <t>ANALISTA DE RECLUTAMIENTO Y SELECCIÓN</t>
  </si>
  <si>
    <t>DEPARTAMENTO DE METODOLOGIAS- ONE</t>
  </si>
  <si>
    <t>Fecha  Término</t>
  </si>
  <si>
    <t>Nómina de Empleados Temporales</t>
  </si>
  <si>
    <t>ANALISTA DE ESTADISTICAS AMBIENTALES</t>
  </si>
  <si>
    <t xml:space="preserve">    </t>
  </si>
  <si>
    <t xml:space="preserve">  </t>
  </si>
  <si>
    <t>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</si>
</sst>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14" fontId="0" fillId="38" borderId="0" xfId="0" applyNumberFormat="1" applyFill="1" applyAlignment="1">
      <alignment horizontal="center"/>
    </xf>
    <xf numFmtId="0" fontId="22" fillId="33" borderId="0" xfId="0" applyFont="1" applyFill="1" applyAlignment="1">
      <alignment horizontal="center"/>
    </xf>
    <xf numFmtId="43" fontId="0" fillId="0" borderId="0" xfId="1" applyFont="1" applyAlignment="1"/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0" fontId="0" fillId="36" borderId="19" xfId="0" applyFill="1" applyBorder="1"/>
    <xf numFmtId="0" fontId="0" fillId="36" borderId="20" xfId="0" applyFill="1" applyBorder="1"/>
    <xf numFmtId="0" fontId="0" fillId="38" borderId="0" xfId="0" applyFill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38" borderId="0" xfId="0" applyFont="1" applyFill="1"/>
    <xf numFmtId="0" fontId="16" fillId="33" borderId="0" xfId="0" applyFont="1" applyFill="1"/>
    <xf numFmtId="4" fontId="0" fillId="0" borderId="0" xfId="0" applyNumberFormat="1"/>
    <xf numFmtId="0" fontId="0" fillId="38" borderId="0" xfId="0" applyFill="1"/>
    <xf numFmtId="0" fontId="23" fillId="38" borderId="0" xfId="0" applyFont="1" applyFill="1"/>
    <xf numFmtId="0" fontId="22" fillId="38" borderId="0" xfId="0" applyFont="1" applyFill="1"/>
    <xf numFmtId="0" fontId="19" fillId="0" borderId="0" xfId="0" applyFont="1"/>
    <xf numFmtId="0" fontId="0" fillId="37" borderId="0" xfId="0" applyFill="1"/>
    <xf numFmtId="14" fontId="0" fillId="0" borderId="0" xfId="0" applyNumberFormat="1"/>
    <xf numFmtId="43" fontId="0" fillId="37" borderId="0" xfId="1" applyFont="1" applyFill="1" applyAlignment="1">
      <alignment wrapText="1"/>
    </xf>
    <xf numFmtId="43" fontId="0" fillId="0" borderId="0" xfId="1" applyFont="1" applyFill="1" applyAlignment="1">
      <alignment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14" fontId="0" fillId="0" borderId="0" xfId="1" applyNumberFormat="1" applyFont="1" applyBorder="1" applyAlignment="1">
      <alignment horizontal="center" vertical="center" wrapText="1"/>
    </xf>
    <xf numFmtId="43" fontId="16" fillId="0" borderId="0" xfId="1" applyFont="1" applyBorder="1" applyAlignment="1"/>
    <xf numFmtId="43" fontId="16" fillId="33" borderId="0" xfId="1" applyFont="1" applyFill="1" applyAlignment="1">
      <alignment horizontal="center" wrapText="1"/>
    </xf>
    <xf numFmtId="0" fontId="16" fillId="37" borderId="0" xfId="0" applyFont="1" applyFill="1"/>
    <xf numFmtId="4" fontId="0" fillId="37" borderId="0" xfId="0" applyNumberFormat="1" applyFill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/>
    <xf numFmtId="4" fontId="16" fillId="37" borderId="0" xfId="0" applyNumberFormat="1" applyFont="1" applyFill="1" applyAlignment="1">
      <alignment horizontal="center" vertical="center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 wrapText="1"/>
    </xf>
    <xf numFmtId="43" fontId="16" fillId="0" borderId="0" xfId="1" applyFont="1" applyFill="1" applyAlignment="1"/>
    <xf numFmtId="14" fontId="0" fillId="0" borderId="0" xfId="1" applyNumberFormat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0" fontId="22" fillId="0" borderId="0" xfId="0" applyFont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19" fillId="38" borderId="0" xfId="0" applyFont="1" applyFill="1"/>
    <xf numFmtId="0" fontId="0" fillId="37" borderId="0" xfId="0" applyFill="1" applyAlignment="1">
      <alignment horizontal="center"/>
    </xf>
    <xf numFmtId="14" fontId="0" fillId="37" borderId="0" xfId="0" applyNumberForma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4" fillId="38" borderId="0" xfId="0" applyFont="1" applyFill="1"/>
    <xf numFmtId="0" fontId="16" fillId="37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7" borderId="0" xfId="1" applyNumberFormat="1" applyFont="1" applyFill="1" applyAlignment="1">
      <alignment horizontal="center"/>
    </xf>
    <xf numFmtId="43" fontId="16" fillId="33" borderId="0" xfId="1" applyFont="1" applyFill="1" applyAlignment="1"/>
    <xf numFmtId="43" fontId="16" fillId="33" borderId="0" xfId="1" applyFont="1" applyFill="1" applyAlignment="1">
      <alignment wrapText="1"/>
    </xf>
    <xf numFmtId="0" fontId="0" fillId="38" borderId="0" xfId="0" applyFill="1" applyAlignment="1">
      <alignment horizontal="left"/>
    </xf>
    <xf numFmtId="43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6" fillId="37" borderId="0" xfId="0" applyNumberFormat="1" applyFon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14" fontId="16" fillId="37" borderId="0" xfId="0" applyNumberFormat="1" applyFont="1" applyFill="1" applyAlignment="1">
      <alignment horizontal="center"/>
    </xf>
    <xf numFmtId="43" fontId="16" fillId="37" borderId="0" xfId="1" applyFont="1" applyFill="1" applyAlignment="1"/>
    <xf numFmtId="43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0" borderId="0" xfId="1" applyNumberFormat="1" applyFont="1" applyFill="1" applyAlignment="1"/>
    <xf numFmtId="0" fontId="0" fillId="38" borderId="0" xfId="0" applyFill="1" applyAlignment="1">
      <alignment vertical="center"/>
    </xf>
    <xf numFmtId="14" fontId="0" fillId="38" borderId="0" xfId="0" applyNumberFormat="1" applyFill="1" applyAlignment="1">
      <alignment horizontal="center" vertical="top"/>
    </xf>
    <xf numFmtId="0" fontId="0" fillId="38" borderId="0" xfId="0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14" fontId="16" fillId="37" borderId="0" xfId="0" applyNumberFormat="1" applyFont="1" applyFill="1" applyAlignment="1">
      <alignment horizontal="center" vertical="top"/>
    </xf>
    <xf numFmtId="0" fontId="16" fillId="37" borderId="0" xfId="0" applyFont="1" applyFill="1" applyAlignment="1">
      <alignment horizontal="center" vertical="top"/>
    </xf>
    <xf numFmtId="43" fontId="1" fillId="0" borderId="0" xfId="1" applyFont="1" applyFill="1" applyAlignment="1">
      <alignment vertical="top" wrapText="1"/>
    </xf>
    <xf numFmtId="43" fontId="1" fillId="38" borderId="0" xfId="1" applyFont="1" applyFill="1" applyAlignment="1">
      <alignment vertical="top" wrapText="1"/>
    </xf>
    <xf numFmtId="0" fontId="0" fillId="36" borderId="20" xfId="0" applyFill="1" applyBorder="1" applyAlignment="1">
      <alignment vertical="top"/>
    </xf>
    <xf numFmtId="0" fontId="16" fillId="0" borderId="0" xfId="0" applyFont="1" applyAlignment="1">
      <alignment vertical="top"/>
    </xf>
    <xf numFmtId="43" fontId="16" fillId="0" borderId="0" xfId="1" applyFont="1" applyFill="1" applyAlignment="1">
      <alignment vertical="top" wrapText="1"/>
    </xf>
    <xf numFmtId="43" fontId="24" fillId="0" borderId="0" xfId="1" applyFont="1" applyBorder="1" applyAlignment="1">
      <alignment vertical="top"/>
    </xf>
    <xf numFmtId="43" fontId="0" fillId="0" borderId="0" xfId="1" applyFont="1" applyFill="1" applyAlignment="1">
      <alignment vertical="top"/>
    </xf>
    <xf numFmtId="4" fontId="16" fillId="0" borderId="0" xfId="0" applyNumberFormat="1" applyFont="1" applyAlignment="1">
      <alignment vertical="top"/>
    </xf>
    <xf numFmtId="43" fontId="16" fillId="0" borderId="0" xfId="1" applyFont="1" applyFill="1" applyBorder="1" applyAlignment="1">
      <alignment vertical="top"/>
    </xf>
    <xf numFmtId="43" fontId="0" fillId="0" borderId="0" xfId="1" applyFont="1" applyAlignment="1">
      <alignment vertical="top" wrapText="1"/>
    </xf>
    <xf numFmtId="43" fontId="16" fillId="37" borderId="0" xfId="1" applyFont="1" applyFill="1" applyAlignment="1">
      <alignment vertical="top" wrapText="1"/>
    </xf>
    <xf numFmtId="0" fontId="16" fillId="0" borderId="0" xfId="0" applyFont="1" applyAlignment="1">
      <alignment vertical="top" wrapText="1"/>
    </xf>
    <xf numFmtId="4" fontId="16" fillId="0" borderId="0" xfId="0" applyNumberFormat="1" applyFont="1" applyAlignment="1">
      <alignment vertical="top" wrapText="1"/>
    </xf>
    <xf numFmtId="43" fontId="16" fillId="33" borderId="0" xfId="1" applyFont="1" applyFill="1" applyAlignment="1">
      <alignment vertical="top" wrapText="1"/>
    </xf>
    <xf numFmtId="43" fontId="25" fillId="35" borderId="0" xfId="1" applyFont="1" applyFill="1" applyAlignment="1">
      <alignment vertical="top" wrapText="1"/>
    </xf>
    <xf numFmtId="0" fontId="0" fillId="36" borderId="20" xfId="0" applyFill="1" applyBorder="1" applyAlignment="1">
      <alignment vertical="top" wrapText="1"/>
    </xf>
    <xf numFmtId="43" fontId="24" fillId="0" borderId="0" xfId="1" applyFont="1" applyBorder="1" applyAlignment="1">
      <alignment vertical="top" wrapText="1"/>
    </xf>
    <xf numFmtId="43" fontId="0" fillId="0" borderId="0" xfId="1" applyFont="1" applyFill="1" applyAlignment="1">
      <alignment vertical="top" wrapText="1"/>
    </xf>
    <xf numFmtId="43" fontId="16" fillId="0" borderId="0" xfId="1" applyFont="1" applyFill="1" applyBorder="1" applyAlignment="1">
      <alignment vertical="top" wrapText="1"/>
    </xf>
    <xf numFmtId="43" fontId="16" fillId="0" borderId="0" xfId="1" applyFont="1" applyAlignment="1">
      <alignment vertical="top" wrapText="1"/>
    </xf>
    <xf numFmtId="43" fontId="16" fillId="0" borderId="0" xfId="1" applyFont="1" applyAlignment="1">
      <alignment vertical="top"/>
    </xf>
    <xf numFmtId="0" fontId="0" fillId="36" borderId="21" xfId="0" applyFill="1" applyBorder="1" applyAlignment="1">
      <alignment vertical="top" wrapText="1"/>
    </xf>
    <xf numFmtId="0" fontId="16" fillId="39" borderId="0" xfId="0" applyFont="1" applyFill="1"/>
    <xf numFmtId="43" fontId="16" fillId="38" borderId="0" xfId="1" applyFont="1" applyFill="1" applyAlignment="1"/>
    <xf numFmtId="0" fontId="16" fillId="38" borderId="0" xfId="1" applyNumberFormat="1" applyFont="1" applyFill="1" applyAlignment="1">
      <alignment horizontal="center"/>
    </xf>
    <xf numFmtId="14" fontId="0" fillId="38" borderId="0" xfId="1" applyNumberFormat="1" applyFont="1" applyFill="1" applyAlignment="1">
      <alignment wrapText="1"/>
    </xf>
    <xf numFmtId="43" fontId="16" fillId="38" borderId="0" xfId="1" applyFont="1" applyFill="1" applyAlignment="1">
      <alignment vertical="top" wrapText="1"/>
    </xf>
    <xf numFmtId="43" fontId="0" fillId="33" borderId="0" xfId="1" applyFont="1" applyFill="1" applyAlignment="1">
      <alignment wrapText="1"/>
    </xf>
    <xf numFmtId="0" fontId="16" fillId="38" borderId="0" xfId="0" applyFont="1" applyFill="1" applyAlignment="1">
      <alignment horizontal="center" vertical="center"/>
    </xf>
    <xf numFmtId="43" fontId="0" fillId="38" borderId="0" xfId="1" applyFont="1" applyFill="1" applyAlignment="1">
      <alignment horizontal="center" vertical="center" wrapText="1"/>
    </xf>
    <xf numFmtId="0" fontId="14" fillId="0" borderId="0" xfId="0" applyFont="1"/>
    <xf numFmtId="14" fontId="16" fillId="38" borderId="0" xfId="0" applyNumberFormat="1" applyFont="1" applyFill="1" applyAlignment="1">
      <alignment horizontal="center" vertical="center"/>
    </xf>
    <xf numFmtId="14" fontId="16" fillId="38" borderId="0" xfId="0" applyNumberFormat="1" applyFont="1" applyFill="1" applyAlignment="1">
      <alignment horizontal="center" vertical="top"/>
    </xf>
    <xf numFmtId="0" fontId="16" fillId="38" borderId="0" xfId="0" applyFont="1" applyFill="1" applyAlignment="1">
      <alignment horizontal="center" vertical="top"/>
    </xf>
    <xf numFmtId="43" fontId="0" fillId="38" borderId="0" xfId="1" applyFont="1" applyFill="1" applyAlignment="1">
      <alignment wrapText="1"/>
    </xf>
    <xf numFmtId="14" fontId="1" fillId="38" borderId="0" xfId="1" applyNumberFormat="1" applyFont="1" applyFill="1" applyAlignment="1">
      <alignment horizontal="center" wrapText="1"/>
    </xf>
    <xf numFmtId="43" fontId="0" fillId="38" borderId="0" xfId="1" applyFont="1" applyFill="1" applyAlignment="1">
      <alignment horizontal="left"/>
    </xf>
    <xf numFmtId="14" fontId="0" fillId="38" borderId="0" xfId="1" applyNumberFormat="1" applyFont="1" applyFill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vertical="center"/>
    </xf>
    <xf numFmtId="0" fontId="16" fillId="0" borderId="0" xfId="1" applyNumberFormat="1" applyFont="1" applyFill="1" applyAlignment="1">
      <alignment horizontal="center"/>
    </xf>
    <xf numFmtId="43" fontId="16" fillId="0" borderId="0" xfId="1" applyFont="1" applyFill="1" applyAlignment="1">
      <alignment horizontal="center" wrapText="1"/>
    </xf>
    <xf numFmtId="43" fontId="16" fillId="0" borderId="0" xfId="1" applyFont="1" applyFill="1" applyAlignment="1">
      <alignment wrapText="1"/>
    </xf>
    <xf numFmtId="43" fontId="0" fillId="0" borderId="0" xfId="1" applyFont="1"/>
    <xf numFmtId="0" fontId="19" fillId="37" borderId="0" xfId="0" applyFont="1" applyFill="1"/>
    <xf numFmtId="14" fontId="16" fillId="0" borderId="0" xfId="0" applyNumberFormat="1" applyFont="1" applyAlignment="1">
      <alignment horizontal="center" vertical="center"/>
    </xf>
    <xf numFmtId="43" fontId="16" fillId="37" borderId="0" xfId="1" applyFont="1" applyFill="1" applyAlignment="1">
      <alignment vertical="top"/>
    </xf>
    <xf numFmtId="43" fontId="16" fillId="38" borderId="0" xfId="1" applyFont="1" applyFill="1" applyAlignment="1">
      <alignment vertical="top"/>
    </xf>
    <xf numFmtId="43" fontId="0" fillId="0" borderId="0" xfId="1" applyFont="1" applyAlignment="1">
      <alignment vertical="top"/>
    </xf>
    <xf numFmtId="43" fontId="16" fillId="37" borderId="0" xfId="1" applyFont="1" applyFill="1"/>
    <xf numFmtId="43" fontId="16" fillId="33" borderId="0" xfId="1" applyFont="1" applyFill="1" applyAlignment="1">
      <alignment vertical="top"/>
    </xf>
    <xf numFmtId="43" fontId="0" fillId="38" borderId="0" xfId="1" applyFont="1" applyFill="1" applyAlignment="1">
      <alignment vertical="top"/>
    </xf>
    <xf numFmtId="43" fontId="0" fillId="38" borderId="0" xfId="1" applyFont="1" applyFill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3" fontId="0" fillId="0" borderId="0" xfId="1" applyFont="1" applyBorder="1" applyAlignment="1">
      <alignment horizontal="left"/>
    </xf>
    <xf numFmtId="0" fontId="0" fillId="38" borderId="0" xfId="1" applyNumberFormat="1" applyFont="1" applyFill="1" applyAlignment="1">
      <alignment horizontal="left"/>
    </xf>
    <xf numFmtId="0" fontId="0" fillId="0" borderId="0" xfId="1" applyNumberFormat="1" applyFont="1" applyFill="1" applyAlignment="1">
      <alignment horizontal="left"/>
    </xf>
    <xf numFmtId="0" fontId="23" fillId="0" borderId="0" xfId="0" applyFont="1" applyAlignment="1">
      <alignment horizontal="left"/>
    </xf>
    <xf numFmtId="43" fontId="0" fillId="0" borderId="0" xfId="1" applyFont="1" applyAlignment="1">
      <alignment wrapText="1"/>
    </xf>
    <xf numFmtId="43" fontId="16" fillId="37" borderId="0" xfId="1" applyFont="1" applyFill="1" applyAlignment="1">
      <alignment wrapText="1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0" xfId="0" applyFont="1" applyFill="1" applyAlignment="1">
      <alignment horizontal="center"/>
    </xf>
    <xf numFmtId="0" fontId="26" fillId="36" borderId="22" xfId="0" applyFont="1" applyFill="1" applyBorder="1" applyAlignment="1">
      <alignment horizont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 wrapText="1"/>
    </xf>
    <xf numFmtId="4" fontId="18" fillId="34" borderId="17" xfId="1" applyNumberFormat="1" applyFont="1" applyFill="1" applyBorder="1" applyAlignment="1">
      <alignment horizontal="center" vertical="center" wrapText="1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 wrapText="1"/>
    </xf>
    <xf numFmtId="4" fontId="18" fillId="34" borderId="18" xfId="1" applyNumberFormat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332525</xdr:colOff>
      <xdr:row>0</xdr:row>
      <xdr:rowOff>163285</xdr:rowOff>
    </xdr:from>
    <xdr:to>
      <xdr:col>0</xdr:col>
      <xdr:colOff>1645437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25" y="163285"/>
          <a:ext cx="1312912" cy="127713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11</xdr:col>
      <xdr:colOff>218735</xdr:colOff>
      <xdr:row>1</xdr:row>
      <xdr:rowOff>59103</xdr:rowOff>
    </xdr:from>
    <xdr:to>
      <xdr:col>13</xdr:col>
      <xdr:colOff>3101</xdr:colOff>
      <xdr:row>5</xdr:row>
      <xdr:rowOff>52782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660" y="240078"/>
          <a:ext cx="2382309" cy="115572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1500187</xdr:colOff>
      <xdr:row>260</xdr:row>
      <xdr:rowOff>50131</xdr:rowOff>
    </xdr:from>
    <xdr:to>
      <xdr:col>13</xdr:col>
      <xdr:colOff>0</xdr:colOff>
      <xdr:row>284</xdr:row>
      <xdr:rowOff>23811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00187" y="51330350"/>
          <a:ext cx="18609469" cy="506955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eryira Josefina Durán Ortíz" id="{7CBF1DD8-51D9-46CC-BB13-DFDA6DFAA56C}" userId="S::Seryira.Duran@one.gob.do::77bd64cf-b1a6-4f18-bb4a-09c075b85b9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2-09-07T15:37:39.59" personId="{7CBF1DD8-51D9-46CC-BB13-DFDA6DFAA56C}" id="{B11FD05D-32A8-48FC-B321-84946E4D62BC}">
    <text>Nomina de Empleados de Nombramiento Temporal, así mismo debe decirlo en el titulo de la Nomina publicada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S639"/>
  <sheetViews>
    <sheetView showGridLines="0" tabSelected="1" showWhiteSpace="0" zoomScale="80" zoomScaleNormal="80" zoomScaleSheetLayoutView="57" zoomScalePageLayoutView="70" workbookViewId="0">
      <pane ySplit="8" topLeftCell="A216" activePane="bottomLeft" state="frozen"/>
      <selection pane="bottomLeft" activeCell="K287" sqref="K287"/>
    </sheetView>
  </sheetViews>
  <sheetFormatPr baseColWidth="10" defaultColWidth="11.42578125" defaultRowHeight="15" x14ac:dyDescent="0.25"/>
  <cols>
    <col min="1" max="1" width="66" customWidth="1"/>
    <col min="2" max="2" width="48.5703125" style="2" customWidth="1"/>
    <col min="3" max="4" width="11.42578125" style="2" customWidth="1"/>
    <col min="5" max="5" width="19.140625" customWidth="1"/>
    <col min="6" max="6" width="18" customWidth="1"/>
    <col min="7" max="7" width="20.7109375" style="88" customWidth="1"/>
    <col min="8" max="8" width="16.85546875" style="89" customWidth="1"/>
    <col min="9" max="9" width="17.42578125" style="88" customWidth="1"/>
    <col min="10" max="10" width="17.28515625" style="88" customWidth="1"/>
    <col min="11" max="11" width="16.42578125" style="88" customWidth="1"/>
    <col min="12" max="12" width="18.42578125" style="88" customWidth="1"/>
    <col min="13" max="13" width="19.85546875" style="89" customWidth="1"/>
    <col min="14" max="14" width="17.7109375" customWidth="1"/>
    <col min="42" max="51" width="11.42578125" customWidth="1"/>
    <col min="52" max="52" width="11.42578125" hidden="1" customWidth="1"/>
  </cols>
  <sheetData>
    <row r="1" spans="1:237" x14ac:dyDescent="0.25">
      <c r="A1" s="22"/>
      <c r="B1" s="23"/>
      <c r="C1" s="23"/>
      <c r="D1" s="23"/>
      <c r="E1" s="23"/>
      <c r="F1" s="23"/>
      <c r="G1" s="95"/>
      <c r="H1" s="108"/>
      <c r="I1" s="95"/>
      <c r="J1" s="95"/>
      <c r="K1" s="95"/>
      <c r="L1" s="95"/>
      <c r="M1" s="114"/>
    </row>
    <row r="2" spans="1:237" ht="26.25" x14ac:dyDescent="0.4">
      <c r="A2" s="154" t="s">
        <v>10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</row>
    <row r="3" spans="1:237" ht="26.25" x14ac:dyDescent="0.4">
      <c r="A3" s="154" t="s">
        <v>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6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</row>
    <row r="4" spans="1:237" ht="20.25" x14ac:dyDescent="0.3">
      <c r="A4" s="157" t="s">
        <v>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9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</row>
    <row r="5" spans="1:237" ht="20.25" x14ac:dyDescent="0.3">
      <c r="A5" s="160" t="s">
        <v>225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</row>
    <row r="6" spans="1:237" ht="21" thickBot="1" x14ac:dyDescent="0.35">
      <c r="A6" s="167" t="s">
        <v>229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</row>
    <row r="7" spans="1:237" x14ac:dyDescent="0.25">
      <c r="A7" s="170" t="s">
        <v>12</v>
      </c>
      <c r="B7" s="165" t="s">
        <v>0</v>
      </c>
      <c r="C7" s="165" t="s">
        <v>89</v>
      </c>
      <c r="D7" s="163" t="s">
        <v>196</v>
      </c>
      <c r="E7" s="163" t="s">
        <v>11</v>
      </c>
      <c r="F7" s="163" t="s">
        <v>224</v>
      </c>
      <c r="G7" s="172" t="s">
        <v>7</v>
      </c>
      <c r="H7" s="174" t="s">
        <v>1</v>
      </c>
      <c r="I7" s="172" t="s">
        <v>2</v>
      </c>
      <c r="J7" s="176" t="s">
        <v>3</v>
      </c>
      <c r="K7" s="172" t="s">
        <v>4</v>
      </c>
      <c r="L7" s="172" t="s">
        <v>5</v>
      </c>
      <c r="M7" s="178" t="s">
        <v>6</v>
      </c>
      <c r="P7" s="27"/>
      <c r="Q7" s="28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</row>
    <row r="8" spans="1:237" ht="15.75" thickBot="1" x14ac:dyDescent="0.3">
      <c r="A8" s="171"/>
      <c r="B8" s="166"/>
      <c r="C8" s="166"/>
      <c r="D8" s="164"/>
      <c r="E8" s="164"/>
      <c r="F8" s="164"/>
      <c r="G8" s="173"/>
      <c r="H8" s="175"/>
      <c r="I8" s="173"/>
      <c r="J8" s="177"/>
      <c r="K8" s="173"/>
      <c r="L8" s="173"/>
      <c r="M8" s="179"/>
    </row>
    <row r="9" spans="1:237" x14ac:dyDescent="0.25">
      <c r="A9" s="27" t="s">
        <v>110</v>
      </c>
      <c r="B9" s="10"/>
      <c r="C9" s="8"/>
      <c r="D9" s="8"/>
      <c r="E9" s="27"/>
      <c r="F9" s="27"/>
      <c r="G9" s="113"/>
      <c r="H9" s="112"/>
      <c r="I9" s="113"/>
      <c r="J9" s="113"/>
      <c r="K9" s="113"/>
      <c r="L9" s="113"/>
      <c r="M9" s="112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</row>
    <row r="10" spans="1:237" x14ac:dyDescent="0.25">
      <c r="A10" t="s">
        <v>111</v>
      </c>
      <c r="B10" s="146" t="s">
        <v>50</v>
      </c>
      <c r="C10" s="4" t="s">
        <v>67</v>
      </c>
      <c r="D10" s="4" t="s">
        <v>197</v>
      </c>
      <c r="E10" s="6">
        <v>44409</v>
      </c>
      <c r="F10" s="1" t="s">
        <v>99</v>
      </c>
      <c r="G10" s="136">
        <v>133000</v>
      </c>
      <c r="H10" s="136">
        <v>3817.1</v>
      </c>
      <c r="I10" s="136">
        <v>19867.79</v>
      </c>
      <c r="J10" s="136">
        <v>4043.2</v>
      </c>
      <c r="K10" s="30">
        <v>21034.1</v>
      </c>
      <c r="L10" s="136">
        <v>48762.19</v>
      </c>
      <c r="M10" s="30">
        <f>G10-L10</f>
        <v>84237.81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</row>
    <row r="11" spans="1:237" s="29" customFormat="1" x14ac:dyDescent="0.25">
      <c r="A11" s="45" t="s">
        <v>13</v>
      </c>
      <c r="B11" s="65">
        <v>1</v>
      </c>
      <c r="C11" s="51"/>
      <c r="D11" s="51"/>
      <c r="E11" s="35"/>
      <c r="F11" s="45"/>
      <c r="G11" s="139">
        <f>G10</f>
        <v>133000</v>
      </c>
      <c r="H11" s="103">
        <f t="shared" ref="H11:M11" si="0">H10</f>
        <v>3817.1</v>
      </c>
      <c r="I11" s="139">
        <f>I10</f>
        <v>19867.79</v>
      </c>
      <c r="J11" s="139">
        <f t="shared" si="0"/>
        <v>4043.2</v>
      </c>
      <c r="K11" s="139">
        <f>K10</f>
        <v>21034.1</v>
      </c>
      <c r="L11" s="139">
        <f>L10</f>
        <v>48762.19</v>
      </c>
      <c r="M11" s="153">
        <f t="shared" si="0"/>
        <v>84237.81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</row>
    <row r="12" spans="1:237" x14ac:dyDescent="0.25">
      <c r="G12" s="141"/>
      <c r="H12" s="102"/>
      <c r="I12" s="141"/>
      <c r="J12" s="141"/>
      <c r="K12" s="141"/>
      <c r="L12" s="141"/>
      <c r="M12" s="102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237" ht="11.25" customHeight="1" x14ac:dyDescent="0.25">
      <c r="A13" s="26" t="s">
        <v>40</v>
      </c>
      <c r="B13" s="26"/>
      <c r="C13" s="26"/>
      <c r="D13" s="26"/>
      <c r="E13" s="26"/>
      <c r="F13" s="26"/>
      <c r="G13" s="113"/>
      <c r="H13" s="112"/>
      <c r="I13" s="113"/>
      <c r="J13" s="113"/>
      <c r="K13" s="136"/>
      <c r="L13" s="113"/>
      <c r="M13" s="112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</row>
    <row r="14" spans="1:237" x14ac:dyDescent="0.25">
      <c r="A14" s="3" t="s">
        <v>64</v>
      </c>
      <c r="B14" s="3" t="s">
        <v>65</v>
      </c>
      <c r="C14" s="4" t="s">
        <v>66</v>
      </c>
      <c r="D14" s="4" t="s">
        <v>197</v>
      </c>
      <c r="E14" s="3" t="s">
        <v>88</v>
      </c>
      <c r="F14" s="7" t="s">
        <v>99</v>
      </c>
      <c r="G14" s="136">
        <v>75000</v>
      </c>
      <c r="H14" s="136">
        <v>2152.5</v>
      </c>
      <c r="I14" s="136">
        <v>6309.38</v>
      </c>
      <c r="J14" s="136">
        <v>2280</v>
      </c>
      <c r="K14" s="136">
        <v>25</v>
      </c>
      <c r="L14" s="136">
        <v>10766.88</v>
      </c>
      <c r="M14" s="30">
        <f>G14-L14</f>
        <v>64233.120000000003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</row>
    <row r="15" spans="1:237" s="1" customFormat="1" ht="11.25" customHeight="1" x14ac:dyDescent="0.25">
      <c r="A15" s="3" t="s">
        <v>69</v>
      </c>
      <c r="B15" s="3" t="s">
        <v>57</v>
      </c>
      <c r="C15" s="1" t="s">
        <v>67</v>
      </c>
      <c r="D15" s="1" t="s">
        <v>197</v>
      </c>
      <c r="E15" s="3" t="s">
        <v>87</v>
      </c>
      <c r="F15" s="7" t="s">
        <v>99</v>
      </c>
      <c r="G15" s="136">
        <v>40000</v>
      </c>
      <c r="H15" s="136">
        <v>1148</v>
      </c>
      <c r="I15" s="136">
        <v>442.65</v>
      </c>
      <c r="J15" s="136">
        <v>1216</v>
      </c>
      <c r="K15" s="136">
        <v>5009</v>
      </c>
      <c r="L15" s="136">
        <v>7815.65</v>
      </c>
      <c r="M15" s="30">
        <f>G15-L15</f>
        <v>32184.35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</row>
    <row r="16" spans="1:237" s="1" customFormat="1" ht="11.25" customHeight="1" x14ac:dyDescent="0.25">
      <c r="A16" s="3" t="s">
        <v>116</v>
      </c>
      <c r="B16" s="3" t="s">
        <v>118</v>
      </c>
      <c r="C16" s="1" t="s">
        <v>67</v>
      </c>
      <c r="D16" s="1" t="s">
        <v>197</v>
      </c>
      <c r="E16" s="3" t="s">
        <v>117</v>
      </c>
      <c r="F16" s="7" t="s">
        <v>99</v>
      </c>
      <c r="G16" s="136">
        <v>87500</v>
      </c>
      <c r="H16" s="136">
        <v>2511.25</v>
      </c>
      <c r="I16" s="136">
        <v>8770.69</v>
      </c>
      <c r="J16" s="136">
        <v>2660</v>
      </c>
      <c r="K16" s="30">
        <v>10142.450000000001</v>
      </c>
      <c r="L16" s="136">
        <v>24084.39</v>
      </c>
      <c r="M16" s="30">
        <f>G16-L16</f>
        <v>63415.61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</row>
    <row r="17" spans="1:237" x14ac:dyDescent="0.25">
      <c r="A17" s="45" t="s">
        <v>13</v>
      </c>
      <c r="B17" s="65">
        <v>3</v>
      </c>
      <c r="C17" s="51"/>
      <c r="D17" s="51"/>
      <c r="E17" s="45"/>
      <c r="F17" s="45"/>
      <c r="G17" s="139">
        <f t="shared" ref="G17:L17" si="1">SUM(G14:G16)</f>
        <v>202500</v>
      </c>
      <c r="H17" s="103">
        <f t="shared" si="1"/>
        <v>5811.75</v>
      </c>
      <c r="I17" s="139">
        <f t="shared" si="1"/>
        <v>15522.720000000001</v>
      </c>
      <c r="J17" s="139">
        <f t="shared" si="1"/>
        <v>6156</v>
      </c>
      <c r="K17" s="139">
        <f>SUM(K14:K16)</f>
        <v>15176.45</v>
      </c>
      <c r="L17" s="139">
        <f t="shared" si="1"/>
        <v>42666.92</v>
      </c>
      <c r="M17" s="103">
        <f>M16+M15+M14</f>
        <v>159833.07999999999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</row>
    <row r="18" spans="1:237" s="31" customFormat="1" x14ac:dyDescent="0.25">
      <c r="A18" s="28"/>
      <c r="B18" s="12"/>
      <c r="C18" s="13"/>
      <c r="D18" s="13"/>
      <c r="E18" s="28"/>
      <c r="F18" s="28"/>
      <c r="G18" s="140"/>
      <c r="H18" s="119"/>
      <c r="I18" s="140"/>
      <c r="J18" s="140"/>
      <c r="K18" s="140"/>
      <c r="L18" s="140"/>
      <c r="M18" s="119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</row>
    <row r="19" spans="1:237" x14ac:dyDescent="0.25">
      <c r="A19" s="27" t="s">
        <v>195</v>
      </c>
      <c r="B19" s="10"/>
      <c r="C19" s="8"/>
      <c r="D19" s="8"/>
      <c r="E19" s="27"/>
      <c r="F19" s="27"/>
      <c r="G19" s="141"/>
      <c r="H19" s="102"/>
      <c r="I19" s="141"/>
      <c r="J19" s="141"/>
      <c r="K19" s="141"/>
      <c r="L19" s="141"/>
      <c r="M19" s="102"/>
    </row>
    <row r="20" spans="1:237" x14ac:dyDescent="0.25">
      <c r="A20" t="s">
        <v>104</v>
      </c>
      <c r="B20" s="147" t="s">
        <v>215</v>
      </c>
      <c r="C20" s="4" t="s">
        <v>66</v>
      </c>
      <c r="D20" s="4" t="s">
        <v>197</v>
      </c>
      <c r="E20" s="6">
        <v>44542</v>
      </c>
      <c r="F20" s="7" t="s">
        <v>99</v>
      </c>
      <c r="G20" s="136">
        <v>60000</v>
      </c>
      <c r="H20" s="136">
        <v>1722</v>
      </c>
      <c r="I20" s="136">
        <v>3486.68</v>
      </c>
      <c r="J20" s="136">
        <v>1824</v>
      </c>
      <c r="K20" s="30">
        <v>2580.8000000000002</v>
      </c>
      <c r="L20" s="136">
        <v>9613.48</v>
      </c>
      <c r="M20" s="30">
        <f>G20-L20</f>
        <v>50386.520000000004</v>
      </c>
    </row>
    <row r="21" spans="1:237" s="27" customFormat="1" x14ac:dyDescent="0.25">
      <c r="A21" s="45" t="s">
        <v>13</v>
      </c>
      <c r="B21" s="65">
        <v>1</v>
      </c>
      <c r="C21" s="51"/>
      <c r="D21" s="51"/>
      <c r="E21" s="45"/>
      <c r="F21" s="45"/>
      <c r="G21" s="139">
        <f>+G20</f>
        <v>60000</v>
      </c>
      <c r="H21" s="103">
        <f>+H20</f>
        <v>1722</v>
      </c>
      <c r="I21" s="139">
        <f>+I20</f>
        <v>3486.68</v>
      </c>
      <c r="J21" s="139">
        <f>+J20</f>
        <v>1824</v>
      </c>
      <c r="K21" s="139">
        <f>+K20</f>
        <v>2580.8000000000002</v>
      </c>
      <c r="L21" s="139">
        <f>L20</f>
        <v>9613.48</v>
      </c>
      <c r="M21" s="103">
        <f>+M20</f>
        <v>50386.520000000004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</row>
    <row r="22" spans="1:237" x14ac:dyDescent="0.25">
      <c r="B22"/>
      <c r="C22"/>
      <c r="D22"/>
      <c r="G22" s="136"/>
      <c r="H22" s="136"/>
      <c r="I22" s="136"/>
      <c r="J22" s="136"/>
      <c r="K22" s="136"/>
      <c r="L22" s="136"/>
      <c r="M22" s="136"/>
    </row>
    <row r="23" spans="1:237" x14ac:dyDescent="0.25">
      <c r="A23" s="27" t="s">
        <v>212</v>
      </c>
      <c r="B23"/>
      <c r="C23"/>
      <c r="D23"/>
      <c r="G23" s="136"/>
      <c r="H23" s="136"/>
      <c r="I23" s="136"/>
      <c r="J23" s="136"/>
      <c r="K23" s="136"/>
      <c r="L23" s="136"/>
      <c r="M23" s="136"/>
    </row>
    <row r="24" spans="1:237" x14ac:dyDescent="0.25">
      <c r="A24" t="s">
        <v>213</v>
      </c>
      <c r="B24" s="146" t="s">
        <v>50</v>
      </c>
      <c r="C24" s="1" t="s">
        <v>66</v>
      </c>
      <c r="D24" s="1" t="s">
        <v>197</v>
      </c>
      <c r="E24" s="6">
        <v>44844</v>
      </c>
      <c r="F24" s="1" t="s">
        <v>99</v>
      </c>
      <c r="G24" s="136">
        <v>133000</v>
      </c>
      <c r="H24" s="136">
        <v>3817.1</v>
      </c>
      <c r="I24" s="136">
        <v>19867.79</v>
      </c>
      <c r="J24" s="136">
        <v>4043.2</v>
      </c>
      <c r="K24" s="136">
        <v>2225</v>
      </c>
      <c r="L24" s="136">
        <v>29953.09</v>
      </c>
      <c r="M24" s="136">
        <f>G24-L24</f>
        <v>103046.91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</row>
    <row r="25" spans="1:237" s="35" customFormat="1" x14ac:dyDescent="0.25">
      <c r="A25" s="45" t="s">
        <v>95</v>
      </c>
      <c r="B25" s="65">
        <v>1</v>
      </c>
      <c r="G25" s="142">
        <f t="shared" ref="G25:M25" si="2">SUM(G24)</f>
        <v>133000</v>
      </c>
      <c r="H25" s="142">
        <f t="shared" si="2"/>
        <v>3817.1</v>
      </c>
      <c r="I25" s="142">
        <f t="shared" si="2"/>
        <v>19867.79</v>
      </c>
      <c r="J25" s="142">
        <f t="shared" si="2"/>
        <v>4043.2</v>
      </c>
      <c r="K25" s="142">
        <f>SUM(K24)</f>
        <v>2225</v>
      </c>
      <c r="L25" s="142">
        <f t="shared" si="2"/>
        <v>29953.09</v>
      </c>
      <c r="M25" s="142">
        <f t="shared" si="2"/>
        <v>103046.91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</row>
    <row r="26" spans="1:237" s="28" customFormat="1" x14ac:dyDescent="0.25">
      <c r="B26" s="12"/>
      <c r="C26" s="13"/>
      <c r="D26" s="13"/>
      <c r="G26" s="140"/>
      <c r="H26" s="119"/>
      <c r="I26" s="140"/>
      <c r="J26" s="140"/>
      <c r="K26" s="140"/>
      <c r="L26" s="140"/>
      <c r="M26" s="119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</row>
    <row r="27" spans="1:237" s="28" customFormat="1" x14ac:dyDescent="0.25">
      <c r="A27" s="28" t="s">
        <v>206</v>
      </c>
      <c r="B27" s="12"/>
      <c r="C27" s="13"/>
      <c r="D27" s="13"/>
      <c r="G27" s="140"/>
      <c r="H27" s="119"/>
      <c r="I27" s="140"/>
      <c r="J27" s="140"/>
      <c r="K27" s="140"/>
      <c r="L27" s="140"/>
      <c r="M27" s="119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</row>
    <row r="28" spans="1:237" s="31" customFormat="1" x14ac:dyDescent="0.25">
      <c r="A28" s="31" t="s">
        <v>207</v>
      </c>
      <c r="B28" s="72" t="s">
        <v>50</v>
      </c>
      <c r="C28" s="14" t="s">
        <v>67</v>
      </c>
      <c r="D28" s="14" t="s">
        <v>197</v>
      </c>
      <c r="E28" s="15">
        <v>44805</v>
      </c>
      <c r="F28" s="78" t="s">
        <v>99</v>
      </c>
      <c r="G28" s="136">
        <v>89500</v>
      </c>
      <c r="H28" s="136">
        <v>2568.65</v>
      </c>
      <c r="I28" s="136">
        <v>9635.51</v>
      </c>
      <c r="J28" s="136">
        <v>2720.8</v>
      </c>
      <c r="K28" s="136">
        <v>25</v>
      </c>
      <c r="L28" s="136">
        <v>14949.96</v>
      </c>
      <c r="M28" s="136">
        <f>G28-L28</f>
        <v>74550.040000000008</v>
      </c>
    </row>
    <row r="29" spans="1:237" s="29" customFormat="1" x14ac:dyDescent="0.25">
      <c r="A29" s="45" t="s">
        <v>13</v>
      </c>
      <c r="B29" s="65">
        <v>1</v>
      </c>
      <c r="C29" s="65"/>
      <c r="D29" s="65"/>
      <c r="E29" s="45"/>
      <c r="F29" s="45"/>
      <c r="G29" s="139">
        <f t="shared" ref="G29:M29" si="3">G28</f>
        <v>89500</v>
      </c>
      <c r="H29" s="103">
        <f t="shared" si="3"/>
        <v>2568.65</v>
      </c>
      <c r="I29" s="139">
        <f>I28</f>
        <v>9635.51</v>
      </c>
      <c r="J29" s="139">
        <f t="shared" si="3"/>
        <v>2720.8</v>
      </c>
      <c r="K29" s="139">
        <f>K28</f>
        <v>25</v>
      </c>
      <c r="L29" s="139">
        <f t="shared" si="3"/>
        <v>14949.96</v>
      </c>
      <c r="M29" s="103">
        <f t="shared" si="3"/>
        <v>74550.040000000008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</row>
    <row r="30" spans="1:237" s="28" customFormat="1" x14ac:dyDescent="0.25">
      <c r="B30" s="12"/>
      <c r="C30" s="12"/>
      <c r="D30" s="12"/>
      <c r="G30" s="140"/>
      <c r="H30" s="119"/>
      <c r="I30" s="140"/>
      <c r="J30" s="140"/>
      <c r="K30" s="140"/>
      <c r="L30" s="140"/>
      <c r="M30" s="119"/>
    </row>
    <row r="31" spans="1:237" s="28" customFormat="1" x14ac:dyDescent="0.25">
      <c r="A31" s="28" t="s">
        <v>21</v>
      </c>
      <c r="B31" s="12"/>
      <c r="C31" s="13"/>
      <c r="D31" s="13"/>
      <c r="G31" s="140"/>
      <c r="H31" s="119"/>
      <c r="I31" s="140"/>
      <c r="J31" s="140"/>
      <c r="K31" s="140"/>
      <c r="L31" s="140"/>
      <c r="M31" s="119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</row>
    <row r="32" spans="1:237" s="31" customFormat="1" x14ac:dyDescent="0.25">
      <c r="A32" s="31" t="s">
        <v>49</v>
      </c>
      <c r="B32" s="72" t="s">
        <v>50</v>
      </c>
      <c r="C32" s="14" t="s">
        <v>67</v>
      </c>
      <c r="D32" s="14" t="s">
        <v>197</v>
      </c>
      <c r="E32" s="6">
        <v>44244</v>
      </c>
      <c r="F32" s="6" t="s">
        <v>99</v>
      </c>
      <c r="G32" s="136">
        <v>133000</v>
      </c>
      <c r="H32" s="136">
        <v>3817.1</v>
      </c>
      <c r="I32" s="30">
        <v>19079.07</v>
      </c>
      <c r="J32" s="136">
        <v>4043.2</v>
      </c>
      <c r="K32" s="30">
        <v>24384.09</v>
      </c>
      <c r="L32" s="136">
        <v>51323.46</v>
      </c>
      <c r="M32" s="30">
        <f>G32-L32</f>
        <v>81676.540000000008</v>
      </c>
    </row>
    <row r="33" spans="1:237" x14ac:dyDescent="0.25">
      <c r="A33" s="45" t="s">
        <v>13</v>
      </c>
      <c r="B33" s="65">
        <v>1</v>
      </c>
      <c r="C33" s="51"/>
      <c r="D33" s="51"/>
      <c r="E33" s="45"/>
      <c r="F33" s="45" t="s">
        <v>178</v>
      </c>
      <c r="G33" s="139">
        <f>G32</f>
        <v>133000</v>
      </c>
      <c r="H33" s="103">
        <f t="shared" ref="H33:M33" si="4">H32</f>
        <v>3817.1</v>
      </c>
      <c r="I33" s="139">
        <f>I32</f>
        <v>19079.07</v>
      </c>
      <c r="J33" s="139">
        <f t="shared" si="4"/>
        <v>4043.2</v>
      </c>
      <c r="K33" s="139">
        <f>K32</f>
        <v>24384.09</v>
      </c>
      <c r="L33" s="139">
        <f t="shared" si="4"/>
        <v>51323.46</v>
      </c>
      <c r="M33" s="103">
        <f t="shared" si="4"/>
        <v>81676.540000000008</v>
      </c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</row>
    <row r="34" spans="1:237" x14ac:dyDescent="0.25">
      <c r="G34" s="141"/>
      <c r="H34" s="102"/>
      <c r="I34" s="141"/>
      <c r="J34" s="141"/>
      <c r="K34" s="141"/>
      <c r="L34" s="141"/>
      <c r="M34" s="102"/>
    </row>
    <row r="35" spans="1:237" s="31" customFormat="1" x14ac:dyDescent="0.25">
      <c r="A35" s="28" t="s">
        <v>142</v>
      </c>
      <c r="B35" s="12"/>
      <c r="C35" s="13"/>
      <c r="D35" s="13"/>
      <c r="E35" s="28"/>
      <c r="F35" s="28"/>
      <c r="G35" s="140"/>
      <c r="H35" s="119"/>
      <c r="I35" s="140"/>
      <c r="J35" s="140"/>
      <c r="K35" s="140"/>
      <c r="L35" s="140"/>
      <c r="M35" s="119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</row>
    <row r="36" spans="1:237" x14ac:dyDescent="0.25">
      <c r="A36" s="31" t="s">
        <v>31</v>
      </c>
      <c r="B36" s="146" t="s">
        <v>219</v>
      </c>
      <c r="C36" s="4" t="s">
        <v>67</v>
      </c>
      <c r="D36" s="4" t="s">
        <v>197</v>
      </c>
      <c r="E36" s="6">
        <v>44276</v>
      </c>
      <c r="F36" s="7" t="s">
        <v>99</v>
      </c>
      <c r="G36" s="136">
        <v>40000</v>
      </c>
      <c r="H36" s="136">
        <v>1148</v>
      </c>
      <c r="I36" s="136">
        <v>442.65</v>
      </c>
      <c r="J36" s="136">
        <v>1216</v>
      </c>
      <c r="K36" s="30">
        <v>2275</v>
      </c>
      <c r="L36" s="136">
        <v>5081.6499999999996</v>
      </c>
      <c r="M36" s="30">
        <f>G36-L36</f>
        <v>34918.35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</row>
    <row r="37" spans="1:237" s="27" customFormat="1" x14ac:dyDescent="0.25">
      <c r="A37" s="3" t="s">
        <v>81</v>
      </c>
      <c r="B37" s="146" t="s">
        <v>219</v>
      </c>
      <c r="C37" s="1" t="s">
        <v>67</v>
      </c>
      <c r="D37" s="1" t="s">
        <v>197</v>
      </c>
      <c r="E37" s="7">
        <v>44348</v>
      </c>
      <c r="F37" s="7" t="s">
        <v>99</v>
      </c>
      <c r="G37" s="136">
        <v>40000</v>
      </c>
      <c r="H37" s="136">
        <v>1148</v>
      </c>
      <c r="I37" s="136">
        <v>442.65</v>
      </c>
      <c r="J37" s="136">
        <v>1216</v>
      </c>
      <c r="K37" s="30">
        <v>5481.8</v>
      </c>
      <c r="L37" s="136">
        <v>8288.4500000000007</v>
      </c>
      <c r="M37" s="30">
        <f>G37-L37</f>
        <v>31711.55</v>
      </c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</row>
    <row r="38" spans="1:237" x14ac:dyDescent="0.25">
      <c r="A38" t="s">
        <v>70</v>
      </c>
      <c r="B38" s="146" t="s">
        <v>71</v>
      </c>
      <c r="C38" s="4" t="s">
        <v>66</v>
      </c>
      <c r="D38" s="4" t="s">
        <v>197</v>
      </c>
      <c r="E38" s="6">
        <v>44287</v>
      </c>
      <c r="F38" s="7" t="s">
        <v>99</v>
      </c>
      <c r="G38" s="136">
        <v>44000</v>
      </c>
      <c r="H38" s="136">
        <v>1262.8</v>
      </c>
      <c r="I38" s="136">
        <v>1007.19</v>
      </c>
      <c r="J38" s="136">
        <v>1337.6</v>
      </c>
      <c r="K38" s="136">
        <v>25</v>
      </c>
      <c r="L38" s="136">
        <v>3632.59</v>
      </c>
      <c r="M38" s="30">
        <f>G38-L38</f>
        <v>40367.410000000003</v>
      </c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</row>
    <row r="39" spans="1:237" s="27" customFormat="1" x14ac:dyDescent="0.25">
      <c r="A39" s="45" t="s">
        <v>13</v>
      </c>
      <c r="B39" s="65">
        <v>3</v>
      </c>
      <c r="C39" s="51"/>
      <c r="D39" s="51"/>
      <c r="E39" s="45"/>
      <c r="F39" s="45"/>
      <c r="G39" s="139">
        <f t="shared" ref="G39:K39" si="5">SUM(G36:G38)</f>
        <v>124000</v>
      </c>
      <c r="H39" s="103">
        <f t="shared" si="5"/>
        <v>3558.8</v>
      </c>
      <c r="I39" s="139">
        <f t="shared" si="5"/>
        <v>1892.49</v>
      </c>
      <c r="J39" s="139">
        <f t="shared" si="5"/>
        <v>3769.6</v>
      </c>
      <c r="K39" s="139">
        <f t="shared" si="5"/>
        <v>7781.8</v>
      </c>
      <c r="L39" s="139">
        <f>SUM(L36:L38)</f>
        <v>17002.690000000002</v>
      </c>
      <c r="M39" s="103">
        <f>SUM(M36:M38)</f>
        <v>106997.31</v>
      </c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</row>
    <row r="40" spans="1:237" s="27" customFormat="1" x14ac:dyDescent="0.25">
      <c r="B40" s="10"/>
      <c r="C40" s="8"/>
      <c r="D40" s="8"/>
      <c r="G40" s="113"/>
      <c r="H40" s="112"/>
      <c r="I40" s="113"/>
      <c r="J40" s="113"/>
      <c r="K40" s="113"/>
      <c r="L40" s="113"/>
      <c r="M40" s="11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1:237" s="27" customFormat="1" x14ac:dyDescent="0.25">
      <c r="A41" s="26" t="s">
        <v>48</v>
      </c>
      <c r="B41" s="26"/>
      <c r="C41" s="26"/>
      <c r="D41" s="26"/>
      <c r="E41" s="26"/>
      <c r="F41" s="26"/>
      <c r="G41" s="113"/>
      <c r="H41" s="112"/>
      <c r="I41" s="113"/>
      <c r="J41" s="113"/>
      <c r="K41" s="113"/>
      <c r="L41" s="113"/>
      <c r="M41" s="11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1:237" s="27" customFormat="1" x14ac:dyDescent="0.25">
      <c r="A42" s="3" t="s">
        <v>34</v>
      </c>
      <c r="B42" s="3" t="s">
        <v>222</v>
      </c>
      <c r="C42" s="4" t="s">
        <v>66</v>
      </c>
      <c r="D42" s="4" t="s">
        <v>197</v>
      </c>
      <c r="E42" s="6">
        <v>44276</v>
      </c>
      <c r="F42" s="7" t="s">
        <v>99</v>
      </c>
      <c r="G42" s="136">
        <v>40000</v>
      </c>
      <c r="H42" s="136">
        <v>1148</v>
      </c>
      <c r="I42" s="136">
        <v>442.65</v>
      </c>
      <c r="J42" s="136">
        <v>1216</v>
      </c>
      <c r="K42" s="30">
        <v>3992.3</v>
      </c>
      <c r="L42" s="136">
        <v>6798.95</v>
      </c>
      <c r="M42" s="30">
        <f>G42-L42</f>
        <v>33201.050000000003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</row>
    <row r="43" spans="1:237" s="27" customFormat="1" x14ac:dyDescent="0.25">
      <c r="A43" s="45" t="s">
        <v>13</v>
      </c>
      <c r="B43" s="65">
        <v>1</v>
      </c>
      <c r="C43" s="51"/>
      <c r="D43" s="51"/>
      <c r="E43" s="45"/>
      <c r="F43" s="45"/>
      <c r="G43" s="139">
        <f>SUM(G42:G42)</f>
        <v>40000</v>
      </c>
      <c r="H43" s="103">
        <f>SUM(H42:H42)</f>
        <v>1148</v>
      </c>
      <c r="I43" s="139">
        <f>SUM(I42:I42)</f>
        <v>442.65</v>
      </c>
      <c r="J43" s="139">
        <f>SUM(J42:J42)</f>
        <v>1216</v>
      </c>
      <c r="K43" s="139">
        <f>+K42</f>
        <v>3992.3</v>
      </c>
      <c r="L43" s="139">
        <f>SUM(L42:L42)</f>
        <v>6798.95</v>
      </c>
      <c r="M43" s="103">
        <f>SUM(M42:M42)</f>
        <v>33201.050000000003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</row>
    <row r="44" spans="1:237" s="27" customFormat="1" x14ac:dyDescent="0.25">
      <c r="B44" s="10"/>
      <c r="G44" s="113"/>
      <c r="H44" s="112"/>
      <c r="I44" s="113"/>
      <c r="J44" s="113"/>
      <c r="K44" s="113"/>
      <c r="L44" s="113"/>
      <c r="M44" s="112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1:237" s="2" customFormat="1" x14ac:dyDescent="0.25">
      <c r="A45" s="26" t="s">
        <v>51</v>
      </c>
      <c r="B45" s="1"/>
      <c r="C45" s="1"/>
      <c r="D45" s="1"/>
      <c r="E45" s="1"/>
      <c r="F45" s="1"/>
      <c r="G45" s="141"/>
      <c r="H45" s="102"/>
      <c r="I45" s="141"/>
      <c r="J45" s="141"/>
      <c r="K45" s="141"/>
      <c r="L45" s="141"/>
      <c r="M45" s="102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</row>
    <row r="46" spans="1:237" s="27" customFormat="1" x14ac:dyDescent="0.25">
      <c r="A46" s="3" t="s">
        <v>32</v>
      </c>
      <c r="B46" s="3" t="s">
        <v>33</v>
      </c>
      <c r="C46" s="4" t="s">
        <v>67</v>
      </c>
      <c r="D46" s="4" t="s">
        <v>197</v>
      </c>
      <c r="E46" s="6">
        <v>44276</v>
      </c>
      <c r="F46" s="7" t="s">
        <v>99</v>
      </c>
      <c r="G46" s="136">
        <v>40000</v>
      </c>
      <c r="H46" s="136">
        <v>1148</v>
      </c>
      <c r="I46" s="136">
        <v>206.03</v>
      </c>
      <c r="J46" s="136">
        <v>1216</v>
      </c>
      <c r="K46" s="30">
        <v>2702.45</v>
      </c>
      <c r="L46" s="136">
        <v>5272.48</v>
      </c>
      <c r="M46" s="30">
        <f>G46-L46</f>
        <v>34727.520000000004</v>
      </c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</row>
    <row r="47" spans="1:237" s="27" customFormat="1" x14ac:dyDescent="0.25">
      <c r="A47" s="45" t="s">
        <v>13</v>
      </c>
      <c r="B47" s="65">
        <v>1</v>
      </c>
      <c r="C47" s="51"/>
      <c r="D47" s="51"/>
      <c r="E47" s="45"/>
      <c r="F47" s="45"/>
      <c r="G47" s="139">
        <f>SUM(G46)</f>
        <v>40000</v>
      </c>
      <c r="H47" s="103">
        <f>SUM(H46)</f>
        <v>1148</v>
      </c>
      <c r="I47" s="139">
        <f>SUM(I46)</f>
        <v>206.03</v>
      </c>
      <c r="J47" s="139">
        <f>SUM(J46)</f>
        <v>1216</v>
      </c>
      <c r="K47" s="139">
        <f>K46</f>
        <v>2702.45</v>
      </c>
      <c r="L47" s="139">
        <f>SUM(L46)</f>
        <v>5272.48</v>
      </c>
      <c r="M47" s="103">
        <f>SUM(M46:M46)</f>
        <v>34727.520000000004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</row>
    <row r="48" spans="1:237" s="27" customFormat="1" x14ac:dyDescent="0.25">
      <c r="B48" s="10"/>
      <c r="G48" s="113"/>
      <c r="H48" s="112"/>
      <c r="I48" s="113"/>
      <c r="J48" s="113"/>
      <c r="K48" s="113"/>
      <c r="L48" s="113"/>
      <c r="M48" s="112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</row>
    <row r="49" spans="1:237" s="27" customFormat="1" x14ac:dyDescent="0.25">
      <c r="A49" s="26" t="s">
        <v>52</v>
      </c>
      <c r="B49" s="26"/>
      <c r="C49" s="26"/>
      <c r="D49" s="26"/>
      <c r="E49" s="26"/>
      <c r="F49" s="26"/>
      <c r="G49" s="113"/>
      <c r="H49" s="112"/>
      <c r="I49" s="113"/>
      <c r="J49" s="113"/>
      <c r="K49" s="113"/>
      <c r="L49" s="113"/>
      <c r="M49" s="112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</row>
    <row r="50" spans="1:237" s="27" customFormat="1" x14ac:dyDescent="0.25">
      <c r="A50" s="3" t="s">
        <v>17</v>
      </c>
      <c r="B50" s="3" t="s">
        <v>205</v>
      </c>
      <c r="C50" s="4" t="s">
        <v>67</v>
      </c>
      <c r="D50" s="4" t="s">
        <v>197</v>
      </c>
      <c r="E50" s="7">
        <v>44256</v>
      </c>
      <c r="F50" s="7" t="s">
        <v>99</v>
      </c>
      <c r="G50" s="136">
        <v>40000</v>
      </c>
      <c r="H50" s="136">
        <v>1148</v>
      </c>
      <c r="I50" s="136">
        <v>442.65</v>
      </c>
      <c r="J50" s="136">
        <v>1216</v>
      </c>
      <c r="K50" s="30">
        <v>10667.64</v>
      </c>
      <c r="L50" s="136">
        <v>13474.29</v>
      </c>
      <c r="M50" s="30">
        <f>G50-L50</f>
        <v>26525.71</v>
      </c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</row>
    <row r="51" spans="1:237" s="27" customFormat="1" ht="14.25" customHeight="1" x14ac:dyDescent="0.25">
      <c r="A51" s="45" t="s">
        <v>13</v>
      </c>
      <c r="B51" s="65">
        <v>1</v>
      </c>
      <c r="C51" s="51"/>
      <c r="D51" s="51"/>
      <c r="E51" s="45"/>
      <c r="F51" s="45"/>
      <c r="G51" s="139">
        <f>SUM(G50:G50)</f>
        <v>40000</v>
      </c>
      <c r="H51" s="103">
        <f t="shared" ref="H51:L51" si="6">SUM(H50:H50)</f>
        <v>1148</v>
      </c>
      <c r="I51" s="139">
        <f>SUM(I50:I50)</f>
        <v>442.65</v>
      </c>
      <c r="J51" s="139">
        <f t="shared" si="6"/>
        <v>1216</v>
      </c>
      <c r="K51" s="139">
        <f>SUM(K50:K50)</f>
        <v>10667.64</v>
      </c>
      <c r="L51" s="139">
        <f t="shared" si="6"/>
        <v>13474.29</v>
      </c>
      <c r="M51" s="103">
        <f>SUM(M50:M50)</f>
        <v>26525.71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</row>
    <row r="52" spans="1:237" s="27" customFormat="1" x14ac:dyDescent="0.25">
      <c r="B52" s="10"/>
      <c r="C52" s="8"/>
      <c r="D52" s="8"/>
      <c r="G52" s="113"/>
      <c r="H52" s="112"/>
      <c r="I52" s="113"/>
      <c r="J52" s="113"/>
      <c r="K52" s="113"/>
      <c r="L52" s="113"/>
      <c r="M52" s="11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</row>
    <row r="53" spans="1:237" s="27" customFormat="1" x14ac:dyDescent="0.25">
      <c r="A53" s="26" t="s">
        <v>54</v>
      </c>
      <c r="B53" s="10"/>
      <c r="C53" s="8"/>
      <c r="D53" s="8"/>
      <c r="G53" s="113"/>
      <c r="H53" s="112"/>
      <c r="I53" s="113"/>
      <c r="J53" s="113"/>
      <c r="K53" s="136"/>
      <c r="L53" s="113"/>
      <c r="M53" s="112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</row>
    <row r="54" spans="1:237" s="27" customFormat="1" x14ac:dyDescent="0.25">
      <c r="A54" s="3" t="s">
        <v>22</v>
      </c>
      <c r="B54" s="3" t="s">
        <v>218</v>
      </c>
      <c r="C54" s="4" t="s">
        <v>67</v>
      </c>
      <c r="D54" s="4" t="s">
        <v>197</v>
      </c>
      <c r="E54" s="7">
        <v>44245</v>
      </c>
      <c r="F54" s="7" t="s">
        <v>99</v>
      </c>
      <c r="G54" s="136">
        <v>165000</v>
      </c>
      <c r="H54" s="136">
        <v>4735.5</v>
      </c>
      <c r="I54" s="136">
        <v>27394.99</v>
      </c>
      <c r="J54" s="136">
        <v>5016</v>
      </c>
      <c r="K54" s="136">
        <v>25</v>
      </c>
      <c r="L54" s="136">
        <v>37171.49</v>
      </c>
      <c r="M54" s="136">
        <f>G54-L54</f>
        <v>127828.51000000001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</row>
    <row r="55" spans="1:237" x14ac:dyDescent="0.25">
      <c r="A55" s="45" t="s">
        <v>13</v>
      </c>
      <c r="B55" s="65">
        <v>1</v>
      </c>
      <c r="C55" s="51"/>
      <c r="D55" s="51"/>
      <c r="E55" s="45"/>
      <c r="F55" s="45"/>
      <c r="G55" s="139">
        <f>SUM(G54:G54)</f>
        <v>165000</v>
      </c>
      <c r="H55" s="103">
        <f t="shared" ref="H55" si="7">SUM(H54:H54)</f>
        <v>4735.5</v>
      </c>
      <c r="I55" s="139">
        <f>SUM(I54)</f>
        <v>27394.99</v>
      </c>
      <c r="J55" s="139">
        <f t="shared" ref="J55:L55" si="8">SUM(J54:J54)</f>
        <v>5016</v>
      </c>
      <c r="K55" s="139">
        <f>SUM(K54:K54)</f>
        <v>25</v>
      </c>
      <c r="L55" s="139">
        <f t="shared" si="8"/>
        <v>37171.49</v>
      </c>
      <c r="M55" s="103">
        <f>SUM(M54:M54)</f>
        <v>127828.51000000001</v>
      </c>
    </row>
    <row r="56" spans="1:237" x14ac:dyDescent="0.25">
      <c r="A56" s="27"/>
      <c r="B56" s="10"/>
      <c r="C56" s="8"/>
      <c r="D56" s="8"/>
      <c r="E56" s="27"/>
      <c r="F56" s="27"/>
      <c r="G56" s="113"/>
      <c r="H56" s="112"/>
      <c r="I56" s="113"/>
      <c r="J56" s="113"/>
      <c r="K56" s="113"/>
      <c r="L56" s="113"/>
      <c r="M56" s="112"/>
    </row>
    <row r="57" spans="1:237" s="27" customFormat="1" x14ac:dyDescent="0.25">
      <c r="A57" s="26" t="s">
        <v>55</v>
      </c>
      <c r="B57" s="10"/>
      <c r="C57" s="8"/>
      <c r="D57" s="8"/>
      <c r="G57" s="113"/>
      <c r="H57" s="112"/>
      <c r="I57" s="113"/>
      <c r="J57" s="113"/>
      <c r="K57" s="113"/>
      <c r="L57" s="113"/>
      <c r="M57" s="112"/>
      <c r="P57"/>
      <c r="Q57"/>
      <c r="R57"/>
      <c r="S57"/>
      <c r="T57"/>
      <c r="U57"/>
      <c r="V57"/>
      <c r="W57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</row>
    <row r="58" spans="1:237" s="27" customFormat="1" x14ac:dyDescent="0.25">
      <c r="A58" s="3" t="s">
        <v>23</v>
      </c>
      <c r="B58" s="3" t="s">
        <v>19</v>
      </c>
      <c r="C58" s="4" t="s">
        <v>67</v>
      </c>
      <c r="D58" s="4" t="s">
        <v>197</v>
      </c>
      <c r="E58" s="7">
        <v>44268</v>
      </c>
      <c r="F58" s="7" t="s">
        <v>99</v>
      </c>
      <c r="G58" s="136">
        <v>133000</v>
      </c>
      <c r="H58" s="136">
        <v>3817.1</v>
      </c>
      <c r="I58" s="30">
        <v>19473.43</v>
      </c>
      <c r="J58" s="136">
        <v>4043.2</v>
      </c>
      <c r="K58" s="30">
        <v>4084.45</v>
      </c>
      <c r="L58" s="136">
        <v>31418.18</v>
      </c>
      <c r="M58" s="30">
        <f>G58-L58</f>
        <v>101581.82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237" s="27" customFormat="1" x14ac:dyDescent="0.25">
      <c r="A59" s="3" t="s">
        <v>56</v>
      </c>
      <c r="B59" s="3" t="s">
        <v>57</v>
      </c>
      <c r="C59" s="4" t="s">
        <v>67</v>
      </c>
      <c r="D59" s="4" t="s">
        <v>197</v>
      </c>
      <c r="E59" s="7">
        <v>44242</v>
      </c>
      <c r="F59" s="7" t="s">
        <v>99</v>
      </c>
      <c r="G59" s="136">
        <v>37000</v>
      </c>
      <c r="H59" s="136">
        <v>1061.9000000000001</v>
      </c>
      <c r="I59" s="136">
        <v>19.25</v>
      </c>
      <c r="J59" s="136">
        <v>1124.8</v>
      </c>
      <c r="K59" s="136">
        <v>165</v>
      </c>
      <c r="L59" s="136">
        <v>2370.9499999999998</v>
      </c>
      <c r="M59" s="30">
        <f>G59-L59</f>
        <v>34629.050000000003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237" s="28" customFormat="1" ht="15.75" customHeight="1" x14ac:dyDescent="0.25">
      <c r="A60" s="45" t="s">
        <v>13</v>
      </c>
      <c r="B60" s="65">
        <v>2</v>
      </c>
      <c r="C60" s="51"/>
      <c r="D60" s="51"/>
      <c r="E60" s="45"/>
      <c r="F60" s="45"/>
      <c r="G60" s="139">
        <f>SUM(G58:G59)</f>
        <v>170000</v>
      </c>
      <c r="H60" s="103">
        <f t="shared" ref="H60" si="9">SUM(H58:H59)</f>
        <v>4879</v>
      </c>
      <c r="I60" s="139">
        <f>SUM(I58:I59)</f>
        <v>19492.68</v>
      </c>
      <c r="J60" s="139">
        <f t="shared" ref="J60:L60" si="10">SUM(J58:J59)</f>
        <v>5168</v>
      </c>
      <c r="K60" s="139">
        <f>SUM(K58:K59)</f>
        <v>4249.45</v>
      </c>
      <c r="L60" s="139">
        <f t="shared" si="10"/>
        <v>33789.129999999997</v>
      </c>
      <c r="M60" s="103">
        <f>SUM(M58:M59)</f>
        <v>136210.87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</row>
    <row r="61" spans="1:237" ht="18" customHeight="1" x14ac:dyDescent="0.25">
      <c r="A61" s="27"/>
      <c r="B61" s="10"/>
      <c r="C61" s="8"/>
      <c r="D61" s="8"/>
      <c r="E61" s="27"/>
      <c r="F61" s="27"/>
      <c r="G61" s="113"/>
      <c r="H61" s="112"/>
      <c r="I61" s="113"/>
      <c r="J61" s="113"/>
      <c r="K61" s="113"/>
      <c r="L61" s="113"/>
      <c r="M61" s="112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8"/>
      <c r="AR61" s="28"/>
      <c r="AS61" s="28"/>
      <c r="AT61" s="28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</row>
    <row r="62" spans="1:237" ht="12.75" customHeight="1" x14ac:dyDescent="0.25">
      <c r="A62" s="27" t="s">
        <v>109</v>
      </c>
      <c r="B62" s="26"/>
      <c r="C62" s="26"/>
      <c r="D62" s="26"/>
      <c r="E62" s="26"/>
      <c r="F62" s="26"/>
      <c r="G62" s="113"/>
      <c r="H62" s="112"/>
      <c r="I62" s="113"/>
      <c r="J62" s="113"/>
      <c r="K62" s="113"/>
      <c r="L62" s="113"/>
      <c r="M62" s="112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8"/>
      <c r="AR62" s="28"/>
      <c r="AS62" s="28"/>
      <c r="AT62" s="28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</row>
    <row r="63" spans="1:237" ht="18" customHeight="1" x14ac:dyDescent="0.25">
      <c r="A63" s="3" t="s">
        <v>24</v>
      </c>
      <c r="B63" s="3" t="s">
        <v>50</v>
      </c>
      <c r="C63" s="4" t="s">
        <v>67</v>
      </c>
      <c r="D63" s="4" t="s">
        <v>197</v>
      </c>
      <c r="E63" s="7">
        <v>44268</v>
      </c>
      <c r="F63" s="7" t="s">
        <v>99</v>
      </c>
      <c r="G63" s="136">
        <v>75000</v>
      </c>
      <c r="H63" s="136">
        <v>2152.5</v>
      </c>
      <c r="I63" s="136">
        <v>6309.38</v>
      </c>
      <c r="J63" s="136">
        <v>2280</v>
      </c>
      <c r="K63" s="136">
        <v>125</v>
      </c>
      <c r="L63" s="136">
        <v>10866.88</v>
      </c>
      <c r="M63" s="136">
        <f>G63-L63</f>
        <v>64133.120000000003</v>
      </c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</row>
    <row r="64" spans="1:237" ht="18" customHeight="1" x14ac:dyDescent="0.25">
      <c r="A64" s="45" t="s">
        <v>13</v>
      </c>
      <c r="B64" s="65">
        <v>1</v>
      </c>
      <c r="C64" s="51"/>
      <c r="D64" s="51"/>
      <c r="E64" s="45"/>
      <c r="F64" s="45"/>
      <c r="G64" s="139">
        <f>SUM(G63:G63)</f>
        <v>75000</v>
      </c>
      <c r="H64" s="103">
        <f t="shared" ref="H64" si="11">SUM(H63:H63)</f>
        <v>2152.5</v>
      </c>
      <c r="I64" s="139">
        <f>SUM(I63:I63)</f>
        <v>6309.38</v>
      </c>
      <c r="J64" s="139">
        <f t="shared" ref="J64" si="12">SUM(J63:J63)</f>
        <v>2280</v>
      </c>
      <c r="K64" s="139">
        <f>K63</f>
        <v>125</v>
      </c>
      <c r="L64" s="139">
        <f t="shared" ref="L64" si="13">SUM(L63:L63)</f>
        <v>10866.88</v>
      </c>
      <c r="M64" s="103">
        <f>SUM(M63:M63)</f>
        <v>64133.120000000003</v>
      </c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8"/>
      <c r="AR64" s="28"/>
      <c r="AS64" s="28"/>
      <c r="AT64" s="28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</row>
    <row r="65" spans="1:669" ht="18" customHeight="1" x14ac:dyDescent="0.25">
      <c r="A65" s="27"/>
      <c r="B65" s="10"/>
      <c r="C65" s="8"/>
      <c r="D65" s="8"/>
      <c r="E65" s="27"/>
      <c r="F65" s="27"/>
      <c r="G65" s="113"/>
      <c r="H65" s="112"/>
      <c r="I65" s="113"/>
      <c r="J65" s="113"/>
      <c r="K65" s="113"/>
      <c r="L65" s="113"/>
      <c r="M65" s="112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</row>
    <row r="66" spans="1:669" s="28" customFormat="1" x14ac:dyDescent="0.25">
      <c r="A66" s="26" t="s">
        <v>58</v>
      </c>
      <c r="B66" s="10"/>
      <c r="C66" s="8"/>
      <c r="D66" s="8"/>
      <c r="E66" s="27"/>
      <c r="F66" s="27"/>
      <c r="G66" s="113"/>
      <c r="H66" s="112"/>
      <c r="I66" s="113"/>
      <c r="J66" s="113"/>
      <c r="K66" s="113"/>
      <c r="L66" s="113"/>
      <c r="M66" s="112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</row>
    <row r="67" spans="1:669" s="28" customFormat="1" x14ac:dyDescent="0.25">
      <c r="A67" s="24" t="s">
        <v>18</v>
      </c>
      <c r="B67" s="3" t="s">
        <v>19</v>
      </c>
      <c r="C67" s="4" t="s">
        <v>67</v>
      </c>
      <c r="D67" s="4" t="s">
        <v>197</v>
      </c>
      <c r="E67" s="7">
        <v>44256</v>
      </c>
      <c r="F67" s="7" t="s">
        <v>99</v>
      </c>
      <c r="G67" s="136">
        <v>133000</v>
      </c>
      <c r="H67" s="136">
        <v>3817.1</v>
      </c>
      <c r="I67" s="136">
        <v>19867.79</v>
      </c>
      <c r="J67" s="136">
        <v>4043.2</v>
      </c>
      <c r="K67" s="136">
        <v>25</v>
      </c>
      <c r="L67" s="136">
        <v>27753.09</v>
      </c>
      <c r="M67" s="136">
        <f>G67-L67</f>
        <v>105246.91</v>
      </c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</row>
    <row r="68" spans="1:669" s="28" customFormat="1" x14ac:dyDescent="0.25">
      <c r="A68" s="45" t="s">
        <v>13</v>
      </c>
      <c r="B68" s="65">
        <v>1</v>
      </c>
      <c r="C68" s="51"/>
      <c r="D68" s="51"/>
      <c r="E68" s="45"/>
      <c r="F68" s="45"/>
      <c r="G68" s="139">
        <f>SUM(G67:G67)</f>
        <v>133000</v>
      </c>
      <c r="H68" s="103">
        <f t="shared" ref="H68" si="14">SUM(H67:H67)</f>
        <v>3817.1</v>
      </c>
      <c r="I68" s="139">
        <f>SUM(I67:I67)</f>
        <v>19867.79</v>
      </c>
      <c r="J68" s="139">
        <f t="shared" ref="J68:L68" si="15">SUM(J67:J67)</f>
        <v>4043.2</v>
      </c>
      <c r="K68" s="139">
        <f>SUM(K67:K67)</f>
        <v>25</v>
      </c>
      <c r="L68" s="139">
        <f t="shared" si="15"/>
        <v>27753.09</v>
      </c>
      <c r="M68" s="103">
        <f>G68-L68</f>
        <v>105246.91</v>
      </c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</row>
    <row r="69" spans="1:669" x14ac:dyDescent="0.25">
      <c r="A69" s="27"/>
      <c r="B69" s="10"/>
      <c r="C69" s="8"/>
      <c r="D69" s="8"/>
      <c r="E69" s="27"/>
      <c r="F69" s="27"/>
      <c r="G69" s="113"/>
      <c r="H69" s="112"/>
      <c r="I69" s="113"/>
      <c r="J69" s="113"/>
      <c r="K69" s="113"/>
      <c r="L69" s="113"/>
      <c r="M69" s="112"/>
    </row>
    <row r="70" spans="1:669" x14ac:dyDescent="0.25">
      <c r="A70" s="27" t="s">
        <v>201</v>
      </c>
      <c r="B70" s="10"/>
      <c r="C70" s="8"/>
      <c r="D70" s="8"/>
      <c r="E70" s="27"/>
      <c r="F70" s="27"/>
      <c r="G70" s="113"/>
      <c r="H70" s="112"/>
      <c r="I70" s="113"/>
      <c r="J70" s="113"/>
      <c r="K70" s="113"/>
      <c r="L70" s="113"/>
      <c r="M70" s="112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669" s="31" customFormat="1" ht="18" customHeight="1" x14ac:dyDescent="0.25">
      <c r="A71" t="s">
        <v>202</v>
      </c>
      <c r="B71" s="146" t="s">
        <v>203</v>
      </c>
      <c r="C71" s="4" t="s">
        <v>66</v>
      </c>
      <c r="D71" s="4" t="s">
        <v>197</v>
      </c>
      <c r="E71" s="6">
        <v>43617</v>
      </c>
      <c r="F71" s="2" t="s">
        <v>99</v>
      </c>
      <c r="G71" s="136">
        <v>57000</v>
      </c>
      <c r="H71" s="136">
        <v>1635.9</v>
      </c>
      <c r="I71" s="136">
        <v>2922.14</v>
      </c>
      <c r="J71" s="136">
        <v>1732.8</v>
      </c>
      <c r="K71" s="136">
        <v>1125</v>
      </c>
      <c r="L71" s="136">
        <v>7415.84</v>
      </c>
      <c r="M71" s="30">
        <f>G71-L71</f>
        <v>49584.160000000003</v>
      </c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 s="34"/>
      <c r="IC71" s="34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</row>
    <row r="72" spans="1:669" ht="12.75" customHeight="1" x14ac:dyDescent="0.25">
      <c r="A72" t="s">
        <v>181</v>
      </c>
      <c r="B72" s="146" t="s">
        <v>182</v>
      </c>
      <c r="C72" s="4" t="s">
        <v>67</v>
      </c>
      <c r="D72" s="4" t="s">
        <v>197</v>
      </c>
      <c r="E72" s="6">
        <v>44713</v>
      </c>
      <c r="F72" s="2" t="s">
        <v>99</v>
      </c>
      <c r="G72" s="136">
        <v>40000</v>
      </c>
      <c r="H72" s="136">
        <v>1148</v>
      </c>
      <c r="I72" s="136">
        <v>442.65</v>
      </c>
      <c r="J72" s="136">
        <v>1216</v>
      </c>
      <c r="K72" s="136">
        <v>25</v>
      </c>
      <c r="L72" s="136">
        <v>2831.65</v>
      </c>
      <c r="M72" s="30">
        <f>G72-L72</f>
        <v>37168.35</v>
      </c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IB72" s="34"/>
      <c r="IC72" s="34"/>
    </row>
    <row r="73" spans="1:669" s="35" customFormat="1" ht="18" customHeight="1" x14ac:dyDescent="0.25">
      <c r="A73" s="45" t="s">
        <v>13</v>
      </c>
      <c r="B73" s="67">
        <v>2</v>
      </c>
      <c r="C73" s="46"/>
      <c r="D73" s="46"/>
      <c r="E73" s="47"/>
      <c r="F73" s="47"/>
      <c r="G73" s="139">
        <f t="shared" ref="G73:L73" si="16">G71+G72</f>
        <v>97000</v>
      </c>
      <c r="H73" s="103">
        <f t="shared" si="16"/>
        <v>2783.9</v>
      </c>
      <c r="I73" s="139">
        <f>I71+I72</f>
        <v>3364.79</v>
      </c>
      <c r="J73" s="139">
        <f t="shared" si="16"/>
        <v>2948.8</v>
      </c>
      <c r="K73" s="139">
        <f>SUM(K71:K72)</f>
        <v>1150</v>
      </c>
      <c r="L73" s="139">
        <f t="shared" si="16"/>
        <v>10247.49</v>
      </c>
      <c r="M73" s="103">
        <f>M71+M72</f>
        <v>86752.510000000009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 s="34"/>
      <c r="IC73" s="34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</row>
    <row r="74" spans="1:669" x14ac:dyDescent="0.25">
      <c r="A74" s="28"/>
      <c r="B74" s="121"/>
      <c r="C74" s="14"/>
      <c r="D74" s="14"/>
      <c r="E74" s="75"/>
      <c r="F74" s="75"/>
      <c r="G74" s="140"/>
      <c r="H74" s="119"/>
      <c r="I74" s="140"/>
      <c r="J74" s="140"/>
      <c r="K74" s="140"/>
      <c r="L74" s="140"/>
      <c r="M74" s="119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669" s="27" customFormat="1" ht="15.75" x14ac:dyDescent="0.25">
      <c r="A75" s="28" t="s">
        <v>80</v>
      </c>
      <c r="B75" s="10"/>
      <c r="C75" s="8"/>
      <c r="D75" s="8"/>
      <c r="G75" s="141"/>
      <c r="H75" s="102"/>
      <c r="I75" s="141"/>
      <c r="J75" s="141"/>
      <c r="K75" s="141"/>
      <c r="L75" s="141"/>
      <c r="M75" s="141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 s="34"/>
      <c r="IC75" s="34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</row>
    <row r="76" spans="1:669" s="27" customFormat="1" ht="15.75" x14ac:dyDescent="0.25">
      <c r="A76" s="31" t="s">
        <v>74</v>
      </c>
      <c r="B76" s="72" t="s">
        <v>19</v>
      </c>
      <c r="C76" s="14" t="s">
        <v>67</v>
      </c>
      <c r="D76" s="14" t="s">
        <v>197</v>
      </c>
      <c r="E76" s="15">
        <v>44348</v>
      </c>
      <c r="F76" s="7" t="s">
        <v>99</v>
      </c>
      <c r="G76" s="136">
        <v>110000</v>
      </c>
      <c r="H76" s="136">
        <v>3157</v>
      </c>
      <c r="I76" s="136">
        <v>14457.62</v>
      </c>
      <c r="J76" s="136">
        <v>3344</v>
      </c>
      <c r="K76" s="136">
        <v>25</v>
      </c>
      <c r="L76" s="136">
        <v>20983.62</v>
      </c>
      <c r="M76" s="136">
        <f>G76-L76</f>
        <v>89016.38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 s="34"/>
      <c r="IC76" s="34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</row>
    <row r="77" spans="1:669" s="27" customFormat="1" ht="15.75" x14ac:dyDescent="0.25">
      <c r="A77" s="29" t="s">
        <v>13</v>
      </c>
      <c r="B77" s="16">
        <v>1</v>
      </c>
      <c r="C77" s="5"/>
      <c r="D77" s="5"/>
      <c r="E77" s="29"/>
      <c r="F77" s="29"/>
      <c r="G77" s="143">
        <f t="shared" ref="G77:L77" si="17">SUM(G76:G76)</f>
        <v>110000</v>
      </c>
      <c r="H77" s="106">
        <f t="shared" si="17"/>
        <v>3157</v>
      </c>
      <c r="I77" s="143">
        <f>SUM(I76:I76)</f>
        <v>14457.62</v>
      </c>
      <c r="J77" s="143">
        <f t="shared" si="17"/>
        <v>3344</v>
      </c>
      <c r="K77" s="143">
        <f>SUM(K76:K76)</f>
        <v>25</v>
      </c>
      <c r="L77" s="143">
        <f t="shared" si="17"/>
        <v>20983.62</v>
      </c>
      <c r="M77" s="106">
        <f>SUM(M76:M76)</f>
        <v>89016.38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 s="34"/>
      <c r="IC77" s="34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</row>
    <row r="78" spans="1:669" s="27" customFormat="1" ht="15.75" x14ac:dyDescent="0.25">
      <c r="B78" s="76"/>
      <c r="C78" s="4"/>
      <c r="D78" s="4"/>
      <c r="E78" s="7"/>
      <c r="F78" s="7"/>
      <c r="G78" s="113"/>
      <c r="H78" s="112"/>
      <c r="I78" s="113"/>
      <c r="J78" s="113"/>
      <c r="K78" s="113"/>
      <c r="L78" s="113"/>
      <c r="M78" s="112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 s="34"/>
      <c r="IC78" s="34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</row>
    <row r="79" spans="1:669" s="27" customFormat="1" ht="15.75" x14ac:dyDescent="0.25">
      <c r="A79" s="26" t="s">
        <v>59</v>
      </c>
      <c r="B79" s="26"/>
      <c r="C79" s="26"/>
      <c r="D79" s="26"/>
      <c r="E79" s="26"/>
      <c r="F79" s="26"/>
      <c r="G79" s="113"/>
      <c r="H79" s="112"/>
      <c r="I79" s="113"/>
      <c r="J79" s="113"/>
      <c r="K79" s="113"/>
      <c r="L79" s="113"/>
      <c r="M79" s="112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 s="34"/>
      <c r="IC79" s="34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</row>
    <row r="80" spans="1:669" ht="18" customHeight="1" x14ac:dyDescent="0.25">
      <c r="A80" s="3" t="s">
        <v>35</v>
      </c>
      <c r="B80" s="3" t="s">
        <v>36</v>
      </c>
      <c r="C80" s="4" t="s">
        <v>67</v>
      </c>
      <c r="D80" s="4" t="s">
        <v>197</v>
      </c>
      <c r="E80" s="7">
        <v>44286</v>
      </c>
      <c r="F80" s="7" t="s">
        <v>99</v>
      </c>
      <c r="G80" s="136">
        <v>50000</v>
      </c>
      <c r="H80" s="136">
        <v>1435</v>
      </c>
      <c r="I80" s="136">
        <v>1854</v>
      </c>
      <c r="J80" s="136">
        <v>1520</v>
      </c>
      <c r="K80" s="136">
        <v>25</v>
      </c>
      <c r="L80" s="136">
        <v>4834</v>
      </c>
      <c r="M80" s="136">
        <f>G80-L80</f>
        <v>45166</v>
      </c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IB80" s="34"/>
      <c r="IC80" s="34"/>
    </row>
    <row r="81" spans="1:669" ht="12.75" customHeight="1" x14ac:dyDescent="0.25">
      <c r="A81" s="3" t="s">
        <v>68</v>
      </c>
      <c r="B81" s="3" t="s">
        <v>36</v>
      </c>
      <c r="C81" s="4" t="s">
        <v>66</v>
      </c>
      <c r="D81" s="4" t="s">
        <v>197</v>
      </c>
      <c r="E81" s="7">
        <v>44256</v>
      </c>
      <c r="F81" s="7" t="s">
        <v>99</v>
      </c>
      <c r="G81" s="136">
        <v>44000</v>
      </c>
      <c r="H81" s="136">
        <v>1262.8</v>
      </c>
      <c r="I81" s="136">
        <v>1007.19</v>
      </c>
      <c r="J81" s="136">
        <v>1337.6</v>
      </c>
      <c r="K81" s="30">
        <v>9476.14</v>
      </c>
      <c r="L81" s="30">
        <v>13083.73</v>
      </c>
      <c r="M81" s="136">
        <f>G81-L81</f>
        <v>30916.27</v>
      </c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1:669" s="31" customFormat="1" ht="17.25" customHeight="1" x14ac:dyDescent="0.25">
      <c r="A82" s="29" t="s">
        <v>13</v>
      </c>
      <c r="B82" s="9">
        <v>2</v>
      </c>
      <c r="C82" s="5"/>
      <c r="D82" s="5"/>
      <c r="E82" s="29"/>
      <c r="F82" s="29"/>
      <c r="G82" s="143">
        <f>SUM(G80:G80)+G81</f>
        <v>94000</v>
      </c>
      <c r="H82" s="106">
        <f>SUM(H80:H80)+H81</f>
        <v>2697.8</v>
      </c>
      <c r="I82" s="143">
        <f>SUM(I80:I80)+I81</f>
        <v>2861.19</v>
      </c>
      <c r="J82" s="143">
        <f>SUM(J80:J80)+J81</f>
        <v>2857.6</v>
      </c>
      <c r="K82" s="143">
        <f>SUM(K80:K81)</f>
        <v>9501.14</v>
      </c>
      <c r="L82" s="143">
        <f>SUM(L80:L80)+L81</f>
        <v>17917.73</v>
      </c>
      <c r="M82" s="106">
        <f>SUM(M80:M80)+M81</f>
        <v>76082.27</v>
      </c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</row>
    <row r="83" spans="1:669" s="31" customFormat="1" ht="15.75" x14ac:dyDescent="0.25">
      <c r="A83"/>
      <c r="B83" s="2"/>
      <c r="C83" s="2"/>
      <c r="D83" s="2"/>
      <c r="E83"/>
      <c r="F83"/>
      <c r="G83" s="141"/>
      <c r="H83" s="102"/>
      <c r="I83" s="141"/>
      <c r="J83" s="141"/>
      <c r="K83" s="141"/>
      <c r="L83" s="141"/>
      <c r="M83" s="10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</row>
    <row r="84" spans="1:669" s="35" customFormat="1" ht="15.75" x14ac:dyDescent="0.25">
      <c r="A84" s="28" t="s">
        <v>105</v>
      </c>
      <c r="B84" s="12"/>
      <c r="C84" s="13"/>
      <c r="D84" s="13"/>
      <c r="E84" s="28"/>
      <c r="F84" s="28"/>
      <c r="G84" s="140"/>
      <c r="H84" s="119"/>
      <c r="I84" s="140"/>
      <c r="J84" s="140"/>
      <c r="K84" s="140"/>
      <c r="L84" s="140"/>
      <c r="M84" s="119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31"/>
      <c r="AP84" s="31"/>
      <c r="AQ84" s="31"/>
      <c r="AR84" s="31"/>
      <c r="AS84" s="31"/>
      <c r="AT84" s="31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</row>
    <row r="85" spans="1:669" ht="15.75" x14ac:dyDescent="0.25">
      <c r="A85" s="3" t="s">
        <v>91</v>
      </c>
      <c r="B85" s="3" t="s">
        <v>187</v>
      </c>
      <c r="C85" s="4" t="s">
        <v>66</v>
      </c>
      <c r="D85" s="4" t="s">
        <v>197</v>
      </c>
      <c r="E85" s="7">
        <v>44440</v>
      </c>
      <c r="F85" s="7" t="s">
        <v>99</v>
      </c>
      <c r="G85" s="136">
        <v>165000</v>
      </c>
      <c r="H85" s="136">
        <v>4735.5</v>
      </c>
      <c r="I85" s="136">
        <v>27394.99</v>
      </c>
      <c r="J85" s="136">
        <v>5016</v>
      </c>
      <c r="K85" s="136">
        <v>25</v>
      </c>
      <c r="L85" s="136">
        <v>37171.49</v>
      </c>
      <c r="M85" s="136">
        <f>G85-L85</f>
        <v>127828.51000000001</v>
      </c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</row>
    <row r="86" spans="1:669" ht="15.75" x14ac:dyDescent="0.25">
      <c r="A86" s="45" t="s">
        <v>13</v>
      </c>
      <c r="B86" s="65">
        <v>1</v>
      </c>
      <c r="C86" s="51"/>
      <c r="D86" s="51"/>
      <c r="E86" s="45"/>
      <c r="F86" s="45"/>
      <c r="G86" s="139">
        <f t="shared" ref="G86:M86" si="18">G85</f>
        <v>165000</v>
      </c>
      <c r="H86" s="103">
        <f t="shared" si="18"/>
        <v>4735.5</v>
      </c>
      <c r="I86" s="139">
        <f>I85</f>
        <v>27394.99</v>
      </c>
      <c r="J86" s="139">
        <f t="shared" si="18"/>
        <v>5016</v>
      </c>
      <c r="K86" s="139">
        <f>K85</f>
        <v>25</v>
      </c>
      <c r="L86" s="139">
        <f t="shared" si="18"/>
        <v>37171.49</v>
      </c>
      <c r="M86" s="103">
        <f t="shared" si="18"/>
        <v>127828.51000000001</v>
      </c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</row>
    <row r="87" spans="1:669" s="31" customFormat="1" ht="15.75" x14ac:dyDescent="0.25">
      <c r="A87"/>
      <c r="B87" s="2"/>
      <c r="C87" s="2"/>
      <c r="D87" s="2"/>
      <c r="E87"/>
      <c r="F87"/>
      <c r="G87" s="141"/>
      <c r="H87" s="102"/>
      <c r="I87" s="141"/>
      <c r="J87" s="141"/>
      <c r="K87" s="141"/>
      <c r="L87" s="141"/>
      <c r="M87" s="102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123"/>
      <c r="AH87" s="123"/>
      <c r="AI87" s="123"/>
      <c r="AJ87" s="123"/>
      <c r="AK87" s="123"/>
      <c r="AL87" s="123"/>
      <c r="AM87" s="123"/>
      <c r="AN87" s="123"/>
      <c r="AO87"/>
      <c r="AP87"/>
      <c r="AQ87"/>
      <c r="AR87"/>
      <c r="AS87"/>
      <c r="AT87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</row>
    <row r="88" spans="1:669" s="35" customFormat="1" ht="12.75" customHeight="1" x14ac:dyDescent="0.25">
      <c r="A88" s="26" t="s">
        <v>90</v>
      </c>
      <c r="B88" s="26"/>
      <c r="C88" s="26"/>
      <c r="D88" s="26"/>
      <c r="E88" s="26"/>
      <c r="F88" s="26"/>
      <c r="G88" s="113"/>
      <c r="H88" s="112"/>
      <c r="I88" s="113"/>
      <c r="J88" s="113"/>
      <c r="K88" s="113"/>
      <c r="L88" s="113"/>
      <c r="M88" s="112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</row>
    <row r="89" spans="1:669" s="31" customFormat="1" ht="12.75" customHeight="1" x14ac:dyDescent="0.25">
      <c r="A89" s="3" t="s">
        <v>82</v>
      </c>
      <c r="B89" s="3" t="s">
        <v>83</v>
      </c>
      <c r="C89" s="1" t="s">
        <v>66</v>
      </c>
      <c r="D89" s="1" t="s">
        <v>197</v>
      </c>
      <c r="E89" s="7">
        <v>44317</v>
      </c>
      <c r="F89" s="7" t="s">
        <v>99</v>
      </c>
      <c r="G89" s="136">
        <v>32000</v>
      </c>
      <c r="H89" s="136">
        <v>918.4</v>
      </c>
      <c r="I89" s="136">
        <v>0</v>
      </c>
      <c r="J89" s="136">
        <v>972.8</v>
      </c>
      <c r="K89" s="136">
        <v>25</v>
      </c>
      <c r="L89" s="136">
        <v>1916.2</v>
      </c>
      <c r="M89" s="136">
        <f>G89-L89</f>
        <v>30083.8</v>
      </c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</row>
    <row r="90" spans="1:669" s="31" customFormat="1" ht="17.25" customHeight="1" x14ac:dyDescent="0.25">
      <c r="A90" s="3" t="s">
        <v>84</v>
      </c>
      <c r="B90" s="3" t="s">
        <v>83</v>
      </c>
      <c r="C90" s="1" t="s">
        <v>66</v>
      </c>
      <c r="D90" s="1" t="s">
        <v>197</v>
      </c>
      <c r="E90" s="7">
        <v>44318</v>
      </c>
      <c r="F90" s="7" t="s">
        <v>99</v>
      </c>
      <c r="G90" s="136">
        <v>32000</v>
      </c>
      <c r="H90" s="136">
        <v>918.4</v>
      </c>
      <c r="I90" s="136">
        <v>0</v>
      </c>
      <c r="J90" s="136">
        <v>972.8</v>
      </c>
      <c r="K90" s="136">
        <v>25</v>
      </c>
      <c r="L90" s="136">
        <v>1916.2</v>
      </c>
      <c r="M90" s="136">
        <f t="shared" ref="M90:M92" si="19">G90-L90</f>
        <v>30083.8</v>
      </c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</row>
    <row r="91" spans="1:669" ht="12.75" customHeight="1" x14ac:dyDescent="0.25">
      <c r="A91" s="3" t="s">
        <v>85</v>
      </c>
      <c r="B91" s="3" t="s">
        <v>83</v>
      </c>
      <c r="C91" s="1" t="s">
        <v>66</v>
      </c>
      <c r="D91" s="1" t="s">
        <v>197</v>
      </c>
      <c r="E91" s="7">
        <v>44317</v>
      </c>
      <c r="F91" s="7" t="s">
        <v>99</v>
      </c>
      <c r="G91" s="136">
        <v>32000</v>
      </c>
      <c r="H91" s="136">
        <v>918.4</v>
      </c>
      <c r="I91" s="136">
        <v>0</v>
      </c>
      <c r="J91" s="136">
        <v>972.8</v>
      </c>
      <c r="K91" s="136">
        <v>175</v>
      </c>
      <c r="L91" s="136">
        <v>2066.1999999999998</v>
      </c>
      <c r="M91" s="136">
        <f t="shared" si="19"/>
        <v>29933.8</v>
      </c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</row>
    <row r="92" spans="1:669" s="35" customFormat="1" ht="15.75" x14ac:dyDescent="0.25">
      <c r="A92" s="3" t="s">
        <v>163</v>
      </c>
      <c r="B92" s="3" t="s">
        <v>186</v>
      </c>
      <c r="C92" s="1" t="s">
        <v>66</v>
      </c>
      <c r="D92" s="1" t="s">
        <v>197</v>
      </c>
      <c r="E92" s="7">
        <v>44652</v>
      </c>
      <c r="F92" s="7" t="s">
        <v>99</v>
      </c>
      <c r="G92" s="136">
        <v>32000</v>
      </c>
      <c r="H92" s="136">
        <v>918.4</v>
      </c>
      <c r="I92" s="136">
        <v>0</v>
      </c>
      <c r="J92" s="136">
        <v>972.8</v>
      </c>
      <c r="K92" s="136">
        <v>25</v>
      </c>
      <c r="L92" s="136">
        <v>1916.2</v>
      </c>
      <c r="M92" s="136">
        <f t="shared" si="19"/>
        <v>30083.8</v>
      </c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123"/>
      <c r="AH92" s="123"/>
      <c r="AI92" s="123"/>
      <c r="AJ92" s="123"/>
      <c r="AK92" s="123"/>
      <c r="AL92" s="123"/>
      <c r="AM92" s="123"/>
      <c r="AN92" s="123"/>
      <c r="AO92"/>
      <c r="AP92"/>
      <c r="AQ92"/>
      <c r="AR92"/>
      <c r="AS92"/>
      <c r="AT92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</row>
    <row r="93" spans="1:669" ht="12.75" customHeight="1" x14ac:dyDescent="0.25">
      <c r="A93" s="29" t="s">
        <v>13</v>
      </c>
      <c r="B93" s="9">
        <v>4</v>
      </c>
      <c r="C93" s="5"/>
      <c r="D93" s="5"/>
      <c r="E93" s="29"/>
      <c r="F93" s="29"/>
      <c r="G93" s="143">
        <f>SUM(G89:G92)</f>
        <v>128000</v>
      </c>
      <c r="H93" s="106">
        <f>SUM(H89:H92)</f>
        <v>3673.6</v>
      </c>
      <c r="I93" s="143">
        <f>SUM(I89:I92)</f>
        <v>0</v>
      </c>
      <c r="J93" s="143">
        <f>SUM(J89:J92)</f>
        <v>3891.2</v>
      </c>
      <c r="K93" s="143">
        <f>SUM(K89:K92)</f>
        <v>250</v>
      </c>
      <c r="L93" s="143">
        <f t="shared" ref="L93:M93" si="20">SUM(L89:L92)</f>
        <v>7814.8</v>
      </c>
      <c r="M93" s="106">
        <f t="shared" si="20"/>
        <v>120185.2</v>
      </c>
    </row>
    <row r="94" spans="1:669" s="35" customFormat="1" ht="18" customHeight="1" x14ac:dyDescent="0.25">
      <c r="A94" s="27"/>
      <c r="B94" s="76"/>
      <c r="C94" s="4"/>
      <c r="D94" s="4"/>
      <c r="E94" s="7"/>
      <c r="F94" s="7"/>
      <c r="G94" s="113"/>
      <c r="H94" s="112"/>
      <c r="I94" s="113"/>
      <c r="J94" s="113"/>
      <c r="K94" s="113"/>
      <c r="L94" s="113"/>
      <c r="M94" s="112"/>
      <c r="N94" s="31"/>
      <c r="O94" s="31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  <c r="IV94" s="34"/>
      <c r="IW94" s="34"/>
      <c r="IX94" s="34"/>
      <c r="IY94" s="34"/>
      <c r="IZ94" s="34"/>
      <c r="JA94" s="34"/>
      <c r="JB94" s="34"/>
      <c r="JC94" s="34"/>
      <c r="JD94" s="34"/>
      <c r="JE94" s="34"/>
      <c r="JF94" s="34"/>
      <c r="JG94" s="34"/>
      <c r="JH94" s="34"/>
      <c r="JI94" s="34"/>
      <c r="JJ94" s="34"/>
      <c r="JK94" s="34"/>
      <c r="JL94" s="34"/>
      <c r="JM94" s="34"/>
      <c r="JN94" s="34"/>
      <c r="JO94" s="34"/>
      <c r="JP94" s="34"/>
      <c r="JQ94" s="34"/>
      <c r="JR94" s="34"/>
      <c r="JS94" s="34"/>
      <c r="JT94" s="34"/>
      <c r="JU94" s="34"/>
      <c r="JV94" s="34"/>
      <c r="JW94" s="34"/>
      <c r="JX94" s="34"/>
      <c r="JY94" s="34"/>
      <c r="JZ94" s="34"/>
      <c r="KA94" s="34"/>
      <c r="KB94" s="34"/>
      <c r="KC94" s="34"/>
      <c r="KD94" s="34"/>
      <c r="KE94" s="34"/>
      <c r="KF94" s="34"/>
      <c r="KG94" s="34"/>
      <c r="KH94" s="34"/>
      <c r="KI94" s="34"/>
      <c r="KJ94" s="34"/>
      <c r="KK94" s="34"/>
      <c r="KL94" s="34"/>
      <c r="KM94" s="34"/>
      <c r="KN94" s="34"/>
      <c r="KO94" s="34"/>
      <c r="KP94" s="34"/>
      <c r="KQ94" s="34"/>
      <c r="KR94" s="34"/>
      <c r="KS94" s="34"/>
      <c r="KT94" s="34"/>
      <c r="KU94" s="34"/>
      <c r="KV94" s="34"/>
      <c r="KW94" s="34"/>
      <c r="KX94" s="34"/>
      <c r="KY94" s="34"/>
      <c r="KZ94" s="34"/>
      <c r="LA94" s="34"/>
      <c r="LB94" s="34"/>
      <c r="LC94" s="34"/>
      <c r="LD94" s="34"/>
      <c r="LE94" s="34"/>
      <c r="LF94" s="34"/>
      <c r="LG94" s="34"/>
      <c r="LH94" s="34"/>
      <c r="LI94" s="34"/>
      <c r="LJ94" s="34"/>
      <c r="LK94" s="34"/>
      <c r="LL94" s="34"/>
      <c r="LM94" s="34"/>
      <c r="LN94" s="34"/>
      <c r="LO94" s="34"/>
      <c r="LP94" s="34"/>
      <c r="LQ94" s="34"/>
      <c r="LR94" s="34"/>
      <c r="LS94" s="34"/>
      <c r="LT94" s="34"/>
      <c r="LU94" s="34"/>
      <c r="LV94" s="34"/>
      <c r="LW94" s="34"/>
      <c r="LX94" s="34"/>
      <c r="LY94" s="34"/>
      <c r="LZ94" s="34"/>
      <c r="MA94" s="34"/>
      <c r="MB94" s="34"/>
      <c r="MC94" s="34"/>
      <c r="MD94" s="34"/>
      <c r="ME94" s="34"/>
      <c r="MF94" s="34"/>
      <c r="MG94" s="34"/>
      <c r="MH94" s="34"/>
      <c r="MI94" s="34"/>
      <c r="MJ94" s="34"/>
      <c r="MK94" s="34"/>
      <c r="ML94" s="34"/>
      <c r="MM94" s="34"/>
      <c r="MN94" s="34"/>
      <c r="MO94" s="34"/>
      <c r="MP94" s="34"/>
      <c r="MQ94" s="34"/>
      <c r="MR94" s="34"/>
      <c r="MS94" s="34"/>
      <c r="MT94" s="34"/>
      <c r="MU94" s="34"/>
      <c r="MV94" s="34"/>
      <c r="MW94" s="34"/>
      <c r="MX94" s="34"/>
      <c r="MY94" s="34"/>
      <c r="MZ94" s="34"/>
      <c r="NA94" s="34"/>
      <c r="NB94" s="34"/>
      <c r="NC94" s="34"/>
      <c r="ND94" s="34"/>
      <c r="NE94" s="34"/>
      <c r="NF94" s="34"/>
      <c r="NG94" s="34"/>
      <c r="NH94" s="34"/>
      <c r="NI94" s="34"/>
      <c r="NJ94" s="34"/>
      <c r="NK94" s="34"/>
      <c r="NL94" s="34"/>
      <c r="NM94" s="34"/>
      <c r="NN94" s="34"/>
      <c r="NO94" s="34"/>
      <c r="NP94" s="34"/>
      <c r="NQ94" s="34"/>
      <c r="NR94" s="34"/>
      <c r="NS94" s="34"/>
      <c r="NT94" s="34"/>
      <c r="NU94" s="34"/>
      <c r="NV94" s="34"/>
      <c r="NW94" s="34"/>
      <c r="NX94" s="34"/>
      <c r="NY94" s="34"/>
      <c r="NZ94" s="34"/>
      <c r="OA94" s="34"/>
      <c r="OB94" s="34"/>
      <c r="OC94" s="34"/>
      <c r="OD94" s="34"/>
      <c r="OE94" s="34"/>
      <c r="OF94" s="34"/>
      <c r="OG94" s="34"/>
      <c r="OH94" s="34"/>
      <c r="OI94" s="34"/>
      <c r="OJ94" s="34"/>
      <c r="OK94" s="34"/>
      <c r="OL94" s="34"/>
      <c r="OM94" s="34"/>
      <c r="ON94" s="34"/>
      <c r="OO94" s="34"/>
      <c r="OP94" s="34"/>
      <c r="OQ94" s="34"/>
      <c r="OR94" s="34"/>
      <c r="OS94" s="34"/>
      <c r="OT94" s="34"/>
      <c r="OU94" s="34"/>
      <c r="OV94" s="34"/>
      <c r="OW94" s="34"/>
      <c r="OX94" s="34"/>
      <c r="OY94" s="34"/>
      <c r="OZ94" s="34"/>
      <c r="PA94" s="34"/>
      <c r="PB94" s="34"/>
      <c r="PC94" s="34"/>
      <c r="PD94" s="34"/>
      <c r="PE94" s="34"/>
      <c r="PF94" s="34"/>
      <c r="PG94" s="34"/>
      <c r="PH94" s="34"/>
      <c r="PI94" s="34"/>
      <c r="PJ94" s="34"/>
      <c r="PK94" s="34"/>
      <c r="PL94" s="34"/>
      <c r="PM94" s="34"/>
      <c r="PN94" s="34"/>
      <c r="PO94" s="34"/>
      <c r="PP94" s="34"/>
      <c r="PQ94" s="34"/>
      <c r="PR94" s="34"/>
      <c r="PS94" s="34"/>
      <c r="PT94" s="34"/>
      <c r="PU94" s="34"/>
      <c r="PV94" s="34"/>
      <c r="PW94" s="34"/>
      <c r="PX94" s="34"/>
      <c r="PY94" s="34"/>
      <c r="PZ94" s="34"/>
      <c r="QA94" s="34"/>
      <c r="QB94" s="34"/>
      <c r="QC94" s="34"/>
      <c r="QD94" s="34"/>
      <c r="QE94" s="34"/>
      <c r="QF94" s="34"/>
      <c r="QG94" s="34"/>
      <c r="QH94" s="34"/>
      <c r="QI94" s="34"/>
      <c r="QJ94" s="34"/>
      <c r="QK94" s="34"/>
      <c r="QL94" s="34"/>
      <c r="QM94" s="34"/>
      <c r="QN94" s="34"/>
      <c r="QO94" s="34"/>
      <c r="QP94" s="34"/>
      <c r="QQ94" s="34"/>
      <c r="QR94" s="34"/>
      <c r="QS94" s="34"/>
      <c r="QT94" s="34"/>
      <c r="QU94" s="34"/>
      <c r="QV94" s="34"/>
      <c r="QW94" s="34"/>
      <c r="QX94" s="34"/>
      <c r="QY94" s="34"/>
      <c r="QZ94" s="34"/>
      <c r="RA94" s="34"/>
      <c r="RB94" s="34"/>
      <c r="RC94" s="34"/>
      <c r="RD94" s="34"/>
      <c r="RE94" s="34"/>
      <c r="RF94" s="34"/>
      <c r="RG94" s="34"/>
      <c r="RH94" s="34"/>
      <c r="RI94" s="34"/>
      <c r="RJ94" s="34"/>
      <c r="RK94" s="34"/>
      <c r="RL94" s="34"/>
      <c r="RM94" s="34"/>
      <c r="RN94" s="34"/>
      <c r="RO94" s="34"/>
      <c r="RP94" s="34"/>
      <c r="RQ94" s="34"/>
      <c r="RR94" s="34"/>
      <c r="RS94" s="34"/>
      <c r="RT94" s="34"/>
      <c r="RU94" s="34"/>
      <c r="RV94" s="34"/>
      <c r="RW94" s="34"/>
      <c r="RX94" s="34"/>
      <c r="RY94" s="34"/>
      <c r="RZ94" s="34"/>
      <c r="SA94" s="34"/>
      <c r="SB94" s="34"/>
      <c r="SC94" s="34"/>
      <c r="SD94" s="34"/>
      <c r="SE94" s="34"/>
      <c r="SF94" s="34"/>
      <c r="SG94" s="34"/>
      <c r="SH94" s="34"/>
      <c r="SI94" s="34"/>
      <c r="SJ94" s="34"/>
      <c r="SK94" s="34"/>
      <c r="SL94" s="34"/>
      <c r="SM94" s="34"/>
      <c r="SN94" s="34"/>
      <c r="SO94" s="34"/>
      <c r="SP94" s="34"/>
      <c r="SQ94" s="34"/>
      <c r="SR94" s="34"/>
      <c r="SS94" s="34"/>
      <c r="ST94" s="34"/>
      <c r="SU94" s="34"/>
      <c r="SV94" s="34"/>
      <c r="SW94" s="34"/>
      <c r="SX94" s="34"/>
      <c r="SY94" s="34"/>
      <c r="SZ94" s="34"/>
      <c r="TA94" s="34"/>
      <c r="TB94" s="34"/>
      <c r="TC94" s="34"/>
      <c r="TD94" s="34"/>
      <c r="TE94" s="34"/>
      <c r="TF94" s="34"/>
      <c r="TG94" s="34"/>
      <c r="TH94" s="34"/>
      <c r="TI94" s="34"/>
      <c r="TJ94" s="34"/>
      <c r="TK94" s="34"/>
      <c r="TL94" s="34"/>
      <c r="TM94" s="34"/>
      <c r="TN94" s="34"/>
      <c r="TO94" s="34"/>
      <c r="TP94" s="34"/>
      <c r="TQ94" s="34"/>
      <c r="TR94" s="34"/>
      <c r="TS94" s="34"/>
      <c r="TT94" s="34"/>
      <c r="TU94" s="34"/>
      <c r="TV94" s="34"/>
      <c r="TW94" s="34"/>
      <c r="TX94" s="34"/>
      <c r="TY94" s="34"/>
      <c r="TZ94" s="34"/>
      <c r="UA94" s="34"/>
      <c r="UB94" s="34"/>
      <c r="UC94" s="34"/>
      <c r="UD94" s="34"/>
      <c r="UE94" s="34"/>
      <c r="UF94" s="34"/>
      <c r="UG94" s="34"/>
      <c r="UH94" s="34"/>
      <c r="UI94" s="34"/>
      <c r="UJ94" s="34"/>
      <c r="UK94" s="34"/>
      <c r="UL94" s="34"/>
      <c r="UM94" s="34"/>
      <c r="UN94" s="34"/>
      <c r="UO94" s="34"/>
      <c r="UP94" s="34"/>
      <c r="UQ94" s="34"/>
      <c r="UR94" s="34"/>
      <c r="US94" s="34"/>
      <c r="UT94" s="34"/>
      <c r="UU94" s="34"/>
      <c r="UV94" s="34"/>
      <c r="UW94" s="34"/>
      <c r="UX94" s="34"/>
      <c r="UY94" s="34"/>
      <c r="UZ94" s="34"/>
      <c r="VA94" s="34"/>
      <c r="VB94" s="34"/>
      <c r="VC94" s="34"/>
      <c r="VD94" s="34"/>
      <c r="VE94" s="34"/>
      <c r="VF94" s="34"/>
      <c r="VG94" s="34"/>
      <c r="VH94" s="34"/>
      <c r="VI94" s="34"/>
      <c r="VJ94" s="34"/>
      <c r="VK94" s="34"/>
      <c r="VL94" s="34"/>
      <c r="VM94" s="34"/>
      <c r="VN94" s="34"/>
      <c r="VO94" s="34"/>
      <c r="VP94" s="34"/>
      <c r="VQ94" s="34"/>
      <c r="VR94" s="34"/>
      <c r="VS94" s="34"/>
      <c r="VT94" s="34"/>
      <c r="VU94" s="34"/>
      <c r="VV94" s="34"/>
      <c r="VW94" s="34"/>
      <c r="VX94" s="34"/>
      <c r="VY94" s="34"/>
      <c r="VZ94" s="34"/>
      <c r="WA94" s="34"/>
      <c r="WB94" s="34"/>
      <c r="WC94" s="34"/>
      <c r="WD94" s="34"/>
      <c r="WE94" s="34"/>
      <c r="WF94" s="34"/>
      <c r="WG94" s="34"/>
      <c r="WH94" s="34"/>
      <c r="WI94" s="34"/>
      <c r="WJ94" s="34"/>
      <c r="WK94" s="34"/>
      <c r="WL94" s="34"/>
      <c r="WM94" s="34"/>
      <c r="WN94" s="34"/>
      <c r="WO94" s="34"/>
      <c r="WP94" s="34"/>
      <c r="WQ94" s="34"/>
      <c r="WR94" s="34"/>
      <c r="WS94" s="34"/>
      <c r="WT94" s="34"/>
      <c r="WU94" s="34"/>
      <c r="WV94" s="34"/>
      <c r="WW94" s="34"/>
      <c r="WX94" s="34"/>
      <c r="WY94" s="34"/>
      <c r="WZ94" s="34"/>
      <c r="XA94" s="34"/>
      <c r="XB94" s="34"/>
      <c r="XC94" s="34"/>
      <c r="XD94" s="34"/>
      <c r="XE94" s="34"/>
      <c r="XF94" s="34"/>
      <c r="XG94" s="34"/>
      <c r="XH94" s="34"/>
      <c r="XI94" s="34"/>
      <c r="XJ94" s="34"/>
      <c r="XK94" s="34"/>
      <c r="XL94" s="34"/>
      <c r="XM94" s="34"/>
      <c r="XN94" s="34"/>
      <c r="XO94" s="34"/>
      <c r="XP94" s="34"/>
      <c r="XQ94" s="34"/>
      <c r="XR94" s="34"/>
      <c r="XS94" s="34"/>
      <c r="XT94" s="34"/>
      <c r="XU94" s="34"/>
      <c r="XV94" s="34"/>
      <c r="XW94" s="34"/>
      <c r="XX94" s="34"/>
      <c r="XY94" s="34"/>
      <c r="XZ94" s="34"/>
      <c r="YA94" s="34"/>
      <c r="YB94" s="34"/>
      <c r="YC94" s="34"/>
      <c r="YD94" s="34"/>
      <c r="YE94" s="34"/>
      <c r="YF94" s="34"/>
      <c r="YG94" s="34"/>
      <c r="YH94" s="34"/>
      <c r="YI94" s="34"/>
      <c r="YJ94" s="34"/>
      <c r="YK94" s="34"/>
      <c r="YL94" s="34"/>
      <c r="YM94" s="34"/>
      <c r="YN94" s="34"/>
      <c r="YO94" s="34"/>
      <c r="YP94" s="34"/>
      <c r="YQ94" s="34"/>
      <c r="YR94" s="34"/>
      <c r="YS94" s="34"/>
    </row>
    <row r="95" spans="1:669" ht="18" customHeight="1" x14ac:dyDescent="0.25">
      <c r="A95" s="28" t="s">
        <v>102</v>
      </c>
      <c r="B95" s="12"/>
      <c r="C95" s="13"/>
      <c r="D95" s="13"/>
      <c r="E95" s="28"/>
      <c r="F95" s="28"/>
      <c r="G95" s="119"/>
      <c r="H95" s="119"/>
      <c r="I95" s="140"/>
      <c r="J95" s="140"/>
      <c r="K95" s="119"/>
      <c r="L95" s="140"/>
      <c r="M95" s="119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  <c r="IV95" s="34"/>
      <c r="IW95" s="34"/>
      <c r="IX95" s="34"/>
      <c r="IY95" s="34"/>
      <c r="IZ95" s="34"/>
      <c r="JA95" s="34"/>
      <c r="JB95" s="34"/>
      <c r="JC95" s="34"/>
      <c r="JD95" s="34"/>
      <c r="JE95" s="34"/>
      <c r="JF95" s="34"/>
      <c r="JG95" s="34"/>
      <c r="JH95" s="34"/>
      <c r="JI95" s="34"/>
      <c r="JJ95" s="34"/>
      <c r="JK95" s="34"/>
      <c r="JL95" s="34"/>
      <c r="JM95" s="34"/>
      <c r="JN95" s="34"/>
      <c r="JO95" s="34"/>
      <c r="JP95" s="34"/>
      <c r="JQ95" s="34"/>
      <c r="JR95" s="34"/>
      <c r="JS95" s="34"/>
      <c r="JT95" s="34"/>
      <c r="JU95" s="34"/>
      <c r="JV95" s="34"/>
      <c r="JW95" s="34"/>
      <c r="JX95" s="34"/>
      <c r="JY95" s="34"/>
      <c r="JZ95" s="34"/>
      <c r="KA95" s="34"/>
      <c r="KB95" s="34"/>
      <c r="KC95" s="34"/>
      <c r="KD95" s="34"/>
      <c r="KE95" s="34"/>
      <c r="KF95" s="34"/>
      <c r="KG95" s="34"/>
      <c r="KH95" s="34"/>
      <c r="KI95" s="34"/>
      <c r="KJ95" s="34"/>
      <c r="KK95" s="34"/>
      <c r="KL95" s="34"/>
      <c r="KM95" s="34"/>
      <c r="KN95" s="34"/>
      <c r="KO95" s="34"/>
      <c r="KP95" s="34"/>
      <c r="KQ95" s="34"/>
      <c r="KR95" s="34"/>
      <c r="KS95" s="34"/>
      <c r="KT95" s="34"/>
      <c r="KU95" s="34"/>
      <c r="KV95" s="34"/>
      <c r="KW95" s="34"/>
      <c r="KX95" s="34"/>
      <c r="KY95" s="34"/>
      <c r="KZ95" s="34"/>
      <c r="LA95" s="34"/>
      <c r="LB95" s="34"/>
      <c r="LC95" s="34"/>
      <c r="LD95" s="34"/>
      <c r="LE95" s="34"/>
      <c r="LF95" s="34"/>
      <c r="LG95" s="34"/>
      <c r="LH95" s="34"/>
      <c r="LI95" s="34"/>
      <c r="LJ95" s="34"/>
      <c r="LK95" s="34"/>
      <c r="LL95" s="34"/>
      <c r="LM95" s="34"/>
      <c r="LN95" s="34"/>
      <c r="LO95" s="34"/>
      <c r="LP95" s="34"/>
      <c r="LQ95" s="34"/>
      <c r="LR95" s="34"/>
      <c r="LS95" s="34"/>
      <c r="LT95" s="34"/>
      <c r="LU95" s="34"/>
      <c r="LV95" s="34"/>
      <c r="LW95" s="34"/>
      <c r="LX95" s="34"/>
      <c r="LY95" s="34"/>
      <c r="LZ95" s="34"/>
      <c r="MA95" s="34"/>
      <c r="MB95" s="34"/>
      <c r="MC95" s="34"/>
      <c r="MD95" s="34"/>
      <c r="ME95" s="34"/>
      <c r="MF95" s="34"/>
      <c r="MG95" s="34"/>
      <c r="MH95" s="34"/>
      <c r="MI95" s="34"/>
      <c r="MJ95" s="34"/>
      <c r="MK95" s="34"/>
      <c r="ML95" s="34"/>
      <c r="MM95" s="34"/>
      <c r="MN95" s="34"/>
      <c r="MO95" s="34"/>
      <c r="MP95" s="34"/>
      <c r="MQ95" s="34"/>
      <c r="MR95" s="34"/>
      <c r="MS95" s="34"/>
      <c r="MT95" s="34"/>
      <c r="MU95" s="34"/>
      <c r="MV95" s="34"/>
      <c r="MW95" s="34"/>
      <c r="MX95" s="34"/>
      <c r="MY95" s="34"/>
      <c r="MZ95" s="34"/>
      <c r="NA95" s="34"/>
      <c r="NB95" s="34"/>
      <c r="NC95" s="34"/>
      <c r="ND95" s="34"/>
      <c r="NE95" s="34"/>
      <c r="NF95" s="34"/>
      <c r="NG95" s="34"/>
      <c r="NH95" s="34"/>
      <c r="NI95" s="34"/>
      <c r="NJ95" s="34"/>
      <c r="NK95" s="34"/>
      <c r="NL95" s="34"/>
      <c r="NM95" s="34"/>
      <c r="NN95" s="34"/>
      <c r="NO95" s="34"/>
      <c r="NP95" s="34"/>
      <c r="NQ95" s="34"/>
      <c r="NR95" s="34"/>
      <c r="NS95" s="34"/>
      <c r="NT95" s="34"/>
      <c r="NU95" s="34"/>
      <c r="NV95" s="34"/>
      <c r="NW95" s="34"/>
      <c r="NX95" s="34"/>
      <c r="NY95" s="34"/>
      <c r="NZ95" s="34"/>
      <c r="OA95" s="34"/>
      <c r="OB95" s="34"/>
      <c r="OC95" s="34"/>
      <c r="OD95" s="34"/>
      <c r="OE95" s="34"/>
      <c r="OF95" s="34"/>
      <c r="OG95" s="34"/>
      <c r="OH95" s="34"/>
      <c r="OI95" s="34"/>
      <c r="OJ95" s="34"/>
      <c r="OK95" s="34"/>
      <c r="OL95" s="34"/>
      <c r="OM95" s="34"/>
      <c r="ON95" s="34"/>
      <c r="OO95" s="34"/>
      <c r="OP95" s="34"/>
      <c r="OQ95" s="34"/>
      <c r="OR95" s="34"/>
      <c r="OS95" s="34"/>
      <c r="OT95" s="34"/>
      <c r="OU95" s="34"/>
      <c r="OV95" s="34"/>
      <c r="OW95" s="34"/>
      <c r="OX95" s="34"/>
      <c r="OY95" s="34"/>
      <c r="OZ95" s="34"/>
      <c r="PA95" s="34"/>
      <c r="PB95" s="34"/>
      <c r="PC95" s="34"/>
      <c r="PD95" s="34"/>
      <c r="PE95" s="34"/>
      <c r="PF95" s="34"/>
      <c r="PG95" s="34"/>
      <c r="PH95" s="34"/>
      <c r="PI95" s="34"/>
      <c r="PJ95" s="34"/>
      <c r="PK95" s="34"/>
      <c r="PL95" s="34"/>
      <c r="PM95" s="34"/>
      <c r="PN95" s="34"/>
      <c r="PO95" s="34"/>
      <c r="PP95" s="34"/>
      <c r="PQ95" s="34"/>
      <c r="PR95" s="34"/>
      <c r="PS95" s="34"/>
      <c r="PT95" s="34"/>
      <c r="PU95" s="34"/>
      <c r="PV95" s="34"/>
      <c r="PW95" s="34"/>
      <c r="PX95" s="34"/>
      <c r="PY95" s="34"/>
      <c r="PZ95" s="34"/>
      <c r="QA95" s="34"/>
      <c r="QB95" s="34"/>
      <c r="QC95" s="34"/>
      <c r="QD95" s="34"/>
      <c r="QE95" s="34"/>
      <c r="QF95" s="34"/>
      <c r="QG95" s="34"/>
      <c r="QH95" s="34"/>
      <c r="QI95" s="34"/>
      <c r="QJ95" s="34"/>
      <c r="QK95" s="34"/>
      <c r="QL95" s="34"/>
      <c r="QM95" s="34"/>
      <c r="QN95" s="34"/>
      <c r="QO95" s="34"/>
      <c r="QP95" s="34"/>
      <c r="QQ95" s="34"/>
      <c r="QR95" s="34"/>
      <c r="QS95" s="34"/>
      <c r="QT95" s="34"/>
      <c r="QU95" s="34"/>
      <c r="QV95" s="34"/>
      <c r="QW95" s="34"/>
      <c r="QX95" s="34"/>
      <c r="QY95" s="34"/>
      <c r="QZ95" s="34"/>
      <c r="RA95" s="34"/>
      <c r="RB95" s="34"/>
      <c r="RC95" s="34"/>
      <c r="RD95" s="34"/>
      <c r="RE95" s="34"/>
      <c r="RF95" s="34"/>
      <c r="RG95" s="34"/>
      <c r="RH95" s="34"/>
      <c r="RI95" s="34"/>
      <c r="RJ95" s="34"/>
      <c r="RK95" s="34"/>
      <c r="RL95" s="34"/>
      <c r="RM95" s="34"/>
      <c r="RN95" s="34"/>
      <c r="RO95" s="34"/>
      <c r="RP95" s="34"/>
      <c r="RQ95" s="34"/>
      <c r="RR95" s="34"/>
      <c r="RS95" s="34"/>
      <c r="RT95" s="34"/>
      <c r="RU95" s="34"/>
      <c r="RV95" s="34"/>
      <c r="RW95" s="34"/>
      <c r="RX95" s="34"/>
      <c r="RY95" s="34"/>
      <c r="RZ95" s="34"/>
      <c r="SA95" s="34"/>
      <c r="SB95" s="34"/>
      <c r="SC95" s="34"/>
      <c r="SD95" s="34"/>
      <c r="SE95" s="34"/>
      <c r="SF95" s="34"/>
      <c r="SG95" s="34"/>
      <c r="SH95" s="34"/>
      <c r="SI95" s="34"/>
      <c r="SJ95" s="34"/>
      <c r="SK95" s="34"/>
      <c r="SL95" s="34"/>
      <c r="SM95" s="34"/>
      <c r="SN95" s="34"/>
      <c r="SO95" s="34"/>
      <c r="SP95" s="34"/>
      <c r="SQ95" s="34"/>
      <c r="SR95" s="34"/>
      <c r="SS95" s="34"/>
      <c r="ST95" s="34"/>
      <c r="SU95" s="34"/>
      <c r="SV95" s="34"/>
      <c r="SW95" s="34"/>
      <c r="SX95" s="34"/>
      <c r="SY95" s="34"/>
      <c r="SZ95" s="34"/>
      <c r="TA95" s="34"/>
      <c r="TB95" s="34"/>
      <c r="TC95" s="34"/>
      <c r="TD95" s="34"/>
      <c r="TE95" s="34"/>
      <c r="TF95" s="34"/>
      <c r="TG95" s="34"/>
      <c r="TH95" s="34"/>
      <c r="TI95" s="34"/>
      <c r="TJ95" s="34"/>
      <c r="TK95" s="34"/>
      <c r="TL95" s="34"/>
      <c r="TM95" s="34"/>
      <c r="TN95" s="34"/>
      <c r="TO95" s="34"/>
      <c r="TP95" s="34"/>
      <c r="TQ95" s="34"/>
      <c r="TR95" s="34"/>
      <c r="TS95" s="34"/>
      <c r="TT95" s="34"/>
      <c r="TU95" s="34"/>
      <c r="TV95" s="34"/>
      <c r="TW95" s="34"/>
      <c r="TX95" s="34"/>
      <c r="TY95" s="34"/>
      <c r="TZ95" s="34"/>
      <c r="UA95" s="34"/>
      <c r="UB95" s="34"/>
      <c r="UC95" s="34"/>
      <c r="UD95" s="34"/>
      <c r="UE95" s="34"/>
      <c r="UF95" s="34"/>
      <c r="UG95" s="34"/>
      <c r="UH95" s="34"/>
      <c r="UI95" s="34"/>
      <c r="UJ95" s="34"/>
      <c r="UK95" s="34"/>
      <c r="UL95" s="34"/>
      <c r="UM95" s="34"/>
      <c r="UN95" s="34"/>
      <c r="UO95" s="34"/>
      <c r="UP95" s="34"/>
      <c r="UQ95" s="34"/>
      <c r="UR95" s="34"/>
      <c r="US95" s="34"/>
      <c r="UT95" s="34"/>
      <c r="UU95" s="34"/>
      <c r="UV95" s="34"/>
      <c r="UW95" s="34"/>
      <c r="UX95" s="34"/>
      <c r="UY95" s="34"/>
      <c r="UZ95" s="34"/>
      <c r="VA95" s="34"/>
      <c r="VB95" s="34"/>
      <c r="VC95" s="34"/>
      <c r="VD95" s="34"/>
      <c r="VE95" s="34"/>
      <c r="VF95" s="34"/>
      <c r="VG95" s="34"/>
      <c r="VH95" s="34"/>
      <c r="VI95" s="34"/>
      <c r="VJ95" s="34"/>
      <c r="VK95" s="34"/>
      <c r="VL95" s="34"/>
      <c r="VM95" s="34"/>
      <c r="VN95" s="34"/>
      <c r="VO95" s="34"/>
      <c r="VP95" s="34"/>
      <c r="VQ95" s="34"/>
      <c r="VR95" s="34"/>
      <c r="VS95" s="34"/>
      <c r="VT95" s="34"/>
      <c r="VU95" s="34"/>
      <c r="VV95" s="34"/>
      <c r="VW95" s="34"/>
      <c r="VX95" s="34"/>
      <c r="VY95" s="34"/>
      <c r="VZ95" s="34"/>
      <c r="WA95" s="34"/>
      <c r="WB95" s="34"/>
      <c r="WC95" s="34"/>
      <c r="WD95" s="34"/>
      <c r="WE95" s="34"/>
      <c r="WF95" s="34"/>
      <c r="WG95" s="34"/>
      <c r="WH95" s="34"/>
      <c r="WI95" s="34"/>
      <c r="WJ95" s="34"/>
      <c r="WK95" s="34"/>
      <c r="WL95" s="34"/>
      <c r="WM95" s="34"/>
      <c r="WN95" s="34"/>
      <c r="WO95" s="34"/>
      <c r="WP95" s="34"/>
      <c r="WQ95" s="34"/>
      <c r="WR95" s="34"/>
      <c r="WS95" s="34"/>
      <c r="WT95" s="34"/>
      <c r="WU95" s="34"/>
      <c r="WV95" s="34"/>
      <c r="WW95" s="34"/>
      <c r="WX95" s="34"/>
      <c r="WY95" s="34"/>
      <c r="WZ95" s="34"/>
      <c r="XA95" s="34"/>
      <c r="XB95" s="34"/>
      <c r="XC95" s="34"/>
      <c r="XD95" s="34"/>
      <c r="XE95" s="34"/>
      <c r="XF95" s="34"/>
      <c r="XG95" s="34"/>
      <c r="XH95" s="34"/>
      <c r="XI95" s="34"/>
      <c r="XJ95" s="34"/>
      <c r="XK95" s="34"/>
      <c r="XL95" s="34"/>
      <c r="XM95" s="34"/>
      <c r="XN95" s="34"/>
      <c r="XO95" s="34"/>
      <c r="XP95" s="34"/>
      <c r="XQ95" s="34"/>
      <c r="XR95" s="34"/>
      <c r="XS95" s="34"/>
      <c r="XT95" s="34"/>
      <c r="XU95" s="34"/>
      <c r="XV95" s="34"/>
      <c r="XW95" s="34"/>
      <c r="XX95" s="34"/>
      <c r="XY95" s="34"/>
      <c r="XZ95" s="34"/>
      <c r="YA95" s="34"/>
      <c r="YB95" s="34"/>
      <c r="YC95" s="34"/>
      <c r="YD95" s="34"/>
      <c r="YE95" s="34"/>
      <c r="YF95" s="34"/>
      <c r="YG95" s="34"/>
      <c r="YH95" s="34"/>
      <c r="YI95" s="34"/>
      <c r="YJ95" s="34"/>
      <c r="YK95" s="34"/>
      <c r="YL95" s="34"/>
      <c r="YM95" s="34"/>
      <c r="YN95" s="34"/>
      <c r="YO95" s="34"/>
      <c r="YP95" s="34"/>
      <c r="YQ95" s="34"/>
      <c r="YR95" s="34"/>
      <c r="YS95" s="34"/>
    </row>
    <row r="96" spans="1:669" ht="15.75" x14ac:dyDescent="0.25">
      <c r="A96" s="31" t="s">
        <v>103</v>
      </c>
      <c r="B96" s="72" t="s">
        <v>185</v>
      </c>
      <c r="C96" s="14" t="s">
        <v>66</v>
      </c>
      <c r="D96" s="14" t="s">
        <v>197</v>
      </c>
      <c r="E96" s="15">
        <v>44487</v>
      </c>
      <c r="F96" s="11" t="s">
        <v>99</v>
      </c>
      <c r="G96" s="136">
        <v>90000</v>
      </c>
      <c r="H96" s="136">
        <v>2583</v>
      </c>
      <c r="I96" s="136">
        <v>9753.1200000000008</v>
      </c>
      <c r="J96" s="136">
        <v>2736</v>
      </c>
      <c r="K96" s="136">
        <v>25</v>
      </c>
      <c r="L96" s="136">
        <v>15097.12</v>
      </c>
      <c r="M96" s="136">
        <f>G96-L96</f>
        <v>74902.880000000005</v>
      </c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  <c r="IV96" s="34"/>
      <c r="IW96" s="34"/>
      <c r="IX96" s="34"/>
      <c r="IY96" s="34"/>
      <c r="IZ96" s="34"/>
      <c r="JA96" s="34"/>
      <c r="JB96" s="34"/>
      <c r="JC96" s="34"/>
      <c r="JD96" s="34"/>
      <c r="JE96" s="34"/>
      <c r="JF96" s="34"/>
      <c r="JG96" s="34"/>
      <c r="JH96" s="34"/>
      <c r="JI96" s="34"/>
      <c r="JJ96" s="34"/>
      <c r="JK96" s="34"/>
      <c r="JL96" s="34"/>
      <c r="JM96" s="34"/>
      <c r="JN96" s="34"/>
      <c r="JO96" s="34"/>
      <c r="JP96" s="34"/>
      <c r="JQ96" s="34"/>
      <c r="JR96" s="34"/>
      <c r="JS96" s="34"/>
      <c r="JT96" s="34"/>
      <c r="JU96" s="34"/>
      <c r="JV96" s="34"/>
      <c r="JW96" s="34"/>
      <c r="JX96" s="34"/>
      <c r="JY96" s="34"/>
      <c r="JZ96" s="34"/>
      <c r="KA96" s="34"/>
      <c r="KB96" s="34"/>
      <c r="KC96" s="34"/>
      <c r="KD96" s="34"/>
      <c r="KE96" s="34"/>
      <c r="KF96" s="34"/>
      <c r="KG96" s="34"/>
      <c r="KH96" s="34"/>
      <c r="KI96" s="34"/>
      <c r="KJ96" s="34"/>
      <c r="KK96" s="34"/>
      <c r="KL96" s="34"/>
      <c r="KM96" s="34"/>
      <c r="KN96" s="34"/>
      <c r="KO96" s="34"/>
      <c r="KP96" s="34"/>
      <c r="KQ96" s="34"/>
      <c r="KR96" s="34"/>
      <c r="KS96" s="34"/>
      <c r="KT96" s="34"/>
      <c r="KU96" s="34"/>
      <c r="KV96" s="34"/>
      <c r="KW96" s="34"/>
      <c r="KX96" s="34"/>
      <c r="KY96" s="34"/>
      <c r="KZ96" s="34"/>
      <c r="LA96" s="34"/>
      <c r="LB96" s="34"/>
      <c r="LC96" s="34"/>
      <c r="LD96" s="34"/>
      <c r="LE96" s="34"/>
      <c r="LF96" s="34"/>
      <c r="LG96" s="34"/>
      <c r="LH96" s="34"/>
      <c r="LI96" s="34"/>
      <c r="LJ96" s="34"/>
      <c r="LK96" s="34"/>
      <c r="LL96" s="34"/>
      <c r="LM96" s="34"/>
      <c r="LN96" s="34"/>
      <c r="LO96" s="34"/>
      <c r="LP96" s="34"/>
      <c r="LQ96" s="34"/>
      <c r="LR96" s="34"/>
      <c r="LS96" s="34"/>
      <c r="LT96" s="34"/>
      <c r="LU96" s="34"/>
      <c r="LV96" s="34"/>
      <c r="LW96" s="34"/>
      <c r="LX96" s="34"/>
      <c r="LY96" s="34"/>
      <c r="LZ96" s="34"/>
      <c r="MA96" s="34"/>
      <c r="MB96" s="34"/>
      <c r="MC96" s="34"/>
      <c r="MD96" s="34"/>
      <c r="ME96" s="34"/>
      <c r="MF96" s="34"/>
      <c r="MG96" s="34"/>
      <c r="MH96" s="34"/>
      <c r="MI96" s="34"/>
      <c r="MJ96" s="34"/>
      <c r="MK96" s="34"/>
      <c r="ML96" s="34"/>
      <c r="MM96" s="34"/>
      <c r="MN96" s="34"/>
      <c r="MO96" s="34"/>
      <c r="MP96" s="34"/>
      <c r="MQ96" s="34"/>
      <c r="MR96" s="34"/>
      <c r="MS96" s="34"/>
      <c r="MT96" s="34"/>
      <c r="MU96" s="34"/>
      <c r="MV96" s="34"/>
      <c r="MW96" s="34"/>
      <c r="MX96" s="34"/>
      <c r="MY96" s="34"/>
      <c r="MZ96" s="34"/>
      <c r="NA96" s="34"/>
      <c r="NB96" s="34"/>
      <c r="NC96" s="34"/>
      <c r="ND96" s="34"/>
      <c r="NE96" s="34"/>
      <c r="NF96" s="34"/>
      <c r="NG96" s="34"/>
      <c r="NH96" s="34"/>
      <c r="NI96" s="34"/>
      <c r="NJ96" s="34"/>
      <c r="NK96" s="34"/>
      <c r="NL96" s="34"/>
      <c r="NM96" s="34"/>
      <c r="NN96" s="34"/>
      <c r="NO96" s="34"/>
      <c r="NP96" s="34"/>
      <c r="NQ96" s="34"/>
      <c r="NR96" s="34"/>
      <c r="NS96" s="34"/>
      <c r="NT96" s="34"/>
      <c r="NU96" s="34"/>
      <c r="NV96" s="34"/>
      <c r="NW96" s="34"/>
      <c r="NX96" s="34"/>
      <c r="NY96" s="34"/>
      <c r="NZ96" s="34"/>
      <c r="OA96" s="34"/>
      <c r="OB96" s="34"/>
      <c r="OC96" s="34"/>
      <c r="OD96" s="34"/>
      <c r="OE96" s="34"/>
      <c r="OF96" s="34"/>
      <c r="OG96" s="34"/>
      <c r="OH96" s="34"/>
      <c r="OI96" s="34"/>
      <c r="OJ96" s="34"/>
      <c r="OK96" s="34"/>
      <c r="OL96" s="34"/>
      <c r="OM96" s="34"/>
      <c r="ON96" s="34"/>
      <c r="OO96" s="34"/>
      <c r="OP96" s="34"/>
      <c r="OQ96" s="34"/>
      <c r="OR96" s="34"/>
      <c r="OS96" s="34"/>
      <c r="OT96" s="34"/>
      <c r="OU96" s="34"/>
      <c r="OV96" s="34"/>
      <c r="OW96" s="34"/>
      <c r="OX96" s="34"/>
      <c r="OY96" s="34"/>
      <c r="OZ96" s="34"/>
      <c r="PA96" s="34"/>
      <c r="PB96" s="34"/>
      <c r="PC96" s="34"/>
      <c r="PD96" s="34"/>
      <c r="PE96" s="34"/>
      <c r="PF96" s="34"/>
      <c r="PG96" s="34"/>
      <c r="PH96" s="34"/>
      <c r="PI96" s="34"/>
      <c r="PJ96" s="34"/>
      <c r="PK96" s="34"/>
      <c r="PL96" s="34"/>
      <c r="PM96" s="34"/>
      <c r="PN96" s="34"/>
      <c r="PO96" s="34"/>
      <c r="PP96" s="34"/>
      <c r="PQ96" s="34"/>
      <c r="PR96" s="34"/>
      <c r="PS96" s="34"/>
      <c r="PT96" s="34"/>
      <c r="PU96" s="34"/>
      <c r="PV96" s="34"/>
      <c r="PW96" s="34"/>
      <c r="PX96" s="34"/>
      <c r="PY96" s="34"/>
      <c r="PZ96" s="34"/>
      <c r="QA96" s="34"/>
      <c r="QB96" s="34"/>
      <c r="QC96" s="34"/>
      <c r="QD96" s="34"/>
      <c r="QE96" s="34"/>
      <c r="QF96" s="34"/>
      <c r="QG96" s="34"/>
      <c r="QH96" s="34"/>
      <c r="QI96" s="34"/>
      <c r="QJ96" s="34"/>
      <c r="QK96" s="34"/>
      <c r="QL96" s="34"/>
      <c r="QM96" s="34"/>
      <c r="QN96" s="34"/>
      <c r="QO96" s="34"/>
      <c r="QP96" s="34"/>
      <c r="QQ96" s="34"/>
      <c r="QR96" s="34"/>
      <c r="QS96" s="34"/>
      <c r="QT96" s="34"/>
      <c r="QU96" s="34"/>
      <c r="QV96" s="34"/>
      <c r="QW96" s="34"/>
      <c r="QX96" s="34"/>
      <c r="QY96" s="34"/>
      <c r="QZ96" s="34"/>
      <c r="RA96" s="34"/>
      <c r="RB96" s="34"/>
      <c r="RC96" s="34"/>
      <c r="RD96" s="34"/>
      <c r="RE96" s="34"/>
      <c r="RF96" s="34"/>
      <c r="RG96" s="34"/>
      <c r="RH96" s="34"/>
      <c r="RI96" s="34"/>
      <c r="RJ96" s="34"/>
      <c r="RK96" s="34"/>
      <c r="RL96" s="34"/>
      <c r="RM96" s="34"/>
      <c r="RN96" s="34"/>
      <c r="RO96" s="34"/>
      <c r="RP96" s="34"/>
      <c r="RQ96" s="34"/>
      <c r="RR96" s="34"/>
      <c r="RS96" s="34"/>
      <c r="RT96" s="34"/>
      <c r="RU96" s="34"/>
      <c r="RV96" s="34"/>
      <c r="RW96" s="34"/>
      <c r="RX96" s="34"/>
      <c r="RY96" s="34"/>
      <c r="RZ96" s="34"/>
      <c r="SA96" s="34"/>
      <c r="SB96" s="34"/>
      <c r="SC96" s="34"/>
      <c r="SD96" s="34"/>
      <c r="SE96" s="34"/>
      <c r="SF96" s="34"/>
      <c r="SG96" s="34"/>
      <c r="SH96" s="34"/>
      <c r="SI96" s="34"/>
      <c r="SJ96" s="34"/>
      <c r="SK96" s="34"/>
      <c r="SL96" s="34"/>
      <c r="SM96" s="34"/>
      <c r="SN96" s="34"/>
      <c r="SO96" s="34"/>
      <c r="SP96" s="34"/>
      <c r="SQ96" s="34"/>
      <c r="SR96" s="34"/>
      <c r="SS96" s="34"/>
      <c r="ST96" s="34"/>
      <c r="SU96" s="34"/>
      <c r="SV96" s="34"/>
      <c r="SW96" s="34"/>
      <c r="SX96" s="34"/>
      <c r="SY96" s="34"/>
      <c r="SZ96" s="34"/>
      <c r="TA96" s="34"/>
      <c r="TB96" s="34"/>
      <c r="TC96" s="34"/>
      <c r="TD96" s="34"/>
      <c r="TE96" s="34"/>
      <c r="TF96" s="34"/>
      <c r="TG96" s="34"/>
      <c r="TH96" s="34"/>
      <c r="TI96" s="34"/>
      <c r="TJ96" s="34"/>
      <c r="TK96" s="34"/>
      <c r="TL96" s="34"/>
      <c r="TM96" s="34"/>
      <c r="TN96" s="34"/>
      <c r="TO96" s="34"/>
      <c r="TP96" s="34"/>
      <c r="TQ96" s="34"/>
      <c r="TR96" s="34"/>
      <c r="TS96" s="34"/>
      <c r="TT96" s="34"/>
      <c r="TU96" s="34"/>
      <c r="TV96" s="34"/>
      <c r="TW96" s="34"/>
      <c r="TX96" s="34"/>
      <c r="TY96" s="34"/>
      <c r="TZ96" s="34"/>
      <c r="UA96" s="34"/>
      <c r="UB96" s="34"/>
      <c r="UC96" s="34"/>
      <c r="UD96" s="34"/>
      <c r="UE96" s="34"/>
      <c r="UF96" s="34"/>
      <c r="UG96" s="34"/>
      <c r="UH96" s="34"/>
      <c r="UI96" s="34"/>
      <c r="UJ96" s="34"/>
      <c r="UK96" s="34"/>
      <c r="UL96" s="34"/>
      <c r="UM96" s="34"/>
      <c r="UN96" s="34"/>
      <c r="UO96" s="34"/>
      <c r="UP96" s="34"/>
      <c r="UQ96" s="34"/>
      <c r="UR96" s="34"/>
      <c r="US96" s="34"/>
      <c r="UT96" s="34"/>
      <c r="UU96" s="34"/>
      <c r="UV96" s="34"/>
      <c r="UW96" s="34"/>
      <c r="UX96" s="34"/>
      <c r="UY96" s="34"/>
      <c r="UZ96" s="34"/>
      <c r="VA96" s="34"/>
      <c r="VB96" s="34"/>
      <c r="VC96" s="34"/>
      <c r="VD96" s="34"/>
      <c r="VE96" s="34"/>
      <c r="VF96" s="34"/>
      <c r="VG96" s="34"/>
      <c r="VH96" s="34"/>
      <c r="VI96" s="34"/>
      <c r="VJ96" s="34"/>
      <c r="VK96" s="34"/>
      <c r="VL96" s="34"/>
      <c r="VM96" s="34"/>
      <c r="VN96" s="34"/>
      <c r="VO96" s="34"/>
      <c r="VP96" s="34"/>
      <c r="VQ96" s="34"/>
      <c r="VR96" s="34"/>
      <c r="VS96" s="34"/>
      <c r="VT96" s="34"/>
      <c r="VU96" s="34"/>
      <c r="VV96" s="34"/>
      <c r="VW96" s="34"/>
      <c r="VX96" s="34"/>
      <c r="VY96" s="34"/>
      <c r="VZ96" s="34"/>
      <c r="WA96" s="34"/>
      <c r="WB96" s="34"/>
      <c r="WC96" s="34"/>
      <c r="WD96" s="34"/>
      <c r="WE96" s="34"/>
      <c r="WF96" s="34"/>
      <c r="WG96" s="34"/>
      <c r="WH96" s="34"/>
      <c r="WI96" s="34"/>
      <c r="WJ96" s="34"/>
      <c r="WK96" s="34"/>
      <c r="WL96" s="34"/>
      <c r="WM96" s="34"/>
      <c r="WN96" s="34"/>
      <c r="WO96" s="34"/>
      <c r="WP96" s="34"/>
      <c r="WQ96" s="34"/>
      <c r="WR96" s="34"/>
      <c r="WS96" s="34"/>
      <c r="WT96" s="34"/>
      <c r="WU96" s="34"/>
      <c r="WV96" s="34"/>
      <c r="WW96" s="34"/>
      <c r="WX96" s="34"/>
      <c r="WY96" s="34"/>
      <c r="WZ96" s="34"/>
      <c r="XA96" s="34"/>
      <c r="XB96" s="34"/>
      <c r="XC96" s="34"/>
      <c r="XD96" s="34"/>
      <c r="XE96" s="34"/>
      <c r="XF96" s="34"/>
      <c r="XG96" s="34"/>
      <c r="XH96" s="34"/>
      <c r="XI96" s="34"/>
      <c r="XJ96" s="34"/>
      <c r="XK96" s="34"/>
      <c r="XL96" s="34"/>
      <c r="XM96" s="34"/>
      <c r="XN96" s="34"/>
      <c r="XO96" s="34"/>
      <c r="XP96" s="34"/>
      <c r="XQ96" s="34"/>
      <c r="XR96" s="34"/>
      <c r="XS96" s="34"/>
      <c r="XT96" s="34"/>
      <c r="XU96" s="34"/>
      <c r="XV96" s="34"/>
      <c r="XW96" s="34"/>
      <c r="XX96" s="34"/>
      <c r="XY96" s="34"/>
      <c r="XZ96" s="34"/>
      <c r="YA96" s="34"/>
      <c r="YB96" s="34"/>
      <c r="YC96" s="34"/>
      <c r="YD96" s="34"/>
      <c r="YE96" s="34"/>
      <c r="YF96" s="34"/>
      <c r="YG96" s="34"/>
      <c r="YH96" s="34"/>
      <c r="YI96" s="34"/>
      <c r="YJ96" s="34"/>
      <c r="YK96" s="34"/>
      <c r="YL96" s="34"/>
      <c r="YM96" s="34"/>
      <c r="YN96" s="34"/>
      <c r="YO96" s="34"/>
      <c r="YP96" s="34"/>
      <c r="YQ96" s="34"/>
      <c r="YR96" s="34"/>
      <c r="YS96" s="34"/>
    </row>
    <row r="97" spans="1:669" ht="15.75" x14ac:dyDescent="0.25">
      <c r="A97" s="45" t="s">
        <v>13</v>
      </c>
      <c r="B97" s="65">
        <v>1</v>
      </c>
      <c r="C97" s="46"/>
      <c r="D97" s="46"/>
      <c r="E97" s="64"/>
      <c r="F97" s="63"/>
      <c r="G97" s="103">
        <f>G96</f>
        <v>90000</v>
      </c>
      <c r="H97" s="103">
        <f t="shared" ref="H97:L97" si="21">H96</f>
        <v>2583</v>
      </c>
      <c r="I97" s="142">
        <f>I96</f>
        <v>9753.1200000000008</v>
      </c>
      <c r="J97" s="139">
        <f t="shared" si="21"/>
        <v>2736</v>
      </c>
      <c r="K97" s="103">
        <f>K96</f>
        <v>25</v>
      </c>
      <c r="L97" s="139">
        <f t="shared" si="21"/>
        <v>15097.12</v>
      </c>
      <c r="M97" s="103">
        <f>M96</f>
        <v>74902.880000000005</v>
      </c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  <c r="IV97" s="34"/>
      <c r="IW97" s="34"/>
      <c r="IX97" s="34"/>
      <c r="IY97" s="34"/>
      <c r="IZ97" s="34"/>
      <c r="JA97" s="34"/>
      <c r="JB97" s="34"/>
      <c r="JC97" s="34"/>
      <c r="JD97" s="34"/>
      <c r="JE97" s="34"/>
      <c r="JF97" s="34"/>
      <c r="JG97" s="34"/>
      <c r="JH97" s="34"/>
      <c r="JI97" s="34"/>
      <c r="JJ97" s="34"/>
      <c r="JK97" s="34"/>
      <c r="JL97" s="34"/>
      <c r="JM97" s="34"/>
      <c r="JN97" s="34"/>
      <c r="JO97" s="34"/>
      <c r="JP97" s="34"/>
      <c r="JQ97" s="34"/>
      <c r="JR97" s="34"/>
      <c r="JS97" s="34"/>
      <c r="JT97" s="34"/>
      <c r="JU97" s="34"/>
      <c r="JV97" s="34"/>
      <c r="JW97" s="34"/>
      <c r="JX97" s="34"/>
      <c r="JY97" s="34"/>
      <c r="JZ97" s="34"/>
      <c r="KA97" s="34"/>
      <c r="KB97" s="34"/>
      <c r="KC97" s="34"/>
      <c r="KD97" s="34"/>
      <c r="KE97" s="34"/>
      <c r="KF97" s="34"/>
      <c r="KG97" s="34"/>
      <c r="KH97" s="34"/>
      <c r="KI97" s="34"/>
      <c r="KJ97" s="34"/>
      <c r="KK97" s="34"/>
      <c r="KL97" s="34"/>
      <c r="KM97" s="34"/>
      <c r="KN97" s="34"/>
      <c r="KO97" s="34"/>
      <c r="KP97" s="34"/>
      <c r="KQ97" s="34"/>
      <c r="KR97" s="34"/>
      <c r="KS97" s="34"/>
      <c r="KT97" s="34"/>
      <c r="KU97" s="34"/>
      <c r="KV97" s="34"/>
      <c r="KW97" s="34"/>
      <c r="KX97" s="34"/>
      <c r="KY97" s="34"/>
      <c r="KZ97" s="34"/>
      <c r="LA97" s="34"/>
      <c r="LB97" s="34"/>
      <c r="LC97" s="34"/>
      <c r="LD97" s="34"/>
      <c r="LE97" s="34"/>
      <c r="LF97" s="34"/>
      <c r="LG97" s="34"/>
      <c r="LH97" s="34"/>
      <c r="LI97" s="34"/>
      <c r="LJ97" s="34"/>
      <c r="LK97" s="34"/>
      <c r="LL97" s="34"/>
      <c r="LM97" s="34"/>
      <c r="LN97" s="34"/>
      <c r="LO97" s="34"/>
      <c r="LP97" s="34"/>
      <c r="LQ97" s="34"/>
      <c r="LR97" s="34"/>
      <c r="LS97" s="34"/>
      <c r="LT97" s="34"/>
      <c r="LU97" s="34"/>
      <c r="LV97" s="34"/>
      <c r="LW97" s="34"/>
      <c r="LX97" s="34"/>
      <c r="LY97" s="34"/>
      <c r="LZ97" s="34"/>
      <c r="MA97" s="34"/>
      <c r="MB97" s="34"/>
      <c r="MC97" s="34"/>
      <c r="MD97" s="34"/>
      <c r="ME97" s="34"/>
      <c r="MF97" s="34"/>
      <c r="MG97" s="34"/>
      <c r="MH97" s="34"/>
      <c r="MI97" s="34"/>
      <c r="MJ97" s="34"/>
      <c r="MK97" s="34"/>
      <c r="ML97" s="34"/>
      <c r="MM97" s="34"/>
      <c r="MN97" s="34"/>
      <c r="MO97" s="34"/>
      <c r="MP97" s="34"/>
      <c r="MQ97" s="34"/>
      <c r="MR97" s="34"/>
      <c r="MS97" s="34"/>
      <c r="MT97" s="34"/>
      <c r="MU97" s="34"/>
      <c r="MV97" s="34"/>
      <c r="MW97" s="34"/>
      <c r="MX97" s="34"/>
      <c r="MY97" s="34"/>
      <c r="MZ97" s="34"/>
      <c r="NA97" s="34"/>
      <c r="NB97" s="34"/>
      <c r="NC97" s="34"/>
      <c r="ND97" s="34"/>
      <c r="NE97" s="34"/>
      <c r="NF97" s="34"/>
      <c r="NG97" s="34"/>
      <c r="NH97" s="34"/>
      <c r="NI97" s="34"/>
      <c r="NJ97" s="34"/>
      <c r="NK97" s="34"/>
      <c r="NL97" s="34"/>
      <c r="NM97" s="34"/>
      <c r="NN97" s="34"/>
      <c r="NO97" s="34"/>
      <c r="NP97" s="34"/>
      <c r="NQ97" s="34"/>
      <c r="NR97" s="34"/>
      <c r="NS97" s="34"/>
      <c r="NT97" s="34"/>
      <c r="NU97" s="34"/>
      <c r="NV97" s="34"/>
      <c r="NW97" s="34"/>
      <c r="NX97" s="34"/>
      <c r="NY97" s="34"/>
      <c r="NZ97" s="34"/>
      <c r="OA97" s="34"/>
      <c r="OB97" s="34"/>
      <c r="OC97" s="34"/>
      <c r="OD97" s="34"/>
      <c r="OE97" s="34"/>
      <c r="OF97" s="34"/>
      <c r="OG97" s="34"/>
      <c r="OH97" s="34"/>
      <c r="OI97" s="34"/>
      <c r="OJ97" s="34"/>
      <c r="OK97" s="34"/>
      <c r="OL97" s="34"/>
      <c r="OM97" s="34"/>
      <c r="ON97" s="34"/>
      <c r="OO97" s="34"/>
      <c r="OP97" s="34"/>
      <c r="OQ97" s="34"/>
      <c r="OR97" s="34"/>
      <c r="OS97" s="34"/>
      <c r="OT97" s="34"/>
      <c r="OU97" s="34"/>
      <c r="OV97" s="34"/>
      <c r="OW97" s="34"/>
      <c r="OX97" s="34"/>
      <c r="OY97" s="34"/>
      <c r="OZ97" s="34"/>
      <c r="PA97" s="34"/>
      <c r="PB97" s="34"/>
      <c r="PC97" s="34"/>
      <c r="PD97" s="34"/>
      <c r="PE97" s="34"/>
      <c r="PF97" s="34"/>
      <c r="PG97" s="34"/>
      <c r="PH97" s="34"/>
      <c r="PI97" s="34"/>
      <c r="PJ97" s="34"/>
      <c r="PK97" s="34"/>
      <c r="PL97" s="34"/>
      <c r="PM97" s="34"/>
      <c r="PN97" s="34"/>
      <c r="PO97" s="34"/>
      <c r="PP97" s="34"/>
      <c r="PQ97" s="34"/>
      <c r="PR97" s="34"/>
      <c r="PS97" s="34"/>
      <c r="PT97" s="34"/>
      <c r="PU97" s="34"/>
      <c r="PV97" s="34"/>
      <c r="PW97" s="34"/>
      <c r="PX97" s="34"/>
      <c r="PY97" s="34"/>
      <c r="PZ97" s="34"/>
      <c r="QA97" s="34"/>
      <c r="QB97" s="34"/>
      <c r="QC97" s="34"/>
      <c r="QD97" s="34"/>
      <c r="QE97" s="34"/>
      <c r="QF97" s="34"/>
      <c r="QG97" s="34"/>
      <c r="QH97" s="34"/>
      <c r="QI97" s="34"/>
      <c r="QJ97" s="34"/>
      <c r="QK97" s="34"/>
      <c r="QL97" s="34"/>
      <c r="QM97" s="34"/>
      <c r="QN97" s="34"/>
      <c r="QO97" s="34"/>
      <c r="QP97" s="34"/>
      <c r="QQ97" s="34"/>
      <c r="QR97" s="34"/>
      <c r="QS97" s="34"/>
      <c r="QT97" s="34"/>
      <c r="QU97" s="34"/>
      <c r="QV97" s="34"/>
      <c r="QW97" s="34"/>
      <c r="QX97" s="34"/>
      <c r="QY97" s="34"/>
      <c r="QZ97" s="34"/>
      <c r="RA97" s="34"/>
      <c r="RB97" s="34"/>
      <c r="RC97" s="34"/>
      <c r="RD97" s="34"/>
      <c r="RE97" s="34"/>
      <c r="RF97" s="34"/>
      <c r="RG97" s="34"/>
      <c r="RH97" s="34"/>
      <c r="RI97" s="34"/>
      <c r="RJ97" s="34"/>
      <c r="RK97" s="34"/>
      <c r="RL97" s="34"/>
      <c r="RM97" s="34"/>
      <c r="RN97" s="34"/>
      <c r="RO97" s="34"/>
      <c r="RP97" s="34"/>
      <c r="RQ97" s="34"/>
      <c r="RR97" s="34"/>
      <c r="RS97" s="34"/>
      <c r="RT97" s="34"/>
      <c r="RU97" s="34"/>
      <c r="RV97" s="34"/>
      <c r="RW97" s="34"/>
      <c r="RX97" s="34"/>
      <c r="RY97" s="34"/>
      <c r="RZ97" s="34"/>
      <c r="SA97" s="34"/>
      <c r="SB97" s="34"/>
      <c r="SC97" s="34"/>
      <c r="SD97" s="34"/>
      <c r="SE97" s="34"/>
      <c r="SF97" s="34"/>
      <c r="SG97" s="34"/>
      <c r="SH97" s="34"/>
      <c r="SI97" s="34"/>
      <c r="SJ97" s="34"/>
      <c r="SK97" s="34"/>
      <c r="SL97" s="34"/>
      <c r="SM97" s="34"/>
      <c r="SN97" s="34"/>
      <c r="SO97" s="34"/>
      <c r="SP97" s="34"/>
      <c r="SQ97" s="34"/>
      <c r="SR97" s="34"/>
      <c r="SS97" s="34"/>
      <c r="ST97" s="34"/>
      <c r="SU97" s="34"/>
      <c r="SV97" s="34"/>
      <c r="SW97" s="34"/>
      <c r="SX97" s="34"/>
      <c r="SY97" s="34"/>
      <c r="SZ97" s="34"/>
      <c r="TA97" s="34"/>
      <c r="TB97" s="34"/>
      <c r="TC97" s="34"/>
      <c r="TD97" s="34"/>
      <c r="TE97" s="34"/>
      <c r="TF97" s="34"/>
      <c r="TG97" s="34"/>
      <c r="TH97" s="34"/>
      <c r="TI97" s="34"/>
      <c r="TJ97" s="34"/>
      <c r="TK97" s="34"/>
      <c r="TL97" s="34"/>
      <c r="TM97" s="34"/>
      <c r="TN97" s="34"/>
      <c r="TO97" s="34"/>
      <c r="TP97" s="34"/>
      <c r="TQ97" s="34"/>
      <c r="TR97" s="34"/>
      <c r="TS97" s="34"/>
      <c r="TT97" s="34"/>
      <c r="TU97" s="34"/>
      <c r="TV97" s="34"/>
      <c r="TW97" s="34"/>
      <c r="TX97" s="34"/>
      <c r="TY97" s="34"/>
      <c r="TZ97" s="34"/>
      <c r="UA97" s="34"/>
      <c r="UB97" s="34"/>
      <c r="UC97" s="34"/>
      <c r="UD97" s="34"/>
      <c r="UE97" s="34"/>
      <c r="UF97" s="34"/>
      <c r="UG97" s="34"/>
      <c r="UH97" s="34"/>
      <c r="UI97" s="34"/>
      <c r="UJ97" s="34"/>
      <c r="UK97" s="34"/>
      <c r="UL97" s="34"/>
      <c r="UM97" s="34"/>
      <c r="UN97" s="34"/>
      <c r="UO97" s="34"/>
      <c r="UP97" s="34"/>
      <c r="UQ97" s="34"/>
      <c r="UR97" s="34"/>
      <c r="US97" s="34"/>
      <c r="UT97" s="34"/>
      <c r="UU97" s="34"/>
      <c r="UV97" s="34"/>
      <c r="UW97" s="34"/>
      <c r="UX97" s="34"/>
      <c r="UY97" s="34"/>
      <c r="UZ97" s="34"/>
      <c r="VA97" s="34"/>
      <c r="VB97" s="34"/>
      <c r="VC97" s="34"/>
      <c r="VD97" s="34"/>
      <c r="VE97" s="34"/>
      <c r="VF97" s="34"/>
      <c r="VG97" s="34"/>
      <c r="VH97" s="34"/>
      <c r="VI97" s="34"/>
      <c r="VJ97" s="34"/>
      <c r="VK97" s="34"/>
      <c r="VL97" s="34"/>
      <c r="VM97" s="34"/>
      <c r="VN97" s="34"/>
      <c r="VO97" s="34"/>
      <c r="VP97" s="34"/>
      <c r="VQ97" s="34"/>
      <c r="VR97" s="34"/>
      <c r="VS97" s="34"/>
      <c r="VT97" s="34"/>
      <c r="VU97" s="34"/>
      <c r="VV97" s="34"/>
      <c r="VW97" s="34"/>
      <c r="VX97" s="34"/>
      <c r="VY97" s="34"/>
      <c r="VZ97" s="34"/>
      <c r="WA97" s="34"/>
      <c r="WB97" s="34"/>
      <c r="WC97" s="34"/>
      <c r="WD97" s="34"/>
      <c r="WE97" s="34"/>
      <c r="WF97" s="34"/>
      <c r="WG97" s="34"/>
      <c r="WH97" s="34"/>
      <c r="WI97" s="34"/>
      <c r="WJ97" s="34"/>
      <c r="WK97" s="34"/>
      <c r="WL97" s="34"/>
      <c r="WM97" s="34"/>
      <c r="WN97" s="34"/>
      <c r="WO97" s="34"/>
      <c r="WP97" s="34"/>
      <c r="WQ97" s="34"/>
      <c r="WR97" s="34"/>
      <c r="WS97" s="34"/>
      <c r="WT97" s="34"/>
      <c r="WU97" s="34"/>
      <c r="WV97" s="34"/>
      <c r="WW97" s="34"/>
      <c r="WX97" s="34"/>
      <c r="WY97" s="34"/>
      <c r="WZ97" s="34"/>
      <c r="XA97" s="34"/>
      <c r="XB97" s="34"/>
      <c r="XC97" s="34"/>
      <c r="XD97" s="34"/>
      <c r="XE97" s="34"/>
      <c r="XF97" s="34"/>
      <c r="XG97" s="34"/>
      <c r="XH97" s="34"/>
      <c r="XI97" s="34"/>
      <c r="XJ97" s="34"/>
      <c r="XK97" s="34"/>
      <c r="XL97" s="34"/>
      <c r="XM97" s="34"/>
      <c r="XN97" s="34"/>
      <c r="XO97" s="34"/>
      <c r="XP97" s="34"/>
      <c r="XQ97" s="34"/>
      <c r="XR97" s="34"/>
      <c r="XS97" s="34"/>
      <c r="XT97" s="34"/>
      <c r="XU97" s="34"/>
      <c r="XV97" s="34"/>
      <c r="XW97" s="34"/>
      <c r="XX97" s="34"/>
      <c r="XY97" s="34"/>
      <c r="XZ97" s="34"/>
      <c r="YA97" s="34"/>
      <c r="YB97" s="34"/>
      <c r="YC97" s="34"/>
      <c r="YD97" s="34"/>
      <c r="YE97" s="34"/>
      <c r="YF97" s="34"/>
      <c r="YG97" s="34"/>
      <c r="YH97" s="34"/>
      <c r="YI97" s="34"/>
      <c r="YJ97" s="34"/>
      <c r="YK97" s="34"/>
      <c r="YL97" s="34"/>
      <c r="YM97" s="34"/>
      <c r="YN97" s="34"/>
      <c r="YO97" s="34"/>
      <c r="YP97" s="34"/>
      <c r="YQ97" s="34"/>
      <c r="YR97" s="34"/>
      <c r="YS97" s="34"/>
    </row>
    <row r="98" spans="1:669" ht="15.75" x14ac:dyDescent="0.25">
      <c r="A98" s="27"/>
      <c r="B98" s="10"/>
      <c r="C98" s="4"/>
      <c r="D98" s="4"/>
      <c r="E98" s="6"/>
      <c r="F98" s="2"/>
      <c r="G98" s="112"/>
      <c r="H98" s="112"/>
      <c r="I98" s="113"/>
      <c r="J98" s="113"/>
      <c r="K98" s="112"/>
      <c r="L98" s="113"/>
      <c r="M98" s="112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  <c r="IV98" s="34"/>
      <c r="IW98" s="34"/>
      <c r="IX98" s="34"/>
      <c r="IY98" s="34"/>
      <c r="IZ98" s="34"/>
      <c r="JA98" s="34"/>
      <c r="JB98" s="34"/>
      <c r="JC98" s="34"/>
      <c r="JD98" s="34"/>
      <c r="JE98" s="34"/>
      <c r="JF98" s="34"/>
      <c r="JG98" s="34"/>
      <c r="JH98" s="34"/>
      <c r="JI98" s="34"/>
      <c r="JJ98" s="34"/>
      <c r="JK98" s="34"/>
      <c r="JL98" s="34"/>
      <c r="JM98" s="34"/>
      <c r="JN98" s="34"/>
      <c r="JO98" s="34"/>
      <c r="JP98" s="34"/>
      <c r="JQ98" s="34"/>
      <c r="JR98" s="34"/>
      <c r="JS98" s="34"/>
      <c r="JT98" s="34"/>
      <c r="JU98" s="34"/>
      <c r="JV98" s="34"/>
      <c r="JW98" s="34"/>
      <c r="JX98" s="34"/>
      <c r="JY98" s="34"/>
      <c r="JZ98" s="34"/>
      <c r="KA98" s="34"/>
      <c r="KB98" s="34"/>
      <c r="KC98" s="34"/>
      <c r="KD98" s="34"/>
      <c r="KE98" s="34"/>
      <c r="KF98" s="34"/>
      <c r="KG98" s="34"/>
      <c r="KH98" s="34"/>
      <c r="KI98" s="34"/>
      <c r="KJ98" s="34"/>
      <c r="KK98" s="34"/>
      <c r="KL98" s="34"/>
      <c r="KM98" s="34"/>
      <c r="KN98" s="34"/>
      <c r="KO98" s="34"/>
      <c r="KP98" s="34"/>
      <c r="KQ98" s="34"/>
      <c r="KR98" s="34"/>
      <c r="KS98" s="34"/>
      <c r="KT98" s="34"/>
      <c r="KU98" s="34"/>
      <c r="KV98" s="34"/>
      <c r="KW98" s="34"/>
      <c r="KX98" s="34"/>
      <c r="KY98" s="34"/>
      <c r="KZ98" s="34"/>
      <c r="LA98" s="34"/>
      <c r="LB98" s="34"/>
      <c r="LC98" s="34"/>
      <c r="LD98" s="34"/>
      <c r="LE98" s="34"/>
      <c r="LF98" s="34"/>
      <c r="LG98" s="34"/>
      <c r="LH98" s="34"/>
      <c r="LI98" s="34"/>
      <c r="LJ98" s="34"/>
      <c r="LK98" s="34"/>
      <c r="LL98" s="34"/>
      <c r="LM98" s="34"/>
      <c r="LN98" s="34"/>
      <c r="LO98" s="34"/>
      <c r="LP98" s="34"/>
      <c r="LQ98" s="34"/>
      <c r="LR98" s="34"/>
      <c r="LS98" s="34"/>
      <c r="LT98" s="34"/>
      <c r="LU98" s="34"/>
      <c r="LV98" s="34"/>
      <c r="LW98" s="34"/>
      <c r="LX98" s="34"/>
      <c r="LY98" s="34"/>
      <c r="LZ98" s="34"/>
      <c r="MA98" s="34"/>
      <c r="MB98" s="34"/>
      <c r="MC98" s="34"/>
      <c r="MD98" s="34"/>
      <c r="ME98" s="34"/>
      <c r="MF98" s="34"/>
      <c r="MG98" s="34"/>
      <c r="MH98" s="34"/>
      <c r="MI98" s="34"/>
      <c r="MJ98" s="34"/>
      <c r="MK98" s="34"/>
      <c r="ML98" s="34"/>
      <c r="MM98" s="34"/>
      <c r="MN98" s="34"/>
      <c r="MO98" s="34"/>
      <c r="MP98" s="34"/>
      <c r="MQ98" s="34"/>
      <c r="MR98" s="34"/>
      <c r="MS98" s="34"/>
      <c r="MT98" s="34"/>
      <c r="MU98" s="34"/>
      <c r="MV98" s="34"/>
      <c r="MW98" s="34"/>
      <c r="MX98" s="34"/>
      <c r="MY98" s="34"/>
      <c r="MZ98" s="34"/>
      <c r="NA98" s="34"/>
      <c r="NB98" s="34"/>
      <c r="NC98" s="34"/>
      <c r="ND98" s="34"/>
      <c r="NE98" s="34"/>
      <c r="NF98" s="34"/>
      <c r="NG98" s="34"/>
      <c r="NH98" s="34"/>
      <c r="NI98" s="34"/>
      <c r="NJ98" s="34"/>
      <c r="NK98" s="34"/>
      <c r="NL98" s="34"/>
      <c r="NM98" s="34"/>
      <c r="NN98" s="34"/>
      <c r="NO98" s="34"/>
      <c r="NP98" s="34"/>
      <c r="NQ98" s="34"/>
      <c r="NR98" s="34"/>
      <c r="NS98" s="34"/>
      <c r="NT98" s="34"/>
      <c r="NU98" s="34"/>
      <c r="NV98" s="34"/>
      <c r="NW98" s="34"/>
      <c r="NX98" s="34"/>
      <c r="NY98" s="34"/>
      <c r="NZ98" s="34"/>
      <c r="OA98" s="34"/>
      <c r="OB98" s="34"/>
      <c r="OC98" s="34"/>
      <c r="OD98" s="34"/>
      <c r="OE98" s="34"/>
      <c r="OF98" s="34"/>
      <c r="OG98" s="34"/>
      <c r="OH98" s="34"/>
      <c r="OI98" s="34"/>
      <c r="OJ98" s="34"/>
      <c r="OK98" s="34"/>
      <c r="OL98" s="34"/>
      <c r="OM98" s="34"/>
      <c r="ON98" s="34"/>
      <c r="OO98" s="34"/>
      <c r="OP98" s="34"/>
      <c r="OQ98" s="34"/>
      <c r="OR98" s="34"/>
      <c r="OS98" s="34"/>
      <c r="OT98" s="34"/>
      <c r="OU98" s="34"/>
      <c r="OV98" s="34"/>
      <c r="OW98" s="34"/>
      <c r="OX98" s="34"/>
      <c r="OY98" s="34"/>
      <c r="OZ98" s="34"/>
      <c r="PA98" s="34"/>
      <c r="PB98" s="34"/>
      <c r="PC98" s="34"/>
      <c r="PD98" s="34"/>
      <c r="PE98" s="34"/>
      <c r="PF98" s="34"/>
      <c r="PG98" s="34"/>
      <c r="PH98" s="34"/>
      <c r="PI98" s="34"/>
      <c r="PJ98" s="34"/>
      <c r="PK98" s="34"/>
      <c r="PL98" s="34"/>
      <c r="PM98" s="34"/>
      <c r="PN98" s="34"/>
      <c r="PO98" s="34"/>
      <c r="PP98" s="34"/>
      <c r="PQ98" s="34"/>
      <c r="PR98" s="34"/>
      <c r="PS98" s="34"/>
      <c r="PT98" s="34"/>
      <c r="PU98" s="34"/>
      <c r="PV98" s="34"/>
      <c r="PW98" s="34"/>
      <c r="PX98" s="34"/>
      <c r="PY98" s="34"/>
      <c r="PZ98" s="34"/>
      <c r="QA98" s="34"/>
      <c r="QB98" s="34"/>
      <c r="QC98" s="34"/>
      <c r="QD98" s="34"/>
      <c r="QE98" s="34"/>
      <c r="QF98" s="34"/>
      <c r="QG98" s="34"/>
      <c r="QH98" s="34"/>
      <c r="QI98" s="34"/>
      <c r="QJ98" s="34"/>
      <c r="QK98" s="34"/>
      <c r="QL98" s="34"/>
      <c r="QM98" s="34"/>
      <c r="QN98" s="34"/>
      <c r="QO98" s="34"/>
      <c r="QP98" s="34"/>
      <c r="QQ98" s="34"/>
      <c r="QR98" s="34"/>
      <c r="QS98" s="34"/>
      <c r="QT98" s="34"/>
      <c r="QU98" s="34"/>
      <c r="QV98" s="34"/>
      <c r="QW98" s="34"/>
      <c r="QX98" s="34"/>
      <c r="QY98" s="34"/>
      <c r="QZ98" s="34"/>
      <c r="RA98" s="34"/>
      <c r="RB98" s="34"/>
      <c r="RC98" s="34"/>
      <c r="RD98" s="34"/>
      <c r="RE98" s="34"/>
      <c r="RF98" s="34"/>
      <c r="RG98" s="34"/>
      <c r="RH98" s="34"/>
      <c r="RI98" s="34"/>
      <c r="RJ98" s="34"/>
      <c r="RK98" s="34"/>
      <c r="RL98" s="34"/>
      <c r="RM98" s="34"/>
      <c r="RN98" s="34"/>
      <c r="RO98" s="34"/>
      <c r="RP98" s="34"/>
      <c r="RQ98" s="34"/>
      <c r="RR98" s="34"/>
      <c r="RS98" s="34"/>
      <c r="RT98" s="34"/>
      <c r="RU98" s="34"/>
      <c r="RV98" s="34"/>
      <c r="RW98" s="34"/>
      <c r="RX98" s="34"/>
      <c r="RY98" s="34"/>
      <c r="RZ98" s="34"/>
      <c r="SA98" s="34"/>
      <c r="SB98" s="34"/>
      <c r="SC98" s="34"/>
      <c r="SD98" s="34"/>
      <c r="SE98" s="34"/>
      <c r="SF98" s="34"/>
      <c r="SG98" s="34"/>
      <c r="SH98" s="34"/>
      <c r="SI98" s="34"/>
      <c r="SJ98" s="34"/>
      <c r="SK98" s="34"/>
      <c r="SL98" s="34"/>
      <c r="SM98" s="34"/>
      <c r="SN98" s="34"/>
      <c r="SO98" s="34"/>
      <c r="SP98" s="34"/>
      <c r="SQ98" s="34"/>
      <c r="SR98" s="34"/>
      <c r="SS98" s="34"/>
      <c r="ST98" s="34"/>
      <c r="SU98" s="34"/>
      <c r="SV98" s="34"/>
      <c r="SW98" s="34"/>
      <c r="SX98" s="34"/>
      <c r="SY98" s="34"/>
      <c r="SZ98" s="34"/>
      <c r="TA98" s="34"/>
      <c r="TB98" s="34"/>
      <c r="TC98" s="34"/>
      <c r="TD98" s="34"/>
      <c r="TE98" s="34"/>
      <c r="TF98" s="34"/>
      <c r="TG98" s="34"/>
      <c r="TH98" s="34"/>
      <c r="TI98" s="34"/>
      <c r="TJ98" s="34"/>
      <c r="TK98" s="34"/>
      <c r="TL98" s="34"/>
      <c r="TM98" s="34"/>
      <c r="TN98" s="34"/>
      <c r="TO98" s="34"/>
      <c r="TP98" s="34"/>
      <c r="TQ98" s="34"/>
      <c r="TR98" s="34"/>
      <c r="TS98" s="34"/>
      <c r="TT98" s="34"/>
      <c r="TU98" s="34"/>
      <c r="TV98" s="34"/>
      <c r="TW98" s="34"/>
      <c r="TX98" s="34"/>
      <c r="TY98" s="34"/>
      <c r="TZ98" s="34"/>
      <c r="UA98" s="34"/>
      <c r="UB98" s="34"/>
      <c r="UC98" s="34"/>
      <c r="UD98" s="34"/>
      <c r="UE98" s="34"/>
      <c r="UF98" s="34"/>
      <c r="UG98" s="34"/>
      <c r="UH98" s="34"/>
      <c r="UI98" s="34"/>
      <c r="UJ98" s="34"/>
      <c r="UK98" s="34"/>
      <c r="UL98" s="34"/>
      <c r="UM98" s="34"/>
      <c r="UN98" s="34"/>
      <c r="UO98" s="34"/>
      <c r="UP98" s="34"/>
      <c r="UQ98" s="34"/>
      <c r="UR98" s="34"/>
      <c r="US98" s="34"/>
      <c r="UT98" s="34"/>
      <c r="UU98" s="34"/>
      <c r="UV98" s="34"/>
      <c r="UW98" s="34"/>
      <c r="UX98" s="34"/>
      <c r="UY98" s="34"/>
      <c r="UZ98" s="34"/>
      <c r="VA98" s="34"/>
      <c r="VB98" s="34"/>
      <c r="VC98" s="34"/>
      <c r="VD98" s="34"/>
      <c r="VE98" s="34"/>
      <c r="VF98" s="34"/>
      <c r="VG98" s="34"/>
      <c r="VH98" s="34"/>
      <c r="VI98" s="34"/>
      <c r="VJ98" s="34"/>
      <c r="VK98" s="34"/>
      <c r="VL98" s="34"/>
      <c r="VM98" s="34"/>
      <c r="VN98" s="34"/>
      <c r="VO98" s="34"/>
      <c r="VP98" s="34"/>
      <c r="VQ98" s="34"/>
      <c r="VR98" s="34"/>
      <c r="VS98" s="34"/>
      <c r="VT98" s="34"/>
      <c r="VU98" s="34"/>
      <c r="VV98" s="34"/>
      <c r="VW98" s="34"/>
      <c r="VX98" s="34"/>
      <c r="VY98" s="34"/>
      <c r="VZ98" s="34"/>
      <c r="WA98" s="34"/>
      <c r="WB98" s="34"/>
      <c r="WC98" s="34"/>
      <c r="WD98" s="34"/>
      <c r="WE98" s="34"/>
      <c r="WF98" s="34"/>
      <c r="WG98" s="34"/>
      <c r="WH98" s="34"/>
      <c r="WI98" s="34"/>
      <c r="WJ98" s="34"/>
      <c r="WK98" s="34"/>
      <c r="WL98" s="34"/>
      <c r="WM98" s="34"/>
      <c r="WN98" s="34"/>
      <c r="WO98" s="34"/>
      <c r="WP98" s="34"/>
      <c r="WQ98" s="34"/>
      <c r="WR98" s="34"/>
      <c r="WS98" s="34"/>
      <c r="WT98" s="34"/>
      <c r="WU98" s="34"/>
      <c r="WV98" s="34"/>
      <c r="WW98" s="34"/>
      <c r="WX98" s="34"/>
      <c r="WY98" s="34"/>
      <c r="WZ98" s="34"/>
      <c r="XA98" s="34"/>
      <c r="XB98" s="34"/>
      <c r="XC98" s="34"/>
      <c r="XD98" s="34"/>
      <c r="XE98" s="34"/>
      <c r="XF98" s="34"/>
      <c r="XG98" s="34"/>
      <c r="XH98" s="34"/>
      <c r="XI98" s="34"/>
      <c r="XJ98" s="34"/>
      <c r="XK98" s="34"/>
      <c r="XL98" s="34"/>
      <c r="XM98" s="34"/>
      <c r="XN98" s="34"/>
      <c r="XO98" s="34"/>
      <c r="XP98" s="34"/>
      <c r="XQ98" s="34"/>
      <c r="XR98" s="34"/>
      <c r="XS98" s="34"/>
      <c r="XT98" s="34"/>
      <c r="XU98" s="34"/>
      <c r="XV98" s="34"/>
      <c r="XW98" s="34"/>
      <c r="XX98" s="34"/>
      <c r="XY98" s="34"/>
      <c r="XZ98" s="34"/>
      <c r="YA98" s="34"/>
      <c r="YB98" s="34"/>
      <c r="YC98" s="34"/>
      <c r="YD98" s="34"/>
      <c r="YE98" s="34"/>
      <c r="YF98" s="34"/>
      <c r="YG98" s="34"/>
      <c r="YH98" s="34"/>
      <c r="YI98" s="34"/>
      <c r="YJ98" s="34"/>
      <c r="YK98" s="34"/>
      <c r="YL98" s="34"/>
      <c r="YM98" s="34"/>
      <c r="YN98" s="34"/>
      <c r="YO98" s="34"/>
      <c r="YP98" s="34"/>
      <c r="YQ98" s="34"/>
      <c r="YR98" s="34"/>
      <c r="YS98" s="34"/>
    </row>
    <row r="99" spans="1:669" ht="15" customHeight="1" x14ac:dyDescent="0.25">
      <c r="A99" s="27" t="s">
        <v>204</v>
      </c>
      <c r="B99" s="10"/>
      <c r="C99" s="4"/>
      <c r="D99" s="4"/>
      <c r="E99" s="6"/>
      <c r="F99" s="2"/>
      <c r="G99" s="112"/>
      <c r="H99" s="112"/>
      <c r="I99" s="113"/>
      <c r="J99" s="113"/>
      <c r="K99" s="112"/>
      <c r="L99" s="113"/>
      <c r="M99" s="112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  <c r="IV99" s="34"/>
      <c r="IW99" s="34"/>
      <c r="IX99" s="34"/>
      <c r="IY99" s="34"/>
      <c r="IZ99" s="34"/>
      <c r="JA99" s="34"/>
      <c r="JB99" s="34"/>
      <c r="JC99" s="34"/>
      <c r="JD99" s="34"/>
      <c r="JE99" s="34"/>
      <c r="JF99" s="34"/>
      <c r="JG99" s="34"/>
      <c r="JH99" s="34"/>
      <c r="JI99" s="34"/>
      <c r="JJ99" s="34"/>
      <c r="JK99" s="34"/>
      <c r="JL99" s="34"/>
      <c r="JM99" s="34"/>
      <c r="JN99" s="34"/>
      <c r="JO99" s="34"/>
      <c r="JP99" s="34"/>
      <c r="JQ99" s="34"/>
      <c r="JR99" s="34"/>
      <c r="JS99" s="34"/>
      <c r="JT99" s="34"/>
      <c r="JU99" s="34"/>
      <c r="JV99" s="34"/>
      <c r="JW99" s="34"/>
      <c r="JX99" s="34"/>
      <c r="JY99" s="34"/>
      <c r="JZ99" s="34"/>
      <c r="KA99" s="34"/>
      <c r="KB99" s="34"/>
      <c r="KC99" s="34"/>
      <c r="KD99" s="34"/>
      <c r="KE99" s="34"/>
      <c r="KF99" s="34"/>
      <c r="KG99" s="34"/>
      <c r="KH99" s="34"/>
      <c r="KI99" s="34"/>
      <c r="KJ99" s="34"/>
      <c r="KK99" s="34"/>
      <c r="KL99" s="34"/>
      <c r="KM99" s="34"/>
      <c r="KN99" s="34"/>
      <c r="KO99" s="34"/>
      <c r="KP99" s="34"/>
      <c r="KQ99" s="34"/>
      <c r="KR99" s="34"/>
      <c r="KS99" s="34"/>
      <c r="KT99" s="34"/>
      <c r="KU99" s="34"/>
      <c r="KV99" s="34"/>
      <c r="KW99" s="34"/>
      <c r="KX99" s="34"/>
      <c r="KY99" s="34"/>
      <c r="KZ99" s="34"/>
      <c r="LA99" s="34"/>
      <c r="LB99" s="34"/>
      <c r="LC99" s="34"/>
      <c r="LD99" s="34"/>
      <c r="LE99" s="34"/>
      <c r="LF99" s="34"/>
      <c r="LG99" s="34"/>
      <c r="LH99" s="34"/>
      <c r="LI99" s="34"/>
      <c r="LJ99" s="34"/>
      <c r="LK99" s="34"/>
      <c r="LL99" s="34"/>
      <c r="LM99" s="34"/>
      <c r="LN99" s="34"/>
      <c r="LO99" s="34"/>
      <c r="LP99" s="34"/>
      <c r="LQ99" s="34"/>
      <c r="LR99" s="34"/>
      <c r="LS99" s="34"/>
      <c r="LT99" s="34"/>
      <c r="LU99" s="34"/>
      <c r="LV99" s="34"/>
      <c r="LW99" s="34"/>
      <c r="LX99" s="34"/>
      <c r="LY99" s="34"/>
      <c r="LZ99" s="34"/>
      <c r="MA99" s="34"/>
      <c r="MB99" s="34"/>
      <c r="MC99" s="34"/>
      <c r="MD99" s="34"/>
      <c r="ME99" s="34"/>
      <c r="MF99" s="34"/>
      <c r="MG99" s="34"/>
      <c r="MH99" s="34"/>
      <c r="MI99" s="34"/>
      <c r="MJ99" s="34"/>
      <c r="MK99" s="34"/>
      <c r="ML99" s="34"/>
      <c r="MM99" s="34"/>
      <c r="MN99" s="34"/>
      <c r="MO99" s="34"/>
      <c r="MP99" s="34"/>
      <c r="MQ99" s="34"/>
      <c r="MR99" s="34"/>
      <c r="MS99" s="34"/>
      <c r="MT99" s="34"/>
      <c r="MU99" s="34"/>
      <c r="MV99" s="34"/>
      <c r="MW99" s="34"/>
      <c r="MX99" s="34"/>
      <c r="MY99" s="34"/>
      <c r="MZ99" s="34"/>
      <c r="NA99" s="34"/>
      <c r="NB99" s="34"/>
      <c r="NC99" s="34"/>
      <c r="ND99" s="34"/>
      <c r="NE99" s="34"/>
      <c r="NF99" s="34"/>
      <c r="NG99" s="34"/>
      <c r="NH99" s="34"/>
      <c r="NI99" s="34"/>
      <c r="NJ99" s="34"/>
      <c r="NK99" s="34"/>
      <c r="NL99" s="34"/>
      <c r="NM99" s="34"/>
      <c r="NN99" s="34"/>
      <c r="NO99" s="34"/>
      <c r="NP99" s="34"/>
      <c r="NQ99" s="34"/>
      <c r="NR99" s="34"/>
      <c r="NS99" s="34"/>
      <c r="NT99" s="34"/>
      <c r="NU99" s="34"/>
      <c r="NV99" s="34"/>
      <c r="NW99" s="34"/>
      <c r="NX99" s="34"/>
      <c r="NY99" s="34"/>
      <c r="NZ99" s="34"/>
      <c r="OA99" s="34"/>
      <c r="OB99" s="34"/>
      <c r="OC99" s="34"/>
      <c r="OD99" s="34"/>
      <c r="OE99" s="34"/>
      <c r="OF99" s="34"/>
      <c r="OG99" s="34"/>
      <c r="OH99" s="34"/>
      <c r="OI99" s="34"/>
      <c r="OJ99" s="34"/>
      <c r="OK99" s="34"/>
      <c r="OL99" s="34"/>
      <c r="OM99" s="34"/>
      <c r="ON99" s="34"/>
      <c r="OO99" s="34"/>
      <c r="OP99" s="34"/>
      <c r="OQ99" s="34"/>
      <c r="OR99" s="34"/>
      <c r="OS99" s="34"/>
      <c r="OT99" s="34"/>
      <c r="OU99" s="34"/>
      <c r="OV99" s="34"/>
      <c r="OW99" s="34"/>
      <c r="OX99" s="34"/>
      <c r="OY99" s="34"/>
      <c r="OZ99" s="34"/>
      <c r="PA99" s="34"/>
      <c r="PB99" s="34"/>
      <c r="PC99" s="34"/>
      <c r="PD99" s="34"/>
      <c r="PE99" s="34"/>
      <c r="PF99" s="34"/>
      <c r="PG99" s="34"/>
      <c r="PH99" s="34"/>
      <c r="PI99" s="34"/>
      <c r="PJ99" s="34"/>
      <c r="PK99" s="34"/>
      <c r="PL99" s="34"/>
      <c r="PM99" s="34"/>
      <c r="PN99" s="34"/>
      <c r="PO99" s="34"/>
      <c r="PP99" s="34"/>
      <c r="PQ99" s="34"/>
      <c r="PR99" s="34"/>
      <c r="PS99" s="34"/>
      <c r="PT99" s="34"/>
      <c r="PU99" s="34"/>
      <c r="PV99" s="34"/>
      <c r="PW99" s="34"/>
      <c r="PX99" s="34"/>
      <c r="PY99" s="34"/>
      <c r="PZ99" s="34"/>
      <c r="QA99" s="34"/>
      <c r="QB99" s="34"/>
      <c r="QC99" s="34"/>
      <c r="QD99" s="34"/>
      <c r="QE99" s="34"/>
      <c r="QF99" s="34"/>
      <c r="QG99" s="34"/>
      <c r="QH99" s="34"/>
      <c r="QI99" s="34"/>
      <c r="QJ99" s="34"/>
      <c r="QK99" s="34"/>
      <c r="QL99" s="34"/>
      <c r="QM99" s="34"/>
      <c r="QN99" s="34"/>
      <c r="QO99" s="34"/>
      <c r="QP99" s="34"/>
      <c r="QQ99" s="34"/>
      <c r="QR99" s="34"/>
      <c r="QS99" s="34"/>
      <c r="QT99" s="34"/>
      <c r="QU99" s="34"/>
      <c r="QV99" s="34"/>
      <c r="QW99" s="34"/>
      <c r="QX99" s="34"/>
      <c r="QY99" s="34"/>
      <c r="QZ99" s="34"/>
      <c r="RA99" s="34"/>
      <c r="RB99" s="34"/>
      <c r="RC99" s="34"/>
      <c r="RD99" s="34"/>
      <c r="RE99" s="34"/>
      <c r="RF99" s="34"/>
      <c r="RG99" s="34"/>
      <c r="RH99" s="34"/>
      <c r="RI99" s="34"/>
      <c r="RJ99" s="34"/>
      <c r="RK99" s="34"/>
      <c r="RL99" s="34"/>
      <c r="RM99" s="34"/>
      <c r="RN99" s="34"/>
      <c r="RO99" s="34"/>
      <c r="RP99" s="34"/>
      <c r="RQ99" s="34"/>
      <c r="RR99" s="34"/>
      <c r="RS99" s="34"/>
      <c r="RT99" s="34"/>
      <c r="RU99" s="34"/>
      <c r="RV99" s="34"/>
      <c r="RW99" s="34"/>
      <c r="RX99" s="34"/>
      <c r="RY99" s="34"/>
      <c r="RZ99" s="34"/>
      <c r="SA99" s="34"/>
      <c r="SB99" s="34"/>
      <c r="SC99" s="34"/>
      <c r="SD99" s="34"/>
      <c r="SE99" s="34"/>
      <c r="SF99" s="34"/>
      <c r="SG99" s="34"/>
      <c r="SH99" s="34"/>
      <c r="SI99" s="34"/>
      <c r="SJ99" s="34"/>
      <c r="SK99" s="34"/>
      <c r="SL99" s="34"/>
      <c r="SM99" s="34"/>
      <c r="SN99" s="34"/>
      <c r="SO99" s="34"/>
      <c r="SP99" s="34"/>
      <c r="SQ99" s="34"/>
      <c r="SR99" s="34"/>
      <c r="SS99" s="34"/>
      <c r="ST99" s="34"/>
      <c r="SU99" s="34"/>
      <c r="SV99" s="34"/>
      <c r="SW99" s="34"/>
      <c r="SX99" s="34"/>
      <c r="SY99" s="34"/>
      <c r="SZ99" s="34"/>
      <c r="TA99" s="34"/>
      <c r="TB99" s="34"/>
      <c r="TC99" s="34"/>
      <c r="TD99" s="34"/>
      <c r="TE99" s="34"/>
      <c r="TF99" s="34"/>
      <c r="TG99" s="34"/>
      <c r="TH99" s="34"/>
      <c r="TI99" s="34"/>
      <c r="TJ99" s="34"/>
      <c r="TK99" s="34"/>
      <c r="TL99" s="34"/>
      <c r="TM99" s="34"/>
      <c r="TN99" s="34"/>
      <c r="TO99" s="34"/>
      <c r="TP99" s="34"/>
      <c r="TQ99" s="34"/>
      <c r="TR99" s="34"/>
      <c r="TS99" s="34"/>
      <c r="TT99" s="34"/>
      <c r="TU99" s="34"/>
      <c r="TV99" s="34"/>
      <c r="TW99" s="34"/>
      <c r="TX99" s="34"/>
      <c r="TY99" s="34"/>
      <c r="TZ99" s="34"/>
      <c r="UA99" s="34"/>
      <c r="UB99" s="34"/>
      <c r="UC99" s="34"/>
      <c r="UD99" s="34"/>
      <c r="UE99" s="34"/>
      <c r="UF99" s="34"/>
      <c r="UG99" s="34"/>
      <c r="UH99" s="34"/>
      <c r="UI99" s="34"/>
      <c r="UJ99" s="34"/>
      <c r="UK99" s="34"/>
      <c r="UL99" s="34"/>
      <c r="UM99" s="34"/>
      <c r="UN99" s="34"/>
      <c r="UO99" s="34"/>
      <c r="UP99" s="34"/>
      <c r="UQ99" s="34"/>
      <c r="UR99" s="34"/>
      <c r="US99" s="34"/>
      <c r="UT99" s="34"/>
      <c r="UU99" s="34"/>
      <c r="UV99" s="34"/>
      <c r="UW99" s="34"/>
      <c r="UX99" s="34"/>
      <c r="UY99" s="34"/>
      <c r="UZ99" s="34"/>
      <c r="VA99" s="34"/>
      <c r="VB99" s="34"/>
      <c r="VC99" s="34"/>
      <c r="VD99" s="34"/>
      <c r="VE99" s="34"/>
      <c r="VF99" s="34"/>
      <c r="VG99" s="34"/>
      <c r="VH99" s="34"/>
      <c r="VI99" s="34"/>
      <c r="VJ99" s="34"/>
      <c r="VK99" s="34"/>
      <c r="VL99" s="34"/>
      <c r="VM99" s="34"/>
      <c r="VN99" s="34"/>
      <c r="VO99" s="34"/>
      <c r="VP99" s="34"/>
      <c r="VQ99" s="34"/>
      <c r="VR99" s="34"/>
      <c r="VS99" s="34"/>
      <c r="VT99" s="34"/>
      <c r="VU99" s="34"/>
      <c r="VV99" s="34"/>
      <c r="VW99" s="34"/>
      <c r="VX99" s="34"/>
      <c r="VY99" s="34"/>
      <c r="VZ99" s="34"/>
      <c r="WA99" s="34"/>
      <c r="WB99" s="34"/>
      <c r="WC99" s="34"/>
      <c r="WD99" s="34"/>
      <c r="WE99" s="34"/>
      <c r="WF99" s="34"/>
      <c r="WG99" s="34"/>
      <c r="WH99" s="34"/>
      <c r="WI99" s="34"/>
      <c r="WJ99" s="34"/>
      <c r="WK99" s="34"/>
      <c r="WL99" s="34"/>
      <c r="WM99" s="34"/>
      <c r="WN99" s="34"/>
      <c r="WO99" s="34"/>
      <c r="WP99" s="34"/>
      <c r="WQ99" s="34"/>
      <c r="WR99" s="34"/>
      <c r="WS99" s="34"/>
      <c r="WT99" s="34"/>
      <c r="WU99" s="34"/>
      <c r="WV99" s="34"/>
      <c r="WW99" s="34"/>
      <c r="WX99" s="34"/>
      <c r="WY99" s="34"/>
      <c r="WZ99" s="34"/>
      <c r="XA99" s="34"/>
      <c r="XB99" s="34"/>
      <c r="XC99" s="34"/>
      <c r="XD99" s="34"/>
      <c r="XE99" s="34"/>
      <c r="XF99" s="34"/>
      <c r="XG99" s="34"/>
      <c r="XH99" s="34"/>
      <c r="XI99" s="34"/>
      <c r="XJ99" s="34"/>
      <c r="XK99" s="34"/>
      <c r="XL99" s="34"/>
      <c r="XM99" s="34"/>
      <c r="XN99" s="34"/>
      <c r="XO99" s="34"/>
      <c r="XP99" s="34"/>
      <c r="XQ99" s="34"/>
      <c r="XR99" s="34"/>
      <c r="XS99" s="34"/>
      <c r="XT99" s="34"/>
      <c r="XU99" s="34"/>
      <c r="XV99" s="34"/>
      <c r="XW99" s="34"/>
      <c r="XX99" s="34"/>
      <c r="XY99" s="34"/>
      <c r="XZ99" s="34"/>
      <c r="YA99" s="34"/>
      <c r="YB99" s="34"/>
      <c r="YC99" s="34"/>
      <c r="YD99" s="34"/>
      <c r="YE99" s="34"/>
      <c r="YF99" s="34"/>
      <c r="YG99" s="34"/>
      <c r="YH99" s="34"/>
      <c r="YI99" s="34"/>
      <c r="YJ99" s="34"/>
      <c r="YK99" s="34"/>
      <c r="YL99" s="34"/>
      <c r="YM99" s="34"/>
      <c r="YN99" s="34"/>
      <c r="YO99" s="34"/>
      <c r="YP99" s="34"/>
      <c r="YQ99" s="34"/>
      <c r="YR99" s="34"/>
      <c r="YS99" s="34"/>
    </row>
    <row r="100" spans="1:669" ht="12.75" customHeight="1" x14ac:dyDescent="0.25">
      <c r="A100" s="31" t="s">
        <v>29</v>
      </c>
      <c r="B100" s="72" t="s">
        <v>16</v>
      </c>
      <c r="C100" s="14" t="s">
        <v>66</v>
      </c>
      <c r="D100" s="14" t="s">
        <v>197</v>
      </c>
      <c r="E100" s="15">
        <v>41275</v>
      </c>
      <c r="F100" s="11" t="s">
        <v>99</v>
      </c>
      <c r="G100" s="136">
        <v>42500</v>
      </c>
      <c r="H100" s="136">
        <v>1219.75</v>
      </c>
      <c r="I100" s="136">
        <v>795.49</v>
      </c>
      <c r="J100" s="136">
        <v>1292</v>
      </c>
      <c r="K100" s="136">
        <v>937.5</v>
      </c>
      <c r="L100" s="136">
        <v>4244.74</v>
      </c>
      <c r="M100" s="136">
        <f>G100-L100</f>
        <v>38255.26</v>
      </c>
    </row>
    <row r="101" spans="1:669" ht="12.75" customHeight="1" x14ac:dyDescent="0.25">
      <c r="A101" s="45" t="s">
        <v>13</v>
      </c>
      <c r="B101" s="67">
        <v>1</v>
      </c>
      <c r="C101" s="46"/>
      <c r="D101" s="46"/>
      <c r="E101" s="47"/>
      <c r="F101" s="47"/>
      <c r="G101" s="139">
        <f t="shared" ref="G101:M101" si="22">G100</f>
        <v>42500</v>
      </c>
      <c r="H101" s="103">
        <f t="shared" si="22"/>
        <v>1219.75</v>
      </c>
      <c r="I101" s="142">
        <f>I100</f>
        <v>795.49</v>
      </c>
      <c r="J101" s="139">
        <f t="shared" si="22"/>
        <v>1292</v>
      </c>
      <c r="K101" s="139">
        <f>K100</f>
        <v>937.5</v>
      </c>
      <c r="L101" s="139">
        <f t="shared" si="22"/>
        <v>4244.74</v>
      </c>
      <c r="M101" s="103">
        <f t="shared" si="22"/>
        <v>38255.26</v>
      </c>
    </row>
    <row r="102" spans="1:669" ht="18" customHeight="1" x14ac:dyDescent="0.25">
      <c r="A102" s="28"/>
      <c r="B102" s="121"/>
      <c r="C102" s="14"/>
      <c r="D102" s="14"/>
      <c r="E102" s="75"/>
      <c r="F102" s="75"/>
      <c r="G102" s="140"/>
      <c r="H102" s="119"/>
      <c r="I102" s="140"/>
      <c r="J102" s="140"/>
      <c r="K102" s="140"/>
      <c r="L102" s="140"/>
      <c r="M102" s="119"/>
    </row>
    <row r="103" spans="1:669" ht="14.25" customHeight="1" x14ac:dyDescent="0.25">
      <c r="A103" s="28" t="s">
        <v>143</v>
      </c>
      <c r="B103" s="12"/>
      <c r="C103" s="13"/>
      <c r="D103" s="13"/>
      <c r="E103" s="28"/>
      <c r="F103" s="28"/>
      <c r="G103" s="119"/>
      <c r="H103" s="119"/>
      <c r="I103" s="140"/>
      <c r="J103" s="140"/>
      <c r="K103" s="119"/>
      <c r="L103" s="140"/>
      <c r="M103" s="119"/>
    </row>
    <row r="104" spans="1:669" s="45" customFormat="1" ht="18.75" customHeight="1" x14ac:dyDescent="0.25">
      <c r="A104" t="s">
        <v>126</v>
      </c>
      <c r="B104" s="3" t="s">
        <v>127</v>
      </c>
      <c r="C104" s="4" t="s">
        <v>66</v>
      </c>
      <c r="D104" s="4" t="s">
        <v>197</v>
      </c>
      <c r="E104" s="7">
        <v>44593</v>
      </c>
      <c r="F104" s="7" t="s">
        <v>99</v>
      </c>
      <c r="G104" s="136">
        <v>110000</v>
      </c>
      <c r="H104" s="136">
        <v>3157</v>
      </c>
      <c r="I104" s="136">
        <v>14457.62</v>
      </c>
      <c r="J104" s="136">
        <v>3344</v>
      </c>
      <c r="K104" s="136">
        <v>6625</v>
      </c>
      <c r="L104" s="136">
        <v>27583.62</v>
      </c>
      <c r="M104" s="136">
        <f>G104-L104</f>
        <v>82416.38</v>
      </c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  <c r="IW104" s="27"/>
      <c r="IX104" s="27"/>
      <c r="IY104" s="27"/>
      <c r="IZ104" s="27"/>
      <c r="JA104" s="27"/>
      <c r="JB104" s="27"/>
      <c r="JC104" s="27"/>
      <c r="JD104" s="27"/>
      <c r="JE104" s="27"/>
      <c r="JF104" s="27"/>
      <c r="JG104" s="27"/>
      <c r="JH104" s="27"/>
      <c r="JI104" s="27"/>
      <c r="JJ104" s="27"/>
      <c r="JK104" s="27"/>
      <c r="JL104" s="27"/>
      <c r="JM104" s="27"/>
      <c r="JN104" s="27"/>
      <c r="JO104" s="27"/>
      <c r="JP104" s="27"/>
      <c r="JQ104" s="27"/>
      <c r="JR104" s="27"/>
      <c r="JS104" s="27"/>
      <c r="JT104" s="27"/>
      <c r="JU104" s="27"/>
      <c r="JV104" s="27"/>
      <c r="JW104" s="27"/>
      <c r="JX104" s="27"/>
      <c r="JY104" s="27"/>
      <c r="JZ104" s="27"/>
      <c r="KA104" s="27"/>
      <c r="KB104" s="27"/>
      <c r="KC104" s="27"/>
      <c r="KD104" s="27"/>
      <c r="KE104" s="27"/>
      <c r="KF104" s="27"/>
      <c r="KG104" s="27"/>
      <c r="KH104" s="27"/>
      <c r="KI104" s="27"/>
      <c r="KJ104" s="27"/>
      <c r="KK104" s="27"/>
      <c r="KL104" s="27"/>
      <c r="KM104" s="27"/>
      <c r="KN104" s="27"/>
      <c r="KO104" s="27"/>
      <c r="KP104" s="27"/>
      <c r="KQ104" s="27"/>
      <c r="KR104" s="27"/>
      <c r="KS104" s="27"/>
      <c r="KT104" s="27"/>
      <c r="KU104" s="27"/>
      <c r="KV104" s="27"/>
      <c r="KW104" s="27"/>
      <c r="KX104" s="27"/>
      <c r="KY104" s="27"/>
      <c r="KZ104" s="27"/>
      <c r="LA104" s="27"/>
      <c r="LB104" s="27"/>
      <c r="LC104" s="27"/>
      <c r="LD104" s="27"/>
      <c r="LE104" s="27"/>
      <c r="LF104" s="27"/>
      <c r="LG104" s="27"/>
      <c r="LH104" s="27"/>
      <c r="LI104" s="27"/>
      <c r="LJ104" s="27"/>
      <c r="LK104" s="27"/>
      <c r="LL104" s="27"/>
      <c r="LM104" s="27"/>
      <c r="LN104" s="27"/>
      <c r="LO104" s="27"/>
      <c r="LP104" s="27"/>
      <c r="LQ104" s="27"/>
      <c r="LR104" s="27"/>
      <c r="LS104" s="27"/>
      <c r="LT104" s="27"/>
      <c r="LU104" s="27"/>
      <c r="LV104" s="27"/>
      <c r="LW104" s="27"/>
      <c r="LX104" s="27"/>
      <c r="LY104" s="27"/>
      <c r="LZ104" s="27"/>
      <c r="MA104" s="27"/>
      <c r="MB104" s="27"/>
      <c r="MC104" s="27"/>
      <c r="MD104" s="27"/>
      <c r="ME104" s="27"/>
      <c r="MF104" s="27"/>
      <c r="MG104" s="27"/>
      <c r="MH104" s="27"/>
      <c r="MI104" s="27"/>
      <c r="MJ104" s="27"/>
      <c r="MK104" s="27"/>
      <c r="ML104" s="27"/>
      <c r="MM104" s="27"/>
      <c r="MN104" s="27"/>
      <c r="MO104" s="27"/>
      <c r="MP104" s="27"/>
      <c r="MQ104" s="27"/>
      <c r="MR104" s="27"/>
      <c r="MS104" s="27"/>
      <c r="MT104" s="27"/>
      <c r="MU104" s="27"/>
      <c r="MV104" s="27"/>
      <c r="MW104" s="27"/>
      <c r="MX104" s="27"/>
      <c r="MY104" s="27"/>
      <c r="MZ104" s="27"/>
      <c r="NA104" s="27"/>
      <c r="NB104" s="27"/>
      <c r="NC104" s="27"/>
      <c r="ND104" s="27"/>
      <c r="NE104" s="27"/>
      <c r="NF104" s="27"/>
      <c r="NG104" s="27"/>
      <c r="NH104" s="27"/>
      <c r="NI104" s="27"/>
      <c r="NJ104" s="27"/>
      <c r="NK104" s="27"/>
      <c r="NL104" s="27"/>
      <c r="NM104" s="27"/>
      <c r="NN104" s="27"/>
      <c r="NO104" s="27"/>
      <c r="NP104" s="27"/>
      <c r="NQ104" s="27"/>
      <c r="NR104" s="27"/>
      <c r="NS104" s="27"/>
      <c r="NT104" s="27"/>
      <c r="NU104" s="27"/>
      <c r="NV104" s="27"/>
      <c r="NW104" s="27"/>
      <c r="NX104" s="27"/>
      <c r="NY104" s="27"/>
      <c r="NZ104" s="27"/>
      <c r="OA104" s="27"/>
      <c r="OB104" s="27"/>
      <c r="OC104" s="27"/>
      <c r="OD104" s="27"/>
      <c r="OE104" s="27"/>
      <c r="OF104" s="27"/>
      <c r="OG104" s="27"/>
      <c r="OH104" s="27"/>
      <c r="OI104" s="27"/>
      <c r="OJ104" s="27"/>
      <c r="OK104" s="27"/>
      <c r="OL104" s="27"/>
      <c r="OM104" s="27"/>
      <c r="ON104" s="27"/>
      <c r="OO104" s="27"/>
      <c r="OP104" s="27"/>
      <c r="OQ104" s="27"/>
      <c r="OR104" s="27"/>
      <c r="OS104" s="27"/>
      <c r="OT104" s="27"/>
      <c r="OU104" s="27"/>
      <c r="OV104" s="27"/>
      <c r="OW104" s="27"/>
      <c r="OX104" s="27"/>
      <c r="OY104" s="27"/>
      <c r="OZ104" s="27"/>
      <c r="PA104" s="27"/>
      <c r="PB104" s="27"/>
      <c r="PC104" s="27"/>
      <c r="PD104" s="27"/>
      <c r="PE104" s="27"/>
      <c r="PF104" s="27"/>
      <c r="PG104" s="27"/>
      <c r="PH104" s="27"/>
      <c r="PI104" s="27"/>
      <c r="PJ104" s="27"/>
      <c r="PK104" s="27"/>
      <c r="PL104" s="27"/>
      <c r="PM104" s="27"/>
      <c r="PN104" s="27"/>
      <c r="PO104" s="27"/>
      <c r="PP104" s="27"/>
      <c r="PQ104" s="27"/>
      <c r="PR104" s="27"/>
      <c r="PS104" s="27"/>
      <c r="PT104" s="27"/>
      <c r="PU104" s="27"/>
      <c r="PV104" s="27"/>
      <c r="PW104" s="27"/>
      <c r="PX104" s="27"/>
      <c r="PY104" s="27"/>
      <c r="PZ104" s="27"/>
      <c r="QA104" s="27"/>
      <c r="QB104" s="27"/>
      <c r="QC104" s="27"/>
      <c r="QD104" s="27"/>
      <c r="QE104" s="27"/>
      <c r="QF104" s="27"/>
      <c r="QG104" s="27"/>
      <c r="QH104" s="27"/>
      <c r="QI104" s="27"/>
      <c r="QJ104" s="27"/>
      <c r="QK104" s="27"/>
      <c r="QL104" s="27"/>
      <c r="QM104" s="27"/>
      <c r="QN104" s="27"/>
      <c r="QO104" s="27"/>
      <c r="QP104" s="27"/>
      <c r="QQ104" s="27"/>
      <c r="QR104" s="27"/>
      <c r="QS104" s="27"/>
      <c r="QT104" s="27"/>
      <c r="QU104" s="27"/>
      <c r="QV104" s="27"/>
      <c r="QW104" s="27"/>
      <c r="QX104" s="27"/>
      <c r="QY104" s="27"/>
      <c r="QZ104" s="27"/>
      <c r="RA104" s="27"/>
      <c r="RB104" s="27"/>
      <c r="RC104" s="27"/>
      <c r="RD104" s="27"/>
      <c r="RE104" s="27"/>
      <c r="RF104" s="27"/>
      <c r="RG104" s="27"/>
      <c r="RH104" s="27"/>
      <c r="RI104" s="27"/>
      <c r="RJ104" s="27"/>
      <c r="RK104" s="27"/>
      <c r="RL104" s="27"/>
      <c r="RM104" s="27"/>
      <c r="RN104" s="27"/>
      <c r="RO104" s="27"/>
      <c r="RP104" s="27"/>
      <c r="RQ104" s="27"/>
      <c r="RR104" s="27"/>
      <c r="RS104" s="27"/>
      <c r="RT104" s="27"/>
      <c r="RU104" s="27"/>
      <c r="RV104" s="27"/>
      <c r="RW104" s="27"/>
      <c r="RX104" s="27"/>
      <c r="RY104" s="27"/>
      <c r="RZ104" s="27"/>
      <c r="SA104" s="27"/>
      <c r="SB104" s="27"/>
      <c r="SC104" s="27"/>
      <c r="SD104" s="27"/>
      <c r="SE104" s="27"/>
      <c r="SF104" s="27"/>
      <c r="SG104" s="27"/>
      <c r="SH104" s="27"/>
      <c r="SI104" s="27"/>
      <c r="SJ104" s="27"/>
      <c r="SK104" s="27"/>
      <c r="SL104" s="27"/>
      <c r="SM104" s="27"/>
      <c r="SN104" s="27"/>
      <c r="SO104" s="27"/>
      <c r="SP104" s="27"/>
      <c r="SQ104" s="27"/>
      <c r="SR104" s="27"/>
      <c r="SS104" s="27"/>
      <c r="ST104" s="27"/>
      <c r="SU104" s="27"/>
      <c r="SV104" s="27"/>
      <c r="SW104" s="27"/>
      <c r="SX104" s="27"/>
      <c r="SY104" s="27"/>
      <c r="SZ104" s="27"/>
      <c r="TA104" s="27"/>
      <c r="TB104" s="27"/>
      <c r="TC104" s="27"/>
      <c r="TD104" s="27"/>
      <c r="TE104" s="27"/>
      <c r="TF104" s="27"/>
      <c r="TG104" s="27"/>
      <c r="TH104" s="27"/>
      <c r="TI104" s="27"/>
      <c r="TJ104" s="27"/>
      <c r="TK104" s="27"/>
      <c r="TL104" s="27"/>
      <c r="TM104" s="27"/>
      <c r="TN104" s="27"/>
      <c r="TO104" s="27"/>
      <c r="TP104" s="27"/>
      <c r="TQ104" s="27"/>
      <c r="TR104" s="27"/>
      <c r="TS104" s="27"/>
      <c r="TT104" s="27"/>
      <c r="TU104" s="27"/>
      <c r="TV104" s="27"/>
      <c r="TW104" s="27"/>
      <c r="TX104" s="27"/>
    </row>
    <row r="105" spans="1:669" s="27" customFormat="1" ht="20.25" customHeight="1" x14ac:dyDescent="0.25">
      <c r="A105" s="45" t="s">
        <v>13</v>
      </c>
      <c r="B105" s="65">
        <v>1</v>
      </c>
      <c r="C105" s="46"/>
      <c r="D105" s="46"/>
      <c r="E105" s="64"/>
      <c r="F105" s="63"/>
      <c r="G105" s="103">
        <f>SUM(G104)</f>
        <v>110000</v>
      </c>
      <c r="H105" s="103">
        <f t="shared" ref="H105:M105" si="23">SUM(H104)</f>
        <v>3157</v>
      </c>
      <c r="I105" s="103">
        <f>SUM(I104)</f>
        <v>14457.62</v>
      </c>
      <c r="J105" s="103">
        <f t="shared" si="23"/>
        <v>3344</v>
      </c>
      <c r="K105" s="103">
        <f>SUM(K104)</f>
        <v>6625</v>
      </c>
      <c r="L105" s="103">
        <f t="shared" si="23"/>
        <v>27583.62</v>
      </c>
      <c r="M105" s="103">
        <f t="shared" si="23"/>
        <v>82416.38</v>
      </c>
    </row>
    <row r="106" spans="1:669" s="27" customFormat="1" ht="18" customHeight="1" x14ac:dyDescent="0.25">
      <c r="B106" s="10"/>
      <c r="C106" s="4"/>
      <c r="D106" s="4"/>
      <c r="E106" s="6"/>
      <c r="F106" s="2"/>
      <c r="G106" s="112"/>
      <c r="H106" s="112"/>
      <c r="I106" s="112"/>
      <c r="J106" s="112"/>
      <c r="K106" s="112"/>
      <c r="L106" s="112"/>
      <c r="M106" s="112"/>
    </row>
    <row r="107" spans="1:669" ht="12.75" customHeight="1" x14ac:dyDescent="0.25">
      <c r="A107" s="27" t="s">
        <v>72</v>
      </c>
      <c r="C107" s="8"/>
      <c r="D107" s="8"/>
      <c r="E107" s="27"/>
      <c r="F107" s="27"/>
      <c r="G107" s="113"/>
      <c r="H107" s="112"/>
      <c r="I107" s="113"/>
      <c r="J107" s="113"/>
      <c r="K107" s="113"/>
      <c r="L107" s="113"/>
      <c r="M107" s="112"/>
    </row>
    <row r="108" spans="1:669" s="35" customFormat="1" ht="12.75" customHeight="1" x14ac:dyDescent="0.25">
      <c r="A108" t="s">
        <v>73</v>
      </c>
      <c r="B108" s="146" t="s">
        <v>16</v>
      </c>
      <c r="C108" s="4" t="s">
        <v>66</v>
      </c>
      <c r="D108" s="4" t="s">
        <v>197</v>
      </c>
      <c r="E108" s="6">
        <v>44362</v>
      </c>
      <c r="F108" s="7" t="s">
        <v>99</v>
      </c>
      <c r="G108" s="136">
        <v>33000</v>
      </c>
      <c r="H108" s="136">
        <v>947.1</v>
      </c>
      <c r="I108" s="136">
        <v>0</v>
      </c>
      <c r="J108" s="136">
        <v>1003.2</v>
      </c>
      <c r="K108" s="136">
        <v>25</v>
      </c>
      <c r="L108" s="136">
        <v>1975.3</v>
      </c>
      <c r="M108" s="136">
        <f>G108-L108</f>
        <v>31024.7</v>
      </c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</row>
    <row r="109" spans="1:669" ht="12.75" customHeight="1" x14ac:dyDescent="0.25">
      <c r="A109" s="45" t="s">
        <v>13</v>
      </c>
      <c r="B109" s="65">
        <v>1</v>
      </c>
      <c r="C109" s="51"/>
      <c r="D109" s="51"/>
      <c r="E109" s="64"/>
      <c r="F109" s="64"/>
      <c r="G109" s="139">
        <f>G108</f>
        <v>33000</v>
      </c>
      <c r="H109" s="103">
        <f>H108</f>
        <v>947.1</v>
      </c>
      <c r="I109" s="139">
        <f>I108</f>
        <v>0</v>
      </c>
      <c r="J109" s="139">
        <f>J108</f>
        <v>1003.2</v>
      </c>
      <c r="K109" s="139">
        <f>K108</f>
        <v>25</v>
      </c>
      <c r="L109" s="139">
        <v>1975.3</v>
      </c>
      <c r="M109" s="103">
        <f>M108</f>
        <v>31024.7</v>
      </c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</row>
    <row r="110" spans="1:669" ht="12.75" customHeight="1" x14ac:dyDescent="0.25">
      <c r="A110" s="27"/>
      <c r="B110" s="10"/>
      <c r="C110" s="8"/>
      <c r="D110" s="8"/>
      <c r="E110" s="6"/>
      <c r="F110" s="6"/>
      <c r="G110" s="113"/>
      <c r="H110" s="112"/>
      <c r="I110" s="113"/>
      <c r="J110" s="113"/>
      <c r="K110" s="113"/>
      <c r="L110" s="113"/>
      <c r="M110" s="112"/>
    </row>
    <row r="111" spans="1:669" ht="12.75" customHeight="1" x14ac:dyDescent="0.25">
      <c r="A111" s="27" t="s">
        <v>106</v>
      </c>
      <c r="B111" s="76"/>
      <c r="C111" s="4"/>
      <c r="D111" s="4"/>
      <c r="E111" s="7"/>
      <c r="F111" s="7"/>
      <c r="G111" s="113"/>
      <c r="H111" s="112"/>
      <c r="I111" s="113"/>
      <c r="J111" s="113"/>
      <c r="K111" s="113"/>
      <c r="L111" s="113"/>
      <c r="M111" s="112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</row>
    <row r="112" spans="1:669" s="35" customFormat="1" ht="18" customHeight="1" x14ac:dyDescent="0.25">
      <c r="A112" t="s">
        <v>107</v>
      </c>
      <c r="B112" s="3" t="s">
        <v>16</v>
      </c>
      <c r="C112" s="4" t="s">
        <v>67</v>
      </c>
      <c r="D112" s="4" t="s">
        <v>197</v>
      </c>
      <c r="E112" s="7">
        <v>44562</v>
      </c>
      <c r="F112" s="7" t="s">
        <v>99</v>
      </c>
      <c r="G112" s="136">
        <v>40000</v>
      </c>
      <c r="H112" s="136">
        <v>1148</v>
      </c>
      <c r="I112" s="136">
        <v>442.65</v>
      </c>
      <c r="J112" s="136">
        <v>1216</v>
      </c>
      <c r="K112" s="136">
        <v>25</v>
      </c>
      <c r="L112" s="136">
        <v>2831.65</v>
      </c>
      <c r="M112" s="136">
        <f>G112-L112</f>
        <v>37168.35</v>
      </c>
      <c r="N112" s="31"/>
      <c r="O112" s="31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 s="34"/>
      <c r="IE112" s="34"/>
      <c r="IF112" s="34"/>
      <c r="IG112" s="34"/>
      <c r="IH112" s="34"/>
      <c r="II112" s="34"/>
      <c r="IJ112" s="34"/>
      <c r="IK112" s="34"/>
      <c r="IL112" s="34"/>
      <c r="IM112" s="34"/>
      <c r="IN112" s="34"/>
      <c r="IO112" s="34"/>
      <c r="IP112" s="34"/>
      <c r="IQ112" s="34"/>
      <c r="IR112" s="34"/>
      <c r="IS112" s="34"/>
      <c r="IT112" s="34"/>
      <c r="IU112" s="34"/>
      <c r="IV112" s="34"/>
      <c r="IW112" s="34"/>
      <c r="IX112" s="34"/>
      <c r="IY112" s="34"/>
      <c r="IZ112" s="34"/>
      <c r="JA112" s="34"/>
      <c r="JB112" s="34"/>
      <c r="JC112" s="34"/>
      <c r="JD112" s="34"/>
      <c r="JE112" s="34"/>
      <c r="JF112" s="34"/>
      <c r="JG112" s="34"/>
      <c r="JH112" s="34"/>
      <c r="JI112" s="34"/>
      <c r="JJ112" s="34"/>
      <c r="JK112" s="34"/>
      <c r="JL112" s="34"/>
      <c r="JM112" s="34"/>
      <c r="JN112" s="34"/>
      <c r="JO112" s="34"/>
      <c r="JP112" s="34"/>
      <c r="JQ112" s="34"/>
      <c r="JR112" s="34"/>
      <c r="JS112" s="34"/>
      <c r="JT112" s="34"/>
      <c r="JU112" s="34"/>
      <c r="JV112" s="34"/>
      <c r="JW112" s="34"/>
      <c r="JX112" s="34"/>
      <c r="JY112" s="34"/>
      <c r="JZ112" s="34"/>
      <c r="KA112" s="34"/>
      <c r="KB112" s="34"/>
      <c r="KC112" s="34"/>
      <c r="KD112" s="34"/>
      <c r="KE112" s="34"/>
      <c r="KF112" s="34"/>
      <c r="KG112" s="34"/>
      <c r="KH112" s="34"/>
      <c r="KI112" s="34"/>
      <c r="KJ112" s="34"/>
      <c r="KK112" s="34"/>
      <c r="KL112" s="34"/>
      <c r="KM112" s="34"/>
      <c r="KN112" s="34"/>
      <c r="KO112" s="34"/>
      <c r="KP112" s="34"/>
      <c r="KQ112" s="34"/>
      <c r="KR112" s="34"/>
      <c r="KS112" s="34"/>
      <c r="KT112" s="34"/>
      <c r="KU112" s="34"/>
      <c r="KV112" s="34"/>
      <c r="KW112" s="34"/>
      <c r="KX112" s="34"/>
      <c r="KY112" s="34"/>
      <c r="KZ112" s="34"/>
      <c r="LA112" s="34"/>
      <c r="LB112" s="34"/>
      <c r="LC112" s="34"/>
      <c r="LD112" s="34"/>
      <c r="LE112" s="34"/>
      <c r="LF112" s="34"/>
      <c r="LG112" s="34"/>
      <c r="LH112" s="34"/>
      <c r="LI112" s="34"/>
      <c r="LJ112" s="34"/>
      <c r="LK112" s="34"/>
      <c r="LL112" s="34"/>
      <c r="LM112" s="34"/>
      <c r="LN112" s="34"/>
      <c r="LO112" s="34"/>
      <c r="LP112" s="34"/>
      <c r="LQ112" s="34"/>
      <c r="LR112" s="34"/>
      <c r="LS112" s="34"/>
      <c r="LT112" s="34"/>
      <c r="LU112" s="34"/>
      <c r="LV112" s="34"/>
      <c r="LW112" s="34"/>
      <c r="LX112" s="34"/>
      <c r="LY112" s="34"/>
      <c r="LZ112" s="34"/>
      <c r="MA112" s="34"/>
      <c r="MB112" s="34"/>
      <c r="MC112" s="34"/>
      <c r="MD112" s="34"/>
      <c r="ME112" s="34"/>
      <c r="MF112" s="34"/>
      <c r="MG112" s="34"/>
      <c r="MH112" s="34"/>
      <c r="MI112" s="34"/>
      <c r="MJ112" s="34"/>
      <c r="MK112" s="34"/>
      <c r="ML112" s="34"/>
      <c r="MM112" s="34"/>
      <c r="MN112" s="34"/>
      <c r="MO112" s="34"/>
      <c r="MP112" s="34"/>
      <c r="MQ112" s="34"/>
      <c r="MR112" s="34"/>
      <c r="MS112" s="34"/>
      <c r="MT112" s="34"/>
      <c r="MU112" s="34"/>
      <c r="MV112" s="34"/>
      <c r="MW112" s="34"/>
      <c r="MX112" s="34"/>
      <c r="MY112" s="34"/>
      <c r="MZ112" s="34"/>
      <c r="NA112" s="34"/>
      <c r="NB112" s="34"/>
      <c r="NC112" s="34"/>
      <c r="ND112" s="34"/>
      <c r="NE112" s="34"/>
      <c r="NF112" s="34"/>
      <c r="NG112" s="34"/>
      <c r="NH112" s="34"/>
      <c r="NI112" s="34"/>
      <c r="NJ112" s="34"/>
      <c r="NK112" s="34"/>
      <c r="NL112" s="34"/>
      <c r="NM112" s="34"/>
      <c r="NN112" s="34"/>
      <c r="NO112" s="34"/>
      <c r="NP112" s="34"/>
      <c r="NQ112" s="34"/>
      <c r="NR112" s="34"/>
      <c r="NS112" s="34"/>
      <c r="NT112" s="34"/>
      <c r="NU112" s="34"/>
      <c r="NV112" s="34"/>
      <c r="NW112" s="34"/>
      <c r="NX112" s="34"/>
      <c r="NY112" s="34"/>
      <c r="NZ112" s="34"/>
      <c r="OA112" s="34"/>
      <c r="OB112" s="34"/>
      <c r="OC112" s="34"/>
      <c r="OD112" s="34"/>
      <c r="OE112" s="34"/>
      <c r="OF112" s="34"/>
      <c r="OG112" s="34"/>
      <c r="OH112" s="34"/>
      <c r="OI112" s="34"/>
      <c r="OJ112" s="34"/>
      <c r="OK112" s="34"/>
      <c r="OL112" s="34"/>
      <c r="OM112" s="34"/>
      <c r="ON112" s="34"/>
      <c r="OO112" s="34"/>
      <c r="OP112" s="34"/>
      <c r="OQ112" s="34"/>
      <c r="OR112" s="34"/>
      <c r="OS112" s="34"/>
      <c r="OT112" s="34"/>
      <c r="OU112" s="34"/>
      <c r="OV112" s="34"/>
      <c r="OW112" s="34"/>
      <c r="OX112" s="34"/>
      <c r="OY112" s="34"/>
      <c r="OZ112" s="34"/>
      <c r="PA112" s="34"/>
      <c r="PB112" s="34"/>
      <c r="PC112" s="34"/>
      <c r="PD112" s="34"/>
      <c r="PE112" s="34"/>
      <c r="PF112" s="34"/>
      <c r="PG112" s="34"/>
      <c r="PH112" s="34"/>
      <c r="PI112" s="34"/>
      <c r="PJ112" s="34"/>
      <c r="PK112" s="34"/>
      <c r="PL112" s="34"/>
      <c r="PM112" s="34"/>
      <c r="PN112" s="34"/>
      <c r="PO112" s="34"/>
      <c r="PP112" s="34"/>
      <c r="PQ112" s="34"/>
      <c r="PR112" s="34"/>
      <c r="PS112" s="34"/>
      <c r="PT112" s="34"/>
      <c r="PU112" s="34"/>
      <c r="PV112" s="34"/>
      <c r="PW112" s="34"/>
      <c r="PX112" s="34"/>
      <c r="PY112" s="34"/>
      <c r="PZ112" s="34"/>
      <c r="QA112" s="34"/>
      <c r="QB112" s="34"/>
      <c r="QC112" s="34"/>
      <c r="QD112" s="34"/>
      <c r="QE112" s="34"/>
      <c r="QF112" s="34"/>
      <c r="QG112" s="34"/>
      <c r="QH112" s="34"/>
      <c r="QI112" s="34"/>
      <c r="QJ112" s="34"/>
      <c r="QK112" s="34"/>
      <c r="QL112" s="34"/>
      <c r="QM112" s="34"/>
      <c r="QN112" s="34"/>
      <c r="QO112" s="34"/>
      <c r="QP112" s="34"/>
      <c r="QQ112" s="34"/>
      <c r="QR112" s="34"/>
      <c r="QS112" s="34"/>
      <c r="QT112" s="34"/>
      <c r="QU112" s="34"/>
      <c r="QV112" s="34"/>
      <c r="QW112" s="34"/>
      <c r="QX112" s="34"/>
      <c r="QY112" s="34"/>
      <c r="QZ112" s="34"/>
      <c r="RA112" s="34"/>
      <c r="RB112" s="34"/>
      <c r="RC112" s="34"/>
      <c r="RD112" s="34"/>
      <c r="RE112" s="34"/>
      <c r="RF112" s="34"/>
      <c r="RG112" s="34"/>
      <c r="RH112" s="34"/>
      <c r="RI112" s="34"/>
      <c r="RJ112" s="34"/>
      <c r="RK112" s="34"/>
      <c r="RL112" s="34"/>
      <c r="RM112" s="34"/>
      <c r="RN112" s="34"/>
      <c r="RO112" s="34"/>
      <c r="RP112" s="34"/>
      <c r="RQ112" s="34"/>
      <c r="RR112" s="34"/>
      <c r="RS112" s="34"/>
      <c r="RT112" s="34"/>
      <c r="RU112" s="34"/>
      <c r="RV112" s="34"/>
      <c r="RW112" s="34"/>
      <c r="RX112" s="34"/>
      <c r="RY112" s="34"/>
      <c r="RZ112" s="34"/>
      <c r="SA112" s="34"/>
      <c r="SB112" s="34"/>
      <c r="SC112" s="34"/>
      <c r="SD112" s="34"/>
      <c r="SE112" s="34"/>
      <c r="SF112" s="34"/>
      <c r="SG112" s="34"/>
      <c r="SH112" s="34"/>
      <c r="SI112" s="34"/>
      <c r="SJ112" s="34"/>
      <c r="SK112" s="34"/>
      <c r="SL112" s="34"/>
      <c r="SM112" s="34"/>
      <c r="SN112" s="34"/>
      <c r="SO112" s="34"/>
      <c r="SP112" s="34"/>
      <c r="SQ112" s="34"/>
      <c r="SR112" s="34"/>
      <c r="SS112" s="34"/>
      <c r="ST112" s="34"/>
      <c r="SU112" s="34"/>
      <c r="SV112" s="34"/>
      <c r="SW112" s="34"/>
      <c r="SX112" s="34"/>
      <c r="SY112" s="34"/>
      <c r="SZ112" s="34"/>
      <c r="TA112" s="34"/>
      <c r="TB112" s="34"/>
      <c r="TC112" s="34"/>
      <c r="TD112" s="34"/>
      <c r="TE112" s="34"/>
      <c r="TF112" s="34"/>
      <c r="TG112" s="34"/>
      <c r="TH112" s="34"/>
      <c r="TI112" s="34"/>
      <c r="TJ112" s="34"/>
      <c r="TK112" s="34"/>
      <c r="TL112" s="34"/>
      <c r="TM112" s="34"/>
      <c r="TN112" s="34"/>
      <c r="TO112" s="34"/>
      <c r="TP112" s="34"/>
      <c r="TQ112" s="34"/>
      <c r="TR112" s="34"/>
      <c r="TS112" s="34"/>
      <c r="TT112" s="34"/>
      <c r="TU112" s="34"/>
      <c r="TV112" s="34"/>
      <c r="TW112" s="34"/>
      <c r="TX112" s="34"/>
      <c r="TY112" s="34"/>
      <c r="TZ112" s="34"/>
      <c r="UA112" s="34"/>
      <c r="UB112" s="34"/>
      <c r="UC112" s="34"/>
      <c r="UD112" s="34"/>
      <c r="UE112" s="34"/>
      <c r="UF112" s="34"/>
      <c r="UG112" s="34"/>
      <c r="UH112" s="34"/>
      <c r="UI112" s="34"/>
      <c r="UJ112" s="34"/>
      <c r="UK112" s="34"/>
      <c r="UL112" s="34"/>
      <c r="UM112" s="34"/>
      <c r="UN112" s="34"/>
      <c r="UO112" s="34"/>
      <c r="UP112" s="34"/>
      <c r="UQ112" s="34"/>
      <c r="UR112" s="34"/>
      <c r="US112" s="34"/>
      <c r="UT112" s="34"/>
      <c r="UU112" s="34"/>
      <c r="UV112" s="34"/>
      <c r="UW112" s="34"/>
      <c r="UX112" s="34"/>
      <c r="UY112" s="34"/>
      <c r="UZ112" s="34"/>
      <c r="VA112" s="34"/>
      <c r="VB112" s="34"/>
      <c r="VC112" s="34"/>
      <c r="VD112" s="34"/>
      <c r="VE112" s="34"/>
      <c r="VF112" s="34"/>
      <c r="VG112" s="34"/>
      <c r="VH112" s="34"/>
      <c r="VI112" s="34"/>
      <c r="VJ112" s="34"/>
      <c r="VK112" s="34"/>
      <c r="VL112" s="34"/>
      <c r="VM112" s="34"/>
      <c r="VN112" s="34"/>
      <c r="VO112" s="34"/>
      <c r="VP112" s="34"/>
      <c r="VQ112" s="34"/>
      <c r="VR112" s="34"/>
      <c r="VS112" s="34"/>
      <c r="VT112" s="34"/>
      <c r="VU112" s="34"/>
      <c r="VV112" s="34"/>
      <c r="VW112" s="34"/>
      <c r="VX112" s="34"/>
      <c r="VY112" s="34"/>
      <c r="VZ112" s="34"/>
      <c r="WA112" s="34"/>
      <c r="WB112" s="34"/>
      <c r="WC112" s="34"/>
      <c r="WD112" s="34"/>
      <c r="WE112" s="34"/>
      <c r="WF112" s="34"/>
      <c r="WG112" s="34"/>
      <c r="WH112" s="34"/>
      <c r="WI112" s="34"/>
      <c r="WJ112" s="34"/>
      <c r="WK112" s="34"/>
      <c r="WL112" s="34"/>
      <c r="WM112" s="34"/>
      <c r="WN112" s="34"/>
      <c r="WO112" s="34"/>
      <c r="WP112" s="34"/>
      <c r="WQ112" s="34"/>
      <c r="WR112" s="34"/>
      <c r="WS112" s="34"/>
      <c r="WT112" s="34"/>
      <c r="WU112" s="34"/>
      <c r="WV112" s="34"/>
      <c r="WW112" s="34"/>
      <c r="WX112" s="34"/>
      <c r="WY112" s="34"/>
      <c r="WZ112" s="34"/>
      <c r="XA112" s="34"/>
      <c r="XB112" s="34"/>
      <c r="XC112" s="34"/>
      <c r="XD112" s="34"/>
      <c r="XE112" s="34"/>
      <c r="XF112" s="34"/>
      <c r="XG112" s="34"/>
      <c r="XH112" s="34"/>
      <c r="XI112" s="34"/>
      <c r="XJ112" s="34"/>
      <c r="XK112" s="34"/>
      <c r="XL112" s="34"/>
      <c r="XM112" s="34"/>
      <c r="XN112" s="34"/>
      <c r="XO112" s="34"/>
      <c r="XP112" s="34"/>
      <c r="XQ112" s="34"/>
      <c r="XR112" s="34"/>
      <c r="XS112" s="34"/>
      <c r="XT112" s="34"/>
      <c r="XU112" s="34"/>
      <c r="XV112" s="34"/>
      <c r="XW112" s="34"/>
      <c r="XX112" s="34"/>
      <c r="XY112" s="34"/>
      <c r="XZ112" s="34"/>
      <c r="YA112" s="34"/>
      <c r="YB112" s="34"/>
      <c r="YC112" s="34"/>
      <c r="YD112" s="34"/>
      <c r="YE112" s="34"/>
      <c r="YF112" s="34"/>
      <c r="YG112" s="34"/>
      <c r="YH112" s="34"/>
      <c r="YI112" s="34"/>
      <c r="YJ112" s="34"/>
      <c r="YK112" s="34"/>
      <c r="YL112" s="34"/>
      <c r="YM112" s="34"/>
      <c r="YN112" s="34"/>
      <c r="YO112" s="34"/>
      <c r="YP112" s="34"/>
      <c r="YQ112" s="34"/>
      <c r="YR112" s="34"/>
      <c r="YS112" s="34"/>
    </row>
    <row r="113" spans="1:669" ht="18" customHeight="1" x14ac:dyDescent="0.25">
      <c r="A113" t="s">
        <v>125</v>
      </c>
      <c r="B113" s="3" t="s">
        <v>101</v>
      </c>
      <c r="C113" s="4" t="s">
        <v>66</v>
      </c>
      <c r="D113" s="4" t="s">
        <v>197</v>
      </c>
      <c r="E113" s="7">
        <v>44593</v>
      </c>
      <c r="F113" s="7" t="s">
        <v>99</v>
      </c>
      <c r="G113" s="136">
        <v>40000</v>
      </c>
      <c r="H113" s="136">
        <v>1148</v>
      </c>
      <c r="I113" s="136">
        <v>442.65</v>
      </c>
      <c r="J113" s="136">
        <v>1216</v>
      </c>
      <c r="K113" s="136">
        <v>25</v>
      </c>
      <c r="L113" s="136">
        <v>2831.65</v>
      </c>
      <c r="M113" s="136">
        <f>G113-L113</f>
        <v>37168.35</v>
      </c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  <c r="IO113" s="34"/>
      <c r="IP113" s="34"/>
      <c r="IQ113" s="34"/>
      <c r="IR113" s="34"/>
      <c r="IS113" s="34"/>
      <c r="IT113" s="34"/>
      <c r="IU113" s="34"/>
      <c r="IV113" s="34"/>
      <c r="IW113" s="34"/>
      <c r="IX113" s="34"/>
      <c r="IY113" s="34"/>
      <c r="IZ113" s="34"/>
      <c r="JA113" s="34"/>
      <c r="JB113" s="34"/>
      <c r="JC113" s="34"/>
      <c r="JD113" s="34"/>
      <c r="JE113" s="34"/>
      <c r="JF113" s="34"/>
      <c r="JG113" s="34"/>
      <c r="JH113" s="34"/>
      <c r="JI113" s="34"/>
      <c r="JJ113" s="34"/>
      <c r="JK113" s="34"/>
      <c r="JL113" s="34"/>
      <c r="JM113" s="34"/>
      <c r="JN113" s="34"/>
      <c r="JO113" s="34"/>
      <c r="JP113" s="34"/>
      <c r="JQ113" s="34"/>
      <c r="JR113" s="34"/>
      <c r="JS113" s="34"/>
      <c r="JT113" s="34"/>
      <c r="JU113" s="34"/>
      <c r="JV113" s="34"/>
      <c r="JW113" s="34"/>
      <c r="JX113" s="34"/>
      <c r="JY113" s="34"/>
      <c r="JZ113" s="34"/>
      <c r="KA113" s="34"/>
      <c r="KB113" s="34"/>
      <c r="KC113" s="34"/>
      <c r="KD113" s="34"/>
      <c r="KE113" s="34"/>
      <c r="KF113" s="34"/>
      <c r="KG113" s="34"/>
      <c r="KH113" s="34"/>
      <c r="KI113" s="34"/>
      <c r="KJ113" s="34"/>
      <c r="KK113" s="34"/>
      <c r="KL113" s="34"/>
      <c r="KM113" s="34"/>
      <c r="KN113" s="34"/>
      <c r="KO113" s="34"/>
      <c r="KP113" s="34"/>
      <c r="KQ113" s="34"/>
      <c r="KR113" s="34"/>
      <c r="KS113" s="34"/>
      <c r="KT113" s="34"/>
      <c r="KU113" s="34"/>
      <c r="KV113" s="34"/>
      <c r="KW113" s="34"/>
      <c r="KX113" s="34"/>
      <c r="KY113" s="34"/>
      <c r="KZ113" s="34"/>
      <c r="LA113" s="34"/>
      <c r="LB113" s="34"/>
      <c r="LC113" s="34"/>
      <c r="LD113" s="34"/>
      <c r="LE113" s="34"/>
      <c r="LF113" s="34"/>
      <c r="LG113" s="34"/>
      <c r="LH113" s="34"/>
      <c r="LI113" s="34"/>
      <c r="LJ113" s="34"/>
      <c r="LK113" s="34"/>
      <c r="LL113" s="34"/>
      <c r="LM113" s="34"/>
      <c r="LN113" s="34"/>
      <c r="LO113" s="34"/>
      <c r="LP113" s="34"/>
      <c r="LQ113" s="34"/>
      <c r="LR113" s="34"/>
      <c r="LS113" s="34"/>
      <c r="LT113" s="34"/>
      <c r="LU113" s="34"/>
      <c r="LV113" s="34"/>
      <c r="LW113" s="34"/>
      <c r="LX113" s="34"/>
      <c r="LY113" s="34"/>
      <c r="LZ113" s="34"/>
      <c r="MA113" s="34"/>
      <c r="MB113" s="34"/>
      <c r="MC113" s="34"/>
      <c r="MD113" s="34"/>
      <c r="ME113" s="34"/>
      <c r="MF113" s="34"/>
      <c r="MG113" s="34"/>
      <c r="MH113" s="34"/>
      <c r="MI113" s="34"/>
      <c r="MJ113" s="34"/>
      <c r="MK113" s="34"/>
      <c r="ML113" s="34"/>
      <c r="MM113" s="34"/>
      <c r="MN113" s="34"/>
      <c r="MO113" s="34"/>
      <c r="MP113" s="34"/>
      <c r="MQ113" s="34"/>
      <c r="MR113" s="34"/>
      <c r="MS113" s="34"/>
      <c r="MT113" s="34"/>
      <c r="MU113" s="34"/>
      <c r="MV113" s="34"/>
      <c r="MW113" s="34"/>
      <c r="MX113" s="34"/>
      <c r="MY113" s="34"/>
      <c r="MZ113" s="34"/>
      <c r="NA113" s="34"/>
      <c r="NB113" s="34"/>
      <c r="NC113" s="34"/>
      <c r="ND113" s="34"/>
      <c r="NE113" s="34"/>
      <c r="NF113" s="34"/>
      <c r="NG113" s="34"/>
      <c r="NH113" s="34"/>
      <c r="NI113" s="34"/>
      <c r="NJ113" s="34"/>
      <c r="NK113" s="34"/>
      <c r="NL113" s="34"/>
      <c r="NM113" s="34"/>
      <c r="NN113" s="34"/>
      <c r="NO113" s="34"/>
      <c r="NP113" s="34"/>
      <c r="NQ113" s="34"/>
      <c r="NR113" s="34"/>
      <c r="NS113" s="34"/>
      <c r="NT113" s="34"/>
      <c r="NU113" s="34"/>
      <c r="NV113" s="34"/>
      <c r="NW113" s="34"/>
      <c r="NX113" s="34"/>
      <c r="NY113" s="34"/>
      <c r="NZ113" s="34"/>
      <c r="OA113" s="34"/>
      <c r="OB113" s="34"/>
      <c r="OC113" s="34"/>
      <c r="OD113" s="34"/>
      <c r="OE113" s="34"/>
      <c r="OF113" s="34"/>
      <c r="OG113" s="34"/>
      <c r="OH113" s="34"/>
      <c r="OI113" s="34"/>
      <c r="OJ113" s="34"/>
      <c r="OK113" s="34"/>
      <c r="OL113" s="34"/>
      <c r="OM113" s="34"/>
      <c r="ON113" s="34"/>
      <c r="OO113" s="34"/>
      <c r="OP113" s="34"/>
      <c r="OQ113" s="34"/>
      <c r="OR113" s="34"/>
      <c r="OS113" s="34"/>
      <c r="OT113" s="34"/>
      <c r="OU113" s="34"/>
      <c r="OV113" s="34"/>
      <c r="OW113" s="34"/>
      <c r="OX113" s="34"/>
      <c r="OY113" s="34"/>
      <c r="OZ113" s="34"/>
      <c r="PA113" s="34"/>
      <c r="PB113" s="34"/>
      <c r="PC113" s="34"/>
      <c r="PD113" s="34"/>
      <c r="PE113" s="34"/>
      <c r="PF113" s="34"/>
      <c r="PG113" s="34"/>
      <c r="PH113" s="34"/>
      <c r="PI113" s="34"/>
      <c r="PJ113" s="34"/>
      <c r="PK113" s="34"/>
      <c r="PL113" s="34"/>
      <c r="PM113" s="34"/>
      <c r="PN113" s="34"/>
      <c r="PO113" s="34"/>
      <c r="PP113" s="34"/>
      <c r="PQ113" s="34"/>
      <c r="PR113" s="34"/>
      <c r="PS113" s="34"/>
      <c r="PT113" s="34"/>
      <c r="PU113" s="34"/>
      <c r="PV113" s="34"/>
      <c r="PW113" s="34"/>
      <c r="PX113" s="34"/>
      <c r="PY113" s="34"/>
      <c r="PZ113" s="34"/>
      <c r="QA113" s="34"/>
      <c r="QB113" s="34"/>
      <c r="QC113" s="34"/>
      <c r="QD113" s="34"/>
      <c r="QE113" s="34"/>
      <c r="QF113" s="34"/>
      <c r="QG113" s="34"/>
      <c r="QH113" s="34"/>
      <c r="QI113" s="34"/>
      <c r="QJ113" s="34"/>
      <c r="QK113" s="34"/>
      <c r="QL113" s="34"/>
      <c r="QM113" s="34"/>
      <c r="QN113" s="34"/>
      <c r="QO113" s="34"/>
      <c r="QP113" s="34"/>
      <c r="QQ113" s="34"/>
      <c r="QR113" s="34"/>
      <c r="QS113" s="34"/>
      <c r="QT113" s="34"/>
      <c r="QU113" s="34"/>
      <c r="QV113" s="34"/>
      <c r="QW113" s="34"/>
      <c r="QX113" s="34"/>
      <c r="QY113" s="34"/>
      <c r="QZ113" s="34"/>
      <c r="RA113" s="34"/>
      <c r="RB113" s="34"/>
      <c r="RC113" s="34"/>
      <c r="RD113" s="34"/>
      <c r="RE113" s="34"/>
      <c r="RF113" s="34"/>
      <c r="RG113" s="34"/>
      <c r="RH113" s="34"/>
      <c r="RI113" s="34"/>
      <c r="RJ113" s="34"/>
      <c r="RK113" s="34"/>
      <c r="RL113" s="34"/>
      <c r="RM113" s="34"/>
      <c r="RN113" s="34"/>
      <c r="RO113" s="34"/>
      <c r="RP113" s="34"/>
      <c r="RQ113" s="34"/>
      <c r="RR113" s="34"/>
      <c r="RS113" s="34"/>
      <c r="RT113" s="34"/>
      <c r="RU113" s="34"/>
      <c r="RV113" s="34"/>
      <c r="RW113" s="34"/>
      <c r="RX113" s="34"/>
      <c r="RY113" s="34"/>
      <c r="RZ113" s="34"/>
      <c r="SA113" s="34"/>
      <c r="SB113" s="34"/>
      <c r="SC113" s="34"/>
      <c r="SD113" s="34"/>
      <c r="SE113" s="34"/>
      <c r="SF113" s="34"/>
      <c r="SG113" s="34"/>
      <c r="SH113" s="34"/>
      <c r="SI113" s="34"/>
      <c r="SJ113" s="34"/>
      <c r="SK113" s="34"/>
      <c r="SL113" s="34"/>
      <c r="SM113" s="34"/>
      <c r="SN113" s="34"/>
      <c r="SO113" s="34"/>
      <c r="SP113" s="34"/>
      <c r="SQ113" s="34"/>
      <c r="SR113" s="34"/>
      <c r="SS113" s="34"/>
      <c r="ST113" s="34"/>
      <c r="SU113" s="34"/>
      <c r="SV113" s="34"/>
      <c r="SW113" s="34"/>
      <c r="SX113" s="34"/>
      <c r="SY113" s="34"/>
      <c r="SZ113" s="34"/>
      <c r="TA113" s="34"/>
      <c r="TB113" s="34"/>
      <c r="TC113" s="34"/>
      <c r="TD113" s="34"/>
      <c r="TE113" s="34"/>
      <c r="TF113" s="34"/>
      <c r="TG113" s="34"/>
      <c r="TH113" s="34"/>
      <c r="TI113" s="34"/>
      <c r="TJ113" s="34"/>
      <c r="TK113" s="34"/>
      <c r="TL113" s="34"/>
      <c r="TM113" s="34"/>
      <c r="TN113" s="34"/>
      <c r="TO113" s="34"/>
      <c r="TP113" s="34"/>
      <c r="TQ113" s="34"/>
      <c r="TR113" s="34"/>
      <c r="TS113" s="34"/>
      <c r="TT113" s="34"/>
      <c r="TU113" s="34"/>
      <c r="TV113" s="34"/>
      <c r="TW113" s="34"/>
      <c r="TX113" s="34"/>
      <c r="TY113" s="34"/>
      <c r="TZ113" s="34"/>
      <c r="UA113" s="34"/>
      <c r="UB113" s="34"/>
      <c r="UC113" s="34"/>
      <c r="UD113" s="34"/>
      <c r="UE113" s="34"/>
      <c r="UF113" s="34"/>
      <c r="UG113" s="34"/>
      <c r="UH113" s="34"/>
      <c r="UI113" s="34"/>
      <c r="UJ113" s="34"/>
      <c r="UK113" s="34"/>
      <c r="UL113" s="34"/>
      <c r="UM113" s="34"/>
      <c r="UN113" s="34"/>
      <c r="UO113" s="34"/>
      <c r="UP113" s="34"/>
      <c r="UQ113" s="34"/>
      <c r="UR113" s="34"/>
      <c r="US113" s="34"/>
      <c r="UT113" s="34"/>
      <c r="UU113" s="34"/>
      <c r="UV113" s="34"/>
      <c r="UW113" s="34"/>
      <c r="UX113" s="34"/>
      <c r="UY113" s="34"/>
      <c r="UZ113" s="34"/>
      <c r="VA113" s="34"/>
      <c r="VB113" s="34"/>
      <c r="VC113" s="34"/>
      <c r="VD113" s="34"/>
      <c r="VE113" s="34"/>
      <c r="VF113" s="34"/>
      <c r="VG113" s="34"/>
      <c r="VH113" s="34"/>
      <c r="VI113" s="34"/>
      <c r="VJ113" s="34"/>
      <c r="VK113" s="34"/>
      <c r="VL113" s="34"/>
      <c r="VM113" s="34"/>
      <c r="VN113" s="34"/>
      <c r="VO113" s="34"/>
      <c r="VP113" s="34"/>
      <c r="VQ113" s="34"/>
      <c r="VR113" s="34"/>
      <c r="VS113" s="34"/>
      <c r="VT113" s="34"/>
      <c r="VU113" s="34"/>
      <c r="VV113" s="34"/>
      <c r="VW113" s="34"/>
      <c r="VX113" s="34"/>
      <c r="VY113" s="34"/>
      <c r="VZ113" s="34"/>
      <c r="WA113" s="34"/>
      <c r="WB113" s="34"/>
      <c r="WC113" s="34"/>
      <c r="WD113" s="34"/>
      <c r="WE113" s="34"/>
      <c r="WF113" s="34"/>
      <c r="WG113" s="34"/>
      <c r="WH113" s="34"/>
      <c r="WI113" s="34"/>
      <c r="WJ113" s="34"/>
      <c r="WK113" s="34"/>
      <c r="WL113" s="34"/>
      <c r="WM113" s="34"/>
      <c r="WN113" s="34"/>
      <c r="WO113" s="34"/>
      <c r="WP113" s="34"/>
      <c r="WQ113" s="34"/>
      <c r="WR113" s="34"/>
      <c r="WS113" s="34"/>
      <c r="WT113" s="34"/>
      <c r="WU113" s="34"/>
      <c r="WV113" s="34"/>
      <c r="WW113" s="34"/>
      <c r="WX113" s="34"/>
      <c r="WY113" s="34"/>
      <c r="WZ113" s="34"/>
      <c r="XA113" s="34"/>
      <c r="XB113" s="34"/>
      <c r="XC113" s="34"/>
      <c r="XD113" s="34"/>
      <c r="XE113" s="34"/>
      <c r="XF113" s="34"/>
      <c r="XG113" s="34"/>
      <c r="XH113" s="34"/>
      <c r="XI113" s="34"/>
      <c r="XJ113" s="34"/>
      <c r="XK113" s="34"/>
      <c r="XL113" s="34"/>
      <c r="XM113" s="34"/>
      <c r="XN113" s="34"/>
      <c r="XO113" s="34"/>
      <c r="XP113" s="34"/>
      <c r="XQ113" s="34"/>
      <c r="XR113" s="34"/>
      <c r="XS113" s="34"/>
      <c r="XT113" s="34"/>
      <c r="XU113" s="34"/>
      <c r="XV113" s="34"/>
      <c r="XW113" s="34"/>
      <c r="XX113" s="34"/>
      <c r="XY113" s="34"/>
      <c r="XZ113" s="34"/>
      <c r="YA113" s="34"/>
      <c r="YB113" s="34"/>
      <c r="YC113" s="34"/>
      <c r="YD113" s="34"/>
      <c r="YE113" s="34"/>
      <c r="YF113" s="34"/>
      <c r="YG113" s="34"/>
      <c r="YH113" s="34"/>
      <c r="YI113" s="34"/>
      <c r="YJ113" s="34"/>
      <c r="YK113" s="34"/>
      <c r="YL113" s="34"/>
      <c r="YM113" s="34"/>
      <c r="YN113" s="34"/>
      <c r="YO113" s="34"/>
      <c r="YP113" s="34"/>
      <c r="YQ113" s="34"/>
      <c r="YR113" s="34"/>
      <c r="YS113" s="34"/>
    </row>
    <row r="114" spans="1:669" ht="15.75" x14ac:dyDescent="0.25">
      <c r="A114" s="45" t="s">
        <v>95</v>
      </c>
      <c r="B114" s="67">
        <v>2</v>
      </c>
      <c r="C114" s="51"/>
      <c r="D114" s="51"/>
      <c r="E114" s="77"/>
      <c r="F114" s="77"/>
      <c r="G114" s="139">
        <f t="shared" ref="G114:M114" si="24">SUM(G112:G113)</f>
        <v>80000</v>
      </c>
      <c r="H114" s="103">
        <f t="shared" si="24"/>
        <v>2296</v>
      </c>
      <c r="I114" s="139">
        <f t="shared" si="24"/>
        <v>885.3</v>
      </c>
      <c r="J114" s="139">
        <f t="shared" si="24"/>
        <v>2432</v>
      </c>
      <c r="K114" s="139">
        <f>SUM(K112:K113)</f>
        <v>50</v>
      </c>
      <c r="L114" s="139">
        <f t="shared" si="24"/>
        <v>5663.3</v>
      </c>
      <c r="M114" s="139">
        <f t="shared" si="24"/>
        <v>74336.7</v>
      </c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  <c r="IO114" s="34"/>
      <c r="IP114" s="34"/>
      <c r="IQ114" s="34"/>
      <c r="IR114" s="34"/>
      <c r="IS114" s="34"/>
      <c r="IT114" s="34"/>
      <c r="IU114" s="34"/>
      <c r="IV114" s="34"/>
      <c r="IW114" s="34"/>
      <c r="IX114" s="34"/>
      <c r="IY114" s="34"/>
      <c r="IZ114" s="34"/>
      <c r="JA114" s="34"/>
      <c r="JB114" s="34"/>
      <c r="JC114" s="34"/>
      <c r="JD114" s="34"/>
      <c r="JE114" s="34"/>
      <c r="JF114" s="34"/>
      <c r="JG114" s="34"/>
      <c r="JH114" s="34"/>
      <c r="JI114" s="34"/>
      <c r="JJ114" s="34"/>
      <c r="JK114" s="34"/>
      <c r="JL114" s="34"/>
      <c r="JM114" s="34"/>
      <c r="JN114" s="34"/>
      <c r="JO114" s="34"/>
      <c r="JP114" s="34"/>
      <c r="JQ114" s="34"/>
      <c r="JR114" s="34"/>
      <c r="JS114" s="34"/>
      <c r="JT114" s="34"/>
      <c r="JU114" s="34"/>
      <c r="JV114" s="34"/>
      <c r="JW114" s="34"/>
      <c r="JX114" s="34"/>
      <c r="JY114" s="34"/>
      <c r="JZ114" s="34"/>
      <c r="KA114" s="34"/>
      <c r="KB114" s="34"/>
      <c r="KC114" s="34"/>
      <c r="KD114" s="34"/>
      <c r="KE114" s="34"/>
      <c r="KF114" s="34"/>
      <c r="KG114" s="34"/>
      <c r="KH114" s="34"/>
      <c r="KI114" s="34"/>
      <c r="KJ114" s="34"/>
      <c r="KK114" s="34"/>
      <c r="KL114" s="34"/>
      <c r="KM114" s="34"/>
      <c r="KN114" s="34"/>
      <c r="KO114" s="34"/>
      <c r="KP114" s="34"/>
      <c r="KQ114" s="34"/>
      <c r="KR114" s="34"/>
      <c r="KS114" s="34"/>
      <c r="KT114" s="34"/>
      <c r="KU114" s="34"/>
      <c r="KV114" s="34"/>
      <c r="KW114" s="34"/>
      <c r="KX114" s="34"/>
      <c r="KY114" s="34"/>
      <c r="KZ114" s="34"/>
      <c r="LA114" s="34"/>
      <c r="LB114" s="34"/>
      <c r="LC114" s="34"/>
      <c r="LD114" s="34"/>
      <c r="LE114" s="34"/>
      <c r="LF114" s="34"/>
      <c r="LG114" s="34"/>
      <c r="LH114" s="34"/>
      <c r="LI114" s="34"/>
      <c r="LJ114" s="34"/>
      <c r="LK114" s="34"/>
      <c r="LL114" s="34"/>
      <c r="LM114" s="34"/>
      <c r="LN114" s="34"/>
      <c r="LO114" s="34"/>
      <c r="LP114" s="34"/>
      <c r="LQ114" s="34"/>
      <c r="LR114" s="34"/>
      <c r="LS114" s="34"/>
      <c r="LT114" s="34"/>
      <c r="LU114" s="34"/>
      <c r="LV114" s="34"/>
      <c r="LW114" s="34"/>
      <c r="LX114" s="34"/>
      <c r="LY114" s="34"/>
      <c r="LZ114" s="34"/>
      <c r="MA114" s="34"/>
      <c r="MB114" s="34"/>
      <c r="MC114" s="34"/>
      <c r="MD114" s="34"/>
      <c r="ME114" s="34"/>
      <c r="MF114" s="34"/>
      <c r="MG114" s="34"/>
      <c r="MH114" s="34"/>
      <c r="MI114" s="34"/>
      <c r="MJ114" s="34"/>
      <c r="MK114" s="34"/>
      <c r="ML114" s="34"/>
      <c r="MM114" s="34"/>
      <c r="MN114" s="34"/>
      <c r="MO114" s="34"/>
      <c r="MP114" s="34"/>
      <c r="MQ114" s="34"/>
      <c r="MR114" s="34"/>
      <c r="MS114" s="34"/>
      <c r="MT114" s="34"/>
      <c r="MU114" s="34"/>
      <c r="MV114" s="34"/>
      <c r="MW114" s="34"/>
      <c r="MX114" s="34"/>
      <c r="MY114" s="34"/>
      <c r="MZ114" s="34"/>
      <c r="NA114" s="34"/>
      <c r="NB114" s="34"/>
      <c r="NC114" s="34"/>
      <c r="ND114" s="34"/>
      <c r="NE114" s="34"/>
      <c r="NF114" s="34"/>
      <c r="NG114" s="34"/>
      <c r="NH114" s="34"/>
      <c r="NI114" s="34"/>
      <c r="NJ114" s="34"/>
      <c r="NK114" s="34"/>
      <c r="NL114" s="34"/>
      <c r="NM114" s="34"/>
      <c r="NN114" s="34"/>
      <c r="NO114" s="34"/>
      <c r="NP114" s="34"/>
      <c r="NQ114" s="34"/>
      <c r="NR114" s="34"/>
      <c r="NS114" s="34"/>
      <c r="NT114" s="34"/>
      <c r="NU114" s="34"/>
      <c r="NV114" s="34"/>
      <c r="NW114" s="34"/>
      <c r="NX114" s="34"/>
      <c r="NY114" s="34"/>
      <c r="NZ114" s="34"/>
      <c r="OA114" s="34"/>
      <c r="OB114" s="34"/>
      <c r="OC114" s="34"/>
      <c r="OD114" s="34"/>
      <c r="OE114" s="34"/>
      <c r="OF114" s="34"/>
      <c r="OG114" s="34"/>
      <c r="OH114" s="34"/>
      <c r="OI114" s="34"/>
      <c r="OJ114" s="34"/>
      <c r="OK114" s="34"/>
      <c r="OL114" s="34"/>
      <c r="OM114" s="34"/>
      <c r="ON114" s="34"/>
      <c r="OO114" s="34"/>
      <c r="OP114" s="34"/>
      <c r="OQ114" s="34"/>
      <c r="OR114" s="34"/>
      <c r="OS114" s="34"/>
      <c r="OT114" s="34"/>
      <c r="OU114" s="34"/>
      <c r="OV114" s="34"/>
      <c r="OW114" s="34"/>
      <c r="OX114" s="34"/>
      <c r="OY114" s="34"/>
      <c r="OZ114" s="34"/>
      <c r="PA114" s="34"/>
      <c r="PB114" s="34"/>
      <c r="PC114" s="34"/>
      <c r="PD114" s="34"/>
      <c r="PE114" s="34"/>
      <c r="PF114" s="34"/>
      <c r="PG114" s="34"/>
      <c r="PH114" s="34"/>
      <c r="PI114" s="34"/>
      <c r="PJ114" s="34"/>
      <c r="PK114" s="34"/>
      <c r="PL114" s="34"/>
      <c r="PM114" s="34"/>
      <c r="PN114" s="34"/>
      <c r="PO114" s="34"/>
      <c r="PP114" s="34"/>
      <c r="PQ114" s="34"/>
      <c r="PR114" s="34"/>
      <c r="PS114" s="34"/>
      <c r="PT114" s="34"/>
      <c r="PU114" s="34"/>
      <c r="PV114" s="34"/>
      <c r="PW114" s="34"/>
      <c r="PX114" s="34"/>
      <c r="PY114" s="34"/>
      <c r="PZ114" s="34"/>
      <c r="QA114" s="34"/>
      <c r="QB114" s="34"/>
      <c r="QC114" s="34"/>
      <c r="QD114" s="34"/>
      <c r="QE114" s="34"/>
      <c r="QF114" s="34"/>
      <c r="QG114" s="34"/>
      <c r="QH114" s="34"/>
      <c r="QI114" s="34"/>
      <c r="QJ114" s="34"/>
      <c r="QK114" s="34"/>
      <c r="QL114" s="34"/>
      <c r="QM114" s="34"/>
      <c r="QN114" s="34"/>
      <c r="QO114" s="34"/>
      <c r="QP114" s="34"/>
      <c r="QQ114" s="34"/>
      <c r="QR114" s="34"/>
      <c r="QS114" s="34"/>
      <c r="QT114" s="34"/>
      <c r="QU114" s="34"/>
      <c r="QV114" s="34"/>
      <c r="QW114" s="34"/>
      <c r="QX114" s="34"/>
      <c r="QY114" s="34"/>
      <c r="QZ114" s="34"/>
      <c r="RA114" s="34"/>
      <c r="RB114" s="34"/>
      <c r="RC114" s="34"/>
      <c r="RD114" s="34"/>
      <c r="RE114" s="34"/>
      <c r="RF114" s="34"/>
      <c r="RG114" s="34"/>
      <c r="RH114" s="34"/>
      <c r="RI114" s="34"/>
      <c r="RJ114" s="34"/>
      <c r="RK114" s="34"/>
      <c r="RL114" s="34"/>
      <c r="RM114" s="34"/>
      <c r="RN114" s="34"/>
      <c r="RO114" s="34"/>
      <c r="RP114" s="34"/>
      <c r="RQ114" s="34"/>
      <c r="RR114" s="34"/>
      <c r="RS114" s="34"/>
      <c r="RT114" s="34"/>
      <c r="RU114" s="34"/>
      <c r="RV114" s="34"/>
      <c r="RW114" s="34"/>
      <c r="RX114" s="34"/>
      <c r="RY114" s="34"/>
      <c r="RZ114" s="34"/>
      <c r="SA114" s="34"/>
      <c r="SB114" s="34"/>
      <c r="SC114" s="34"/>
      <c r="SD114" s="34"/>
      <c r="SE114" s="34"/>
      <c r="SF114" s="34"/>
      <c r="SG114" s="34"/>
      <c r="SH114" s="34"/>
      <c r="SI114" s="34"/>
      <c r="SJ114" s="34"/>
      <c r="SK114" s="34"/>
      <c r="SL114" s="34"/>
      <c r="SM114" s="34"/>
      <c r="SN114" s="34"/>
      <c r="SO114" s="34"/>
      <c r="SP114" s="34"/>
      <c r="SQ114" s="34"/>
      <c r="SR114" s="34"/>
      <c r="SS114" s="34"/>
      <c r="ST114" s="34"/>
      <c r="SU114" s="34"/>
      <c r="SV114" s="34"/>
      <c r="SW114" s="34"/>
      <c r="SX114" s="34"/>
      <c r="SY114" s="34"/>
      <c r="SZ114" s="34"/>
      <c r="TA114" s="34"/>
      <c r="TB114" s="34"/>
      <c r="TC114" s="34"/>
      <c r="TD114" s="34"/>
      <c r="TE114" s="34"/>
      <c r="TF114" s="34"/>
      <c r="TG114" s="34"/>
      <c r="TH114" s="34"/>
      <c r="TI114" s="34"/>
      <c r="TJ114" s="34"/>
      <c r="TK114" s="34"/>
      <c r="TL114" s="34"/>
      <c r="TM114" s="34"/>
      <c r="TN114" s="34"/>
      <c r="TO114" s="34"/>
      <c r="TP114" s="34"/>
      <c r="TQ114" s="34"/>
      <c r="TR114" s="34"/>
      <c r="TS114" s="34"/>
      <c r="TT114" s="34"/>
      <c r="TU114" s="34"/>
      <c r="TV114" s="34"/>
      <c r="TW114" s="34"/>
      <c r="TX114" s="34"/>
      <c r="TY114" s="34"/>
      <c r="TZ114" s="34"/>
      <c r="UA114" s="34"/>
      <c r="UB114" s="34"/>
      <c r="UC114" s="34"/>
      <c r="UD114" s="34"/>
      <c r="UE114" s="34"/>
      <c r="UF114" s="34"/>
      <c r="UG114" s="34"/>
      <c r="UH114" s="34"/>
      <c r="UI114" s="34"/>
      <c r="UJ114" s="34"/>
      <c r="UK114" s="34"/>
      <c r="UL114" s="34"/>
      <c r="UM114" s="34"/>
      <c r="UN114" s="34"/>
      <c r="UO114" s="34"/>
      <c r="UP114" s="34"/>
      <c r="UQ114" s="34"/>
      <c r="UR114" s="34"/>
      <c r="US114" s="34"/>
      <c r="UT114" s="34"/>
      <c r="UU114" s="34"/>
      <c r="UV114" s="34"/>
      <c r="UW114" s="34"/>
      <c r="UX114" s="34"/>
      <c r="UY114" s="34"/>
      <c r="UZ114" s="34"/>
      <c r="VA114" s="34"/>
      <c r="VB114" s="34"/>
      <c r="VC114" s="34"/>
      <c r="VD114" s="34"/>
      <c r="VE114" s="34"/>
      <c r="VF114" s="34"/>
      <c r="VG114" s="34"/>
      <c r="VH114" s="34"/>
      <c r="VI114" s="34"/>
      <c r="VJ114" s="34"/>
      <c r="VK114" s="34"/>
      <c r="VL114" s="34"/>
      <c r="VM114" s="34"/>
      <c r="VN114" s="34"/>
      <c r="VO114" s="34"/>
      <c r="VP114" s="34"/>
      <c r="VQ114" s="34"/>
      <c r="VR114" s="34"/>
      <c r="VS114" s="34"/>
      <c r="VT114" s="34"/>
      <c r="VU114" s="34"/>
      <c r="VV114" s="34"/>
      <c r="VW114" s="34"/>
      <c r="VX114" s="34"/>
      <c r="VY114" s="34"/>
      <c r="VZ114" s="34"/>
      <c r="WA114" s="34"/>
      <c r="WB114" s="34"/>
      <c r="WC114" s="34"/>
      <c r="WD114" s="34"/>
      <c r="WE114" s="34"/>
      <c r="WF114" s="34"/>
      <c r="WG114" s="34"/>
      <c r="WH114" s="34"/>
      <c r="WI114" s="34"/>
      <c r="WJ114" s="34"/>
      <c r="WK114" s="34"/>
      <c r="WL114" s="34"/>
      <c r="WM114" s="34"/>
      <c r="WN114" s="34"/>
      <c r="WO114" s="34"/>
      <c r="WP114" s="34"/>
      <c r="WQ114" s="34"/>
      <c r="WR114" s="34"/>
      <c r="WS114" s="34"/>
      <c r="WT114" s="34"/>
      <c r="WU114" s="34"/>
      <c r="WV114" s="34"/>
      <c r="WW114" s="34"/>
      <c r="WX114" s="34"/>
      <c r="WY114" s="34"/>
      <c r="WZ114" s="34"/>
      <c r="XA114" s="34"/>
      <c r="XB114" s="34"/>
      <c r="XC114" s="34"/>
      <c r="XD114" s="34"/>
      <c r="XE114" s="34"/>
      <c r="XF114" s="34"/>
      <c r="XG114" s="34"/>
      <c r="XH114" s="34"/>
      <c r="XI114" s="34"/>
      <c r="XJ114" s="34"/>
      <c r="XK114" s="34"/>
      <c r="XL114" s="34"/>
      <c r="XM114" s="34"/>
      <c r="XN114" s="34"/>
      <c r="XO114" s="34"/>
      <c r="XP114" s="34"/>
      <c r="XQ114" s="34"/>
      <c r="XR114" s="34"/>
      <c r="XS114" s="34"/>
      <c r="XT114" s="34"/>
      <c r="XU114" s="34"/>
      <c r="XV114" s="34"/>
      <c r="XW114" s="34"/>
      <c r="XX114" s="34"/>
      <c r="XY114" s="34"/>
      <c r="XZ114" s="34"/>
      <c r="YA114" s="34"/>
      <c r="YB114" s="34"/>
      <c r="YC114" s="34"/>
      <c r="YD114" s="34"/>
      <c r="YE114" s="34"/>
      <c r="YF114" s="34"/>
      <c r="YG114" s="34"/>
      <c r="YH114" s="34"/>
      <c r="YI114" s="34"/>
      <c r="YJ114" s="34"/>
      <c r="YK114" s="34"/>
      <c r="YL114" s="34"/>
      <c r="YM114" s="34"/>
      <c r="YN114" s="34"/>
      <c r="YO114" s="34"/>
      <c r="YP114" s="34"/>
      <c r="YQ114" s="34"/>
      <c r="YR114" s="34"/>
      <c r="YS114" s="34"/>
    </row>
    <row r="115" spans="1:669" ht="15.75" x14ac:dyDescent="0.25">
      <c r="A115" s="27"/>
      <c r="B115" s="76"/>
      <c r="C115" s="8"/>
      <c r="D115" s="8"/>
      <c r="E115" s="138"/>
      <c r="F115" s="138"/>
      <c r="G115" s="113"/>
      <c r="H115" s="112"/>
      <c r="I115" s="113"/>
      <c r="J115" s="113"/>
      <c r="K115" s="113"/>
      <c r="L115" s="113"/>
      <c r="M115" s="113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  <c r="IV115" s="34"/>
      <c r="IW115" s="34"/>
      <c r="IX115" s="34"/>
      <c r="IY115" s="34"/>
      <c r="IZ115" s="34"/>
      <c r="JA115" s="34"/>
      <c r="JB115" s="34"/>
      <c r="JC115" s="34"/>
      <c r="JD115" s="34"/>
      <c r="JE115" s="34"/>
      <c r="JF115" s="34"/>
      <c r="JG115" s="34"/>
      <c r="JH115" s="34"/>
      <c r="JI115" s="34"/>
      <c r="JJ115" s="34"/>
      <c r="JK115" s="34"/>
      <c r="JL115" s="34"/>
      <c r="JM115" s="34"/>
      <c r="JN115" s="34"/>
      <c r="JO115" s="34"/>
      <c r="JP115" s="34"/>
      <c r="JQ115" s="34"/>
      <c r="JR115" s="34"/>
      <c r="JS115" s="34"/>
      <c r="JT115" s="34"/>
      <c r="JU115" s="34"/>
      <c r="JV115" s="34"/>
      <c r="JW115" s="34"/>
      <c r="JX115" s="34"/>
      <c r="JY115" s="34"/>
      <c r="JZ115" s="34"/>
      <c r="KA115" s="34"/>
      <c r="KB115" s="34"/>
      <c r="KC115" s="34"/>
      <c r="KD115" s="34"/>
      <c r="KE115" s="34"/>
      <c r="KF115" s="34"/>
      <c r="KG115" s="34"/>
      <c r="KH115" s="34"/>
      <c r="KI115" s="34"/>
      <c r="KJ115" s="34"/>
      <c r="KK115" s="34"/>
      <c r="KL115" s="34"/>
      <c r="KM115" s="34"/>
      <c r="KN115" s="34"/>
      <c r="KO115" s="34"/>
      <c r="KP115" s="34"/>
      <c r="KQ115" s="34"/>
      <c r="KR115" s="34"/>
      <c r="KS115" s="34"/>
      <c r="KT115" s="34"/>
      <c r="KU115" s="34"/>
      <c r="KV115" s="34"/>
      <c r="KW115" s="34"/>
      <c r="KX115" s="34"/>
      <c r="KY115" s="34"/>
      <c r="KZ115" s="34"/>
      <c r="LA115" s="34"/>
      <c r="LB115" s="34"/>
      <c r="LC115" s="34"/>
      <c r="LD115" s="34"/>
      <c r="LE115" s="34"/>
      <c r="LF115" s="34"/>
      <c r="LG115" s="34"/>
      <c r="LH115" s="34"/>
      <c r="LI115" s="34"/>
      <c r="LJ115" s="34"/>
      <c r="LK115" s="34"/>
      <c r="LL115" s="34"/>
      <c r="LM115" s="34"/>
      <c r="LN115" s="34"/>
      <c r="LO115" s="34"/>
      <c r="LP115" s="34"/>
      <c r="LQ115" s="34"/>
      <c r="LR115" s="34"/>
      <c r="LS115" s="34"/>
      <c r="LT115" s="34"/>
      <c r="LU115" s="34"/>
      <c r="LV115" s="34"/>
      <c r="LW115" s="34"/>
      <c r="LX115" s="34"/>
      <c r="LY115" s="34"/>
      <c r="LZ115" s="34"/>
      <c r="MA115" s="34"/>
      <c r="MB115" s="34"/>
      <c r="MC115" s="34"/>
      <c r="MD115" s="34"/>
      <c r="ME115" s="34"/>
      <c r="MF115" s="34"/>
      <c r="MG115" s="34"/>
      <c r="MH115" s="34"/>
      <c r="MI115" s="34"/>
      <c r="MJ115" s="34"/>
      <c r="MK115" s="34"/>
      <c r="ML115" s="34"/>
      <c r="MM115" s="34"/>
      <c r="MN115" s="34"/>
      <c r="MO115" s="34"/>
      <c r="MP115" s="34"/>
      <c r="MQ115" s="34"/>
      <c r="MR115" s="34"/>
      <c r="MS115" s="34"/>
      <c r="MT115" s="34"/>
      <c r="MU115" s="34"/>
      <c r="MV115" s="34"/>
      <c r="MW115" s="34"/>
      <c r="MX115" s="34"/>
      <c r="MY115" s="34"/>
      <c r="MZ115" s="34"/>
      <c r="NA115" s="34"/>
      <c r="NB115" s="34"/>
      <c r="NC115" s="34"/>
      <c r="ND115" s="34"/>
      <c r="NE115" s="34"/>
      <c r="NF115" s="34"/>
      <c r="NG115" s="34"/>
      <c r="NH115" s="34"/>
      <c r="NI115" s="34"/>
      <c r="NJ115" s="34"/>
      <c r="NK115" s="34"/>
      <c r="NL115" s="34"/>
      <c r="NM115" s="34"/>
      <c r="NN115" s="34"/>
      <c r="NO115" s="34"/>
      <c r="NP115" s="34"/>
      <c r="NQ115" s="34"/>
      <c r="NR115" s="34"/>
      <c r="NS115" s="34"/>
      <c r="NT115" s="34"/>
      <c r="NU115" s="34"/>
      <c r="NV115" s="34"/>
      <c r="NW115" s="34"/>
      <c r="NX115" s="34"/>
      <c r="NY115" s="34"/>
      <c r="NZ115" s="34"/>
      <c r="OA115" s="34"/>
      <c r="OB115" s="34"/>
      <c r="OC115" s="34"/>
      <c r="OD115" s="34"/>
      <c r="OE115" s="34"/>
      <c r="OF115" s="34"/>
      <c r="OG115" s="34"/>
      <c r="OH115" s="34"/>
      <c r="OI115" s="34"/>
      <c r="OJ115" s="34"/>
      <c r="OK115" s="34"/>
      <c r="OL115" s="34"/>
      <c r="OM115" s="34"/>
      <c r="ON115" s="34"/>
      <c r="OO115" s="34"/>
      <c r="OP115" s="34"/>
      <c r="OQ115" s="34"/>
      <c r="OR115" s="34"/>
      <c r="OS115" s="34"/>
      <c r="OT115" s="34"/>
      <c r="OU115" s="34"/>
      <c r="OV115" s="34"/>
      <c r="OW115" s="34"/>
      <c r="OX115" s="34"/>
      <c r="OY115" s="34"/>
      <c r="OZ115" s="34"/>
      <c r="PA115" s="34"/>
      <c r="PB115" s="34"/>
      <c r="PC115" s="34"/>
      <c r="PD115" s="34"/>
      <c r="PE115" s="34"/>
      <c r="PF115" s="34"/>
      <c r="PG115" s="34"/>
      <c r="PH115" s="34"/>
      <c r="PI115" s="34"/>
      <c r="PJ115" s="34"/>
      <c r="PK115" s="34"/>
      <c r="PL115" s="34"/>
      <c r="PM115" s="34"/>
      <c r="PN115" s="34"/>
      <c r="PO115" s="34"/>
      <c r="PP115" s="34"/>
      <c r="PQ115" s="34"/>
      <c r="PR115" s="34"/>
      <c r="PS115" s="34"/>
      <c r="PT115" s="34"/>
      <c r="PU115" s="34"/>
      <c r="PV115" s="34"/>
      <c r="PW115" s="34"/>
      <c r="PX115" s="34"/>
      <c r="PY115" s="34"/>
      <c r="PZ115" s="34"/>
      <c r="QA115" s="34"/>
      <c r="QB115" s="34"/>
      <c r="QC115" s="34"/>
      <c r="QD115" s="34"/>
      <c r="QE115" s="34"/>
      <c r="QF115" s="34"/>
      <c r="QG115" s="34"/>
      <c r="QH115" s="34"/>
      <c r="QI115" s="34"/>
      <c r="QJ115" s="34"/>
      <c r="QK115" s="34"/>
      <c r="QL115" s="34"/>
      <c r="QM115" s="34"/>
      <c r="QN115" s="34"/>
      <c r="QO115" s="34"/>
      <c r="QP115" s="34"/>
      <c r="QQ115" s="34"/>
      <c r="QR115" s="34"/>
      <c r="QS115" s="34"/>
      <c r="QT115" s="34"/>
      <c r="QU115" s="34"/>
      <c r="QV115" s="34"/>
      <c r="QW115" s="34"/>
      <c r="QX115" s="34"/>
      <c r="QY115" s="34"/>
      <c r="QZ115" s="34"/>
      <c r="RA115" s="34"/>
      <c r="RB115" s="34"/>
      <c r="RC115" s="34"/>
      <c r="RD115" s="34"/>
      <c r="RE115" s="34"/>
      <c r="RF115" s="34"/>
      <c r="RG115" s="34"/>
      <c r="RH115" s="34"/>
      <c r="RI115" s="34"/>
      <c r="RJ115" s="34"/>
      <c r="RK115" s="34"/>
      <c r="RL115" s="34"/>
      <c r="RM115" s="34"/>
      <c r="RN115" s="34"/>
      <c r="RO115" s="34"/>
      <c r="RP115" s="34"/>
      <c r="RQ115" s="34"/>
      <c r="RR115" s="34"/>
      <c r="RS115" s="34"/>
      <c r="RT115" s="34"/>
      <c r="RU115" s="34"/>
      <c r="RV115" s="34"/>
      <c r="RW115" s="34"/>
      <c r="RX115" s="34"/>
      <c r="RY115" s="34"/>
      <c r="RZ115" s="34"/>
      <c r="SA115" s="34"/>
      <c r="SB115" s="34"/>
      <c r="SC115" s="34"/>
      <c r="SD115" s="34"/>
      <c r="SE115" s="34"/>
      <c r="SF115" s="34"/>
      <c r="SG115" s="34"/>
      <c r="SH115" s="34"/>
      <c r="SI115" s="34"/>
      <c r="SJ115" s="34"/>
      <c r="SK115" s="34"/>
      <c r="SL115" s="34"/>
      <c r="SM115" s="34"/>
      <c r="SN115" s="34"/>
      <c r="SO115" s="34"/>
      <c r="SP115" s="34"/>
      <c r="SQ115" s="34"/>
      <c r="SR115" s="34"/>
      <c r="SS115" s="34"/>
      <c r="ST115" s="34"/>
      <c r="SU115" s="34"/>
      <c r="SV115" s="34"/>
      <c r="SW115" s="34"/>
      <c r="SX115" s="34"/>
      <c r="SY115" s="34"/>
      <c r="SZ115" s="34"/>
      <c r="TA115" s="34"/>
      <c r="TB115" s="34"/>
      <c r="TC115" s="34"/>
      <c r="TD115" s="34"/>
      <c r="TE115" s="34"/>
      <c r="TF115" s="34"/>
      <c r="TG115" s="34"/>
      <c r="TH115" s="34"/>
      <c r="TI115" s="34"/>
      <c r="TJ115" s="34"/>
      <c r="TK115" s="34"/>
      <c r="TL115" s="34"/>
      <c r="TM115" s="34"/>
      <c r="TN115" s="34"/>
      <c r="TO115" s="34"/>
      <c r="TP115" s="34"/>
      <c r="TQ115" s="34"/>
      <c r="TR115" s="34"/>
      <c r="TS115" s="34"/>
      <c r="TT115" s="34"/>
      <c r="TU115" s="34"/>
      <c r="TV115" s="34"/>
      <c r="TW115" s="34"/>
      <c r="TX115" s="34"/>
      <c r="TY115" s="34"/>
      <c r="TZ115" s="34"/>
      <c r="UA115" s="34"/>
      <c r="UB115" s="34"/>
      <c r="UC115" s="34"/>
      <c r="UD115" s="34"/>
      <c r="UE115" s="34"/>
      <c r="UF115" s="34"/>
      <c r="UG115" s="34"/>
      <c r="UH115" s="34"/>
      <c r="UI115" s="34"/>
      <c r="UJ115" s="34"/>
      <c r="UK115" s="34"/>
      <c r="UL115" s="34"/>
      <c r="UM115" s="34"/>
      <c r="UN115" s="34"/>
      <c r="UO115" s="34"/>
      <c r="UP115" s="34"/>
      <c r="UQ115" s="34"/>
      <c r="UR115" s="34"/>
      <c r="US115" s="34"/>
      <c r="UT115" s="34"/>
      <c r="UU115" s="34"/>
      <c r="UV115" s="34"/>
      <c r="UW115" s="34"/>
      <c r="UX115" s="34"/>
      <c r="UY115" s="34"/>
      <c r="UZ115" s="34"/>
      <c r="VA115" s="34"/>
      <c r="VB115" s="34"/>
      <c r="VC115" s="34"/>
      <c r="VD115" s="34"/>
      <c r="VE115" s="34"/>
      <c r="VF115" s="34"/>
      <c r="VG115" s="34"/>
      <c r="VH115" s="34"/>
      <c r="VI115" s="34"/>
      <c r="VJ115" s="34"/>
      <c r="VK115" s="34"/>
      <c r="VL115" s="34"/>
      <c r="VM115" s="34"/>
      <c r="VN115" s="34"/>
      <c r="VO115" s="34"/>
      <c r="VP115" s="34"/>
      <c r="VQ115" s="34"/>
      <c r="VR115" s="34"/>
      <c r="VS115" s="34"/>
      <c r="VT115" s="34"/>
      <c r="VU115" s="34"/>
      <c r="VV115" s="34"/>
      <c r="VW115" s="34"/>
      <c r="VX115" s="34"/>
      <c r="VY115" s="34"/>
      <c r="VZ115" s="34"/>
      <c r="WA115" s="34"/>
      <c r="WB115" s="34"/>
      <c r="WC115" s="34"/>
      <c r="WD115" s="34"/>
      <c r="WE115" s="34"/>
      <c r="WF115" s="34"/>
      <c r="WG115" s="34"/>
      <c r="WH115" s="34"/>
      <c r="WI115" s="34"/>
      <c r="WJ115" s="34"/>
      <c r="WK115" s="34"/>
      <c r="WL115" s="34"/>
      <c r="WM115" s="34"/>
      <c r="WN115" s="34"/>
      <c r="WO115" s="34"/>
      <c r="WP115" s="34"/>
      <c r="WQ115" s="34"/>
      <c r="WR115" s="34"/>
      <c r="WS115" s="34"/>
      <c r="WT115" s="34"/>
      <c r="WU115" s="34"/>
      <c r="WV115" s="34"/>
      <c r="WW115" s="34"/>
      <c r="WX115" s="34"/>
      <c r="WY115" s="34"/>
      <c r="WZ115" s="34"/>
      <c r="XA115" s="34"/>
      <c r="XB115" s="34"/>
      <c r="XC115" s="34"/>
      <c r="XD115" s="34"/>
      <c r="XE115" s="34"/>
      <c r="XF115" s="34"/>
      <c r="XG115" s="34"/>
      <c r="XH115" s="34"/>
      <c r="XI115" s="34"/>
      <c r="XJ115" s="34"/>
      <c r="XK115" s="34"/>
      <c r="XL115" s="34"/>
      <c r="XM115" s="34"/>
      <c r="XN115" s="34"/>
      <c r="XO115" s="34"/>
      <c r="XP115" s="34"/>
      <c r="XQ115" s="34"/>
      <c r="XR115" s="34"/>
      <c r="XS115" s="34"/>
      <c r="XT115" s="34"/>
      <c r="XU115" s="34"/>
      <c r="XV115" s="34"/>
      <c r="XW115" s="34"/>
      <c r="XX115" s="34"/>
      <c r="XY115" s="34"/>
      <c r="XZ115" s="34"/>
      <c r="YA115" s="34"/>
      <c r="YB115" s="34"/>
      <c r="YC115" s="34"/>
      <c r="YD115" s="34"/>
      <c r="YE115" s="34"/>
      <c r="YF115" s="34"/>
      <c r="YG115" s="34"/>
      <c r="YH115" s="34"/>
      <c r="YI115" s="34"/>
      <c r="YJ115" s="34"/>
      <c r="YK115" s="34"/>
      <c r="YL115" s="34"/>
      <c r="YM115" s="34"/>
      <c r="YN115" s="34"/>
      <c r="YO115" s="34"/>
      <c r="YP115" s="34"/>
      <c r="YQ115" s="34"/>
      <c r="YR115" s="34"/>
      <c r="YS115" s="34"/>
    </row>
    <row r="116" spans="1:669" ht="18" customHeight="1" x14ac:dyDescent="0.25">
      <c r="A116" s="43" t="s">
        <v>145</v>
      </c>
      <c r="B116" s="60"/>
      <c r="C116" s="61"/>
      <c r="D116" s="61"/>
      <c r="E116" s="61"/>
      <c r="F116" s="61"/>
      <c r="G116" s="101"/>
      <c r="H116" s="111"/>
      <c r="I116" s="111"/>
      <c r="J116" s="111"/>
      <c r="K116" s="111"/>
      <c r="L116" s="111"/>
      <c r="M116" s="111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  <c r="XT116" s="2"/>
      <c r="XU116" s="2"/>
      <c r="XV116" s="2"/>
      <c r="XW116" s="2"/>
      <c r="XX116" s="2"/>
      <c r="XY116" s="2"/>
      <c r="XZ116" s="2"/>
      <c r="YA116" s="2"/>
      <c r="YB116" s="2"/>
      <c r="YC116" s="2"/>
      <c r="YD116" s="2"/>
      <c r="YE116" s="2"/>
      <c r="YF116" s="2"/>
      <c r="YG116" s="2"/>
      <c r="YH116" s="2"/>
      <c r="YI116" s="2"/>
      <c r="YJ116" s="2"/>
      <c r="YK116" s="2"/>
      <c r="YL116" s="2"/>
      <c r="YM116" s="2"/>
      <c r="YN116" s="2"/>
      <c r="YO116" s="2"/>
      <c r="YP116" s="2"/>
      <c r="YQ116" s="2"/>
      <c r="YR116" s="2"/>
      <c r="YS116" s="2"/>
    </row>
    <row r="117" spans="1:669" ht="18" customHeight="1" x14ac:dyDescent="0.25">
      <c r="A117" s="21" t="s">
        <v>146</v>
      </c>
      <c r="B117" s="148" t="s">
        <v>147</v>
      </c>
      <c r="C117" s="40" t="s">
        <v>67</v>
      </c>
      <c r="D117" s="40" t="s">
        <v>197</v>
      </c>
      <c r="E117" s="42">
        <v>44564</v>
      </c>
      <c r="F117" s="7" t="s">
        <v>99</v>
      </c>
      <c r="G117" s="136">
        <v>66000</v>
      </c>
      <c r="H117" s="136">
        <v>1894.2</v>
      </c>
      <c r="I117" s="30">
        <v>4300.2700000000004</v>
      </c>
      <c r="J117" s="136">
        <v>2006.4</v>
      </c>
      <c r="K117" s="30">
        <v>1602.45</v>
      </c>
      <c r="L117" s="30">
        <v>9803.32</v>
      </c>
      <c r="M117" s="30">
        <f>G117-L117</f>
        <v>56196.68</v>
      </c>
    </row>
    <row r="118" spans="1:669" ht="18" customHeight="1" x14ac:dyDescent="0.25">
      <c r="A118" s="21" t="s">
        <v>148</v>
      </c>
      <c r="B118" s="148" t="s">
        <v>147</v>
      </c>
      <c r="C118" s="40" t="s">
        <v>67</v>
      </c>
      <c r="D118" s="40" t="s">
        <v>197</v>
      </c>
      <c r="E118" s="42">
        <v>44440</v>
      </c>
      <c r="F118" s="7" t="s">
        <v>99</v>
      </c>
      <c r="G118" s="136">
        <v>60000</v>
      </c>
      <c r="H118" s="136">
        <v>1722</v>
      </c>
      <c r="I118" s="136">
        <v>3486.68</v>
      </c>
      <c r="J118" s="136">
        <v>1824</v>
      </c>
      <c r="K118" s="30">
        <v>5025</v>
      </c>
      <c r="L118" s="30">
        <v>12057.68</v>
      </c>
      <c r="M118" s="30">
        <f t="shared" ref="M118:M120" si="25">G118-L118</f>
        <v>47942.32</v>
      </c>
    </row>
    <row r="119" spans="1:669" ht="19.5" customHeight="1" x14ac:dyDescent="0.25">
      <c r="A119" s="21" t="s">
        <v>150</v>
      </c>
      <c r="B119" s="148" t="s">
        <v>147</v>
      </c>
      <c r="C119" s="40" t="s">
        <v>67</v>
      </c>
      <c r="D119" s="40" t="s">
        <v>197</v>
      </c>
      <c r="E119" s="42">
        <v>44593</v>
      </c>
      <c r="F119" s="7" t="s">
        <v>99</v>
      </c>
      <c r="G119" s="136">
        <v>60000</v>
      </c>
      <c r="H119" s="136">
        <v>1722</v>
      </c>
      <c r="I119" s="136">
        <v>3486.68</v>
      </c>
      <c r="J119" s="136">
        <v>1824</v>
      </c>
      <c r="K119" s="136">
        <v>25</v>
      </c>
      <c r="L119" s="30">
        <v>7057.68</v>
      </c>
      <c r="M119" s="30">
        <f t="shared" si="25"/>
        <v>52942.32</v>
      </c>
    </row>
    <row r="120" spans="1:669" x14ac:dyDescent="0.25">
      <c r="A120" s="21" t="s">
        <v>151</v>
      </c>
      <c r="B120" s="148" t="s">
        <v>149</v>
      </c>
      <c r="C120" s="40" t="s">
        <v>67</v>
      </c>
      <c r="D120" s="40" t="s">
        <v>197</v>
      </c>
      <c r="E120" s="42">
        <v>44594</v>
      </c>
      <c r="F120" s="7" t="s">
        <v>99</v>
      </c>
      <c r="G120" s="136">
        <v>60000</v>
      </c>
      <c r="H120" s="136">
        <v>1722</v>
      </c>
      <c r="I120" s="136">
        <v>3486.68</v>
      </c>
      <c r="J120" s="136">
        <v>1824</v>
      </c>
      <c r="K120" s="136">
        <v>25</v>
      </c>
      <c r="L120" s="30">
        <v>7057.68</v>
      </c>
      <c r="M120" s="30">
        <f t="shared" si="25"/>
        <v>52942.32</v>
      </c>
    </row>
    <row r="121" spans="1:669" ht="15.75" x14ac:dyDescent="0.25">
      <c r="A121" s="80" t="s">
        <v>13</v>
      </c>
      <c r="B121" s="69">
        <v>4</v>
      </c>
      <c r="C121" s="37"/>
      <c r="D121" s="37"/>
      <c r="E121" s="39"/>
      <c r="F121" s="39"/>
      <c r="G121" s="103">
        <f>SUM(G117:G120)</f>
        <v>246000</v>
      </c>
      <c r="H121" s="103">
        <f>SUM(H117:H118)+H119+H120</f>
        <v>7060.2</v>
      </c>
      <c r="I121" s="103">
        <f>SUM(I117:I118)+I119+I120</f>
        <v>14760.310000000001</v>
      </c>
      <c r="J121" s="103">
        <f>SUM(J117:J118)+J119+J120</f>
        <v>7478.4</v>
      </c>
      <c r="K121" s="103">
        <f>SUM(K117:K120)</f>
        <v>6677.45</v>
      </c>
      <c r="L121" s="103">
        <f>L117+L118+L119+L120</f>
        <v>35976.36</v>
      </c>
      <c r="M121" s="139">
        <f>SUM(M117:M120)</f>
        <v>210023.64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</row>
    <row r="122" spans="1:669" ht="15.75" x14ac:dyDescent="0.25">
      <c r="A122" s="27"/>
      <c r="B122" s="76"/>
      <c r="C122" s="4"/>
      <c r="D122" s="4"/>
      <c r="E122" s="7"/>
      <c r="F122" s="7"/>
      <c r="G122" s="113"/>
      <c r="H122" s="112"/>
      <c r="I122" s="113"/>
      <c r="J122" s="113"/>
      <c r="K122" s="113"/>
      <c r="L122" s="113"/>
      <c r="M122" s="112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  <c r="IV122" s="34"/>
      <c r="IW122" s="34"/>
      <c r="IX122" s="34"/>
      <c r="IY122" s="34"/>
      <c r="IZ122" s="34"/>
      <c r="JA122" s="34"/>
      <c r="JB122" s="34"/>
      <c r="JC122" s="34"/>
      <c r="JD122" s="34"/>
      <c r="JE122" s="34"/>
      <c r="JF122" s="34"/>
      <c r="JG122" s="34"/>
      <c r="JH122" s="34"/>
      <c r="JI122" s="34"/>
      <c r="JJ122" s="34"/>
      <c r="JK122" s="34"/>
      <c r="JL122" s="34"/>
      <c r="JM122" s="34"/>
      <c r="JN122" s="34"/>
      <c r="JO122" s="34"/>
      <c r="JP122" s="34"/>
      <c r="JQ122" s="34"/>
      <c r="JR122" s="34"/>
      <c r="JS122" s="34"/>
      <c r="JT122" s="34"/>
      <c r="JU122" s="34"/>
      <c r="JV122" s="34"/>
      <c r="JW122" s="34"/>
      <c r="JX122" s="34"/>
      <c r="JY122" s="34"/>
      <c r="JZ122" s="34"/>
      <c r="KA122" s="34"/>
      <c r="KB122" s="34"/>
      <c r="KC122" s="34"/>
      <c r="KD122" s="34"/>
      <c r="KE122" s="34"/>
      <c r="KF122" s="34"/>
      <c r="KG122" s="34"/>
      <c r="KH122" s="34"/>
      <c r="KI122" s="34"/>
      <c r="KJ122" s="34"/>
      <c r="KK122" s="34"/>
      <c r="KL122" s="34"/>
      <c r="KM122" s="34"/>
      <c r="KN122" s="34"/>
      <c r="KO122" s="34"/>
      <c r="KP122" s="34"/>
      <c r="KQ122" s="34"/>
      <c r="KR122" s="34"/>
      <c r="KS122" s="34"/>
      <c r="KT122" s="34"/>
      <c r="KU122" s="34"/>
      <c r="KV122" s="34"/>
      <c r="KW122" s="34"/>
      <c r="KX122" s="34"/>
      <c r="KY122" s="34"/>
      <c r="KZ122" s="34"/>
      <c r="LA122" s="34"/>
      <c r="LB122" s="34"/>
      <c r="LC122" s="34"/>
      <c r="LD122" s="34"/>
      <c r="LE122" s="34"/>
      <c r="LF122" s="34"/>
      <c r="LG122" s="34"/>
      <c r="LH122" s="34"/>
      <c r="LI122" s="34"/>
      <c r="LJ122" s="34"/>
      <c r="LK122" s="34"/>
      <c r="LL122" s="34"/>
      <c r="LM122" s="34"/>
      <c r="LN122" s="34"/>
      <c r="LO122" s="34"/>
      <c r="LP122" s="34"/>
      <c r="LQ122" s="34"/>
      <c r="LR122" s="34"/>
      <c r="LS122" s="34"/>
      <c r="LT122" s="34"/>
      <c r="LU122" s="34"/>
      <c r="LV122" s="34"/>
      <c r="LW122" s="34"/>
      <c r="LX122" s="34"/>
      <c r="LY122" s="34"/>
      <c r="LZ122" s="34"/>
      <c r="MA122" s="34"/>
      <c r="MB122" s="34"/>
      <c r="MC122" s="34"/>
      <c r="MD122" s="34"/>
      <c r="ME122" s="34"/>
      <c r="MF122" s="34"/>
      <c r="MG122" s="34"/>
      <c r="MH122" s="34"/>
      <c r="MI122" s="34"/>
      <c r="MJ122" s="34"/>
      <c r="MK122" s="34"/>
      <c r="ML122" s="34"/>
      <c r="MM122" s="34"/>
      <c r="MN122" s="34"/>
      <c r="MO122" s="34"/>
      <c r="MP122" s="34"/>
      <c r="MQ122" s="34"/>
      <c r="MR122" s="34"/>
      <c r="MS122" s="34"/>
      <c r="MT122" s="34"/>
      <c r="MU122" s="34"/>
      <c r="MV122" s="34"/>
      <c r="MW122" s="34"/>
      <c r="MX122" s="34"/>
      <c r="MY122" s="34"/>
      <c r="MZ122" s="34"/>
      <c r="NA122" s="34"/>
      <c r="NB122" s="34"/>
      <c r="NC122" s="34"/>
      <c r="ND122" s="34"/>
      <c r="NE122" s="34"/>
      <c r="NF122" s="34"/>
      <c r="NG122" s="34"/>
      <c r="NH122" s="34"/>
      <c r="NI122" s="34"/>
      <c r="NJ122" s="34"/>
      <c r="NK122" s="34"/>
      <c r="NL122" s="34"/>
      <c r="NM122" s="34"/>
      <c r="NN122" s="34"/>
      <c r="NO122" s="34"/>
      <c r="NP122" s="34"/>
      <c r="NQ122" s="34"/>
      <c r="NR122" s="34"/>
      <c r="NS122" s="34"/>
      <c r="NT122" s="34"/>
      <c r="NU122" s="34"/>
      <c r="NV122" s="34"/>
      <c r="NW122" s="34"/>
      <c r="NX122" s="34"/>
      <c r="NY122" s="34"/>
      <c r="NZ122" s="34"/>
      <c r="OA122" s="34"/>
      <c r="OB122" s="34"/>
      <c r="OC122" s="34"/>
      <c r="OD122" s="34"/>
      <c r="OE122" s="34"/>
      <c r="OF122" s="34"/>
      <c r="OG122" s="34"/>
      <c r="OH122" s="34"/>
      <c r="OI122" s="34"/>
      <c r="OJ122" s="34"/>
      <c r="OK122" s="34"/>
      <c r="OL122" s="34"/>
      <c r="OM122" s="34"/>
      <c r="ON122" s="34"/>
      <c r="OO122" s="34"/>
      <c r="OP122" s="34"/>
      <c r="OQ122" s="34"/>
      <c r="OR122" s="34"/>
      <c r="OS122" s="34"/>
      <c r="OT122" s="34"/>
      <c r="OU122" s="34"/>
      <c r="OV122" s="34"/>
      <c r="OW122" s="34"/>
      <c r="OX122" s="34"/>
      <c r="OY122" s="34"/>
      <c r="OZ122" s="34"/>
      <c r="PA122" s="34"/>
      <c r="PB122" s="34"/>
      <c r="PC122" s="34"/>
      <c r="PD122" s="34"/>
      <c r="PE122" s="34"/>
      <c r="PF122" s="34"/>
      <c r="PG122" s="34"/>
      <c r="PH122" s="34"/>
      <c r="PI122" s="34"/>
      <c r="PJ122" s="34"/>
      <c r="PK122" s="34"/>
      <c r="PL122" s="34"/>
      <c r="PM122" s="34"/>
      <c r="PN122" s="34"/>
      <c r="PO122" s="34"/>
      <c r="PP122" s="34"/>
      <c r="PQ122" s="34"/>
      <c r="PR122" s="34"/>
      <c r="PS122" s="34"/>
      <c r="PT122" s="34"/>
      <c r="PU122" s="34"/>
      <c r="PV122" s="34"/>
      <c r="PW122" s="34"/>
      <c r="PX122" s="34"/>
      <c r="PY122" s="34"/>
      <c r="PZ122" s="34"/>
      <c r="QA122" s="34"/>
      <c r="QB122" s="34"/>
      <c r="QC122" s="34"/>
      <c r="QD122" s="34"/>
      <c r="QE122" s="34"/>
      <c r="QF122" s="34"/>
      <c r="QG122" s="34"/>
      <c r="QH122" s="34"/>
      <c r="QI122" s="34"/>
      <c r="QJ122" s="34"/>
      <c r="QK122" s="34"/>
      <c r="QL122" s="34"/>
      <c r="QM122" s="34"/>
      <c r="QN122" s="34"/>
      <c r="QO122" s="34"/>
      <c r="QP122" s="34"/>
      <c r="QQ122" s="34"/>
      <c r="QR122" s="34"/>
      <c r="QS122" s="34"/>
      <c r="QT122" s="34"/>
      <c r="QU122" s="34"/>
      <c r="QV122" s="34"/>
      <c r="QW122" s="34"/>
      <c r="QX122" s="34"/>
      <c r="QY122" s="34"/>
      <c r="QZ122" s="34"/>
      <c r="RA122" s="34"/>
      <c r="RB122" s="34"/>
      <c r="RC122" s="34"/>
      <c r="RD122" s="34"/>
      <c r="RE122" s="34"/>
      <c r="RF122" s="34"/>
      <c r="RG122" s="34"/>
      <c r="RH122" s="34"/>
      <c r="RI122" s="34"/>
      <c r="RJ122" s="34"/>
      <c r="RK122" s="34"/>
      <c r="RL122" s="34"/>
      <c r="RM122" s="34"/>
      <c r="RN122" s="34"/>
      <c r="RO122" s="34"/>
      <c r="RP122" s="34"/>
      <c r="RQ122" s="34"/>
      <c r="RR122" s="34"/>
      <c r="RS122" s="34"/>
      <c r="RT122" s="34"/>
      <c r="RU122" s="34"/>
      <c r="RV122" s="34"/>
      <c r="RW122" s="34"/>
      <c r="RX122" s="34"/>
      <c r="RY122" s="34"/>
      <c r="RZ122" s="34"/>
      <c r="SA122" s="34"/>
      <c r="SB122" s="34"/>
      <c r="SC122" s="34"/>
      <c r="SD122" s="34"/>
      <c r="SE122" s="34"/>
      <c r="SF122" s="34"/>
      <c r="SG122" s="34"/>
      <c r="SH122" s="34"/>
      <c r="SI122" s="34"/>
      <c r="SJ122" s="34"/>
      <c r="SK122" s="34"/>
      <c r="SL122" s="34"/>
      <c r="SM122" s="34"/>
      <c r="SN122" s="34"/>
      <c r="SO122" s="34"/>
      <c r="SP122" s="34"/>
      <c r="SQ122" s="34"/>
      <c r="SR122" s="34"/>
      <c r="SS122" s="34"/>
      <c r="ST122" s="34"/>
      <c r="SU122" s="34"/>
      <c r="SV122" s="34"/>
      <c r="SW122" s="34"/>
      <c r="SX122" s="34"/>
      <c r="SY122" s="34"/>
      <c r="SZ122" s="34"/>
      <c r="TA122" s="34"/>
      <c r="TB122" s="34"/>
      <c r="TC122" s="34"/>
      <c r="TD122" s="34"/>
      <c r="TE122" s="34"/>
      <c r="TF122" s="34"/>
      <c r="TG122" s="34"/>
      <c r="TH122" s="34"/>
      <c r="TI122" s="34"/>
      <c r="TJ122" s="34"/>
      <c r="TK122" s="34"/>
      <c r="TL122" s="34"/>
      <c r="TM122" s="34"/>
      <c r="TN122" s="34"/>
      <c r="TO122" s="34"/>
      <c r="TP122" s="34"/>
      <c r="TQ122" s="34"/>
      <c r="TR122" s="34"/>
      <c r="TS122" s="34"/>
      <c r="TT122" s="34"/>
      <c r="TU122" s="34"/>
      <c r="TV122" s="34"/>
      <c r="TW122" s="34"/>
      <c r="TX122" s="34"/>
      <c r="TY122" s="34"/>
      <c r="TZ122" s="34"/>
      <c r="UA122" s="34"/>
      <c r="UB122" s="34"/>
      <c r="UC122" s="34"/>
      <c r="UD122" s="34"/>
      <c r="UE122" s="34"/>
      <c r="UF122" s="34"/>
      <c r="UG122" s="34"/>
      <c r="UH122" s="34"/>
      <c r="UI122" s="34"/>
      <c r="UJ122" s="34"/>
      <c r="UK122" s="34"/>
      <c r="UL122" s="34"/>
      <c r="UM122" s="34"/>
      <c r="UN122" s="34"/>
      <c r="UO122" s="34"/>
      <c r="UP122" s="34"/>
      <c r="UQ122" s="34"/>
      <c r="UR122" s="34"/>
      <c r="US122" s="34"/>
      <c r="UT122" s="34"/>
      <c r="UU122" s="34"/>
      <c r="UV122" s="34"/>
      <c r="UW122" s="34"/>
      <c r="UX122" s="34"/>
      <c r="UY122" s="34"/>
      <c r="UZ122" s="34"/>
      <c r="VA122" s="34"/>
      <c r="VB122" s="34"/>
      <c r="VC122" s="34"/>
      <c r="VD122" s="34"/>
      <c r="VE122" s="34"/>
      <c r="VF122" s="34"/>
      <c r="VG122" s="34"/>
      <c r="VH122" s="34"/>
      <c r="VI122" s="34"/>
      <c r="VJ122" s="34"/>
      <c r="VK122" s="34"/>
      <c r="VL122" s="34"/>
      <c r="VM122" s="34"/>
      <c r="VN122" s="34"/>
      <c r="VO122" s="34"/>
      <c r="VP122" s="34"/>
      <c r="VQ122" s="34"/>
      <c r="VR122" s="34"/>
      <c r="VS122" s="34"/>
      <c r="VT122" s="34"/>
      <c r="VU122" s="34"/>
      <c r="VV122" s="34"/>
      <c r="VW122" s="34"/>
      <c r="VX122" s="34"/>
      <c r="VY122" s="34"/>
      <c r="VZ122" s="34"/>
      <c r="WA122" s="34"/>
      <c r="WB122" s="34"/>
      <c r="WC122" s="34"/>
      <c r="WD122" s="34"/>
      <c r="WE122" s="34"/>
      <c r="WF122" s="34"/>
      <c r="WG122" s="34"/>
      <c r="WH122" s="34"/>
      <c r="WI122" s="34"/>
      <c r="WJ122" s="34"/>
      <c r="WK122" s="34"/>
      <c r="WL122" s="34"/>
      <c r="WM122" s="34"/>
      <c r="WN122" s="34"/>
      <c r="WO122" s="34"/>
      <c r="WP122" s="34"/>
      <c r="WQ122" s="34"/>
      <c r="WR122" s="34"/>
      <c r="WS122" s="34"/>
      <c r="WT122" s="34"/>
      <c r="WU122" s="34"/>
      <c r="WV122" s="34"/>
      <c r="WW122" s="34"/>
      <c r="WX122" s="34"/>
      <c r="WY122" s="34"/>
      <c r="WZ122" s="34"/>
      <c r="XA122" s="34"/>
      <c r="XB122" s="34"/>
      <c r="XC122" s="34"/>
      <c r="XD122" s="34"/>
      <c r="XE122" s="34"/>
      <c r="XF122" s="34"/>
      <c r="XG122" s="34"/>
      <c r="XH122" s="34"/>
      <c r="XI122" s="34"/>
      <c r="XJ122" s="34"/>
      <c r="XK122" s="34"/>
      <c r="XL122" s="34"/>
      <c r="XM122" s="34"/>
      <c r="XN122" s="34"/>
      <c r="XO122" s="34"/>
      <c r="XP122" s="34"/>
      <c r="XQ122" s="34"/>
      <c r="XR122" s="34"/>
      <c r="XS122" s="34"/>
      <c r="XT122" s="34"/>
      <c r="XU122" s="34"/>
      <c r="XV122" s="34"/>
      <c r="XW122" s="34"/>
      <c r="XX122" s="34"/>
      <c r="XY122" s="34"/>
      <c r="XZ122" s="34"/>
      <c r="YA122" s="34"/>
      <c r="YB122" s="34"/>
      <c r="YC122" s="34"/>
      <c r="YD122" s="34"/>
      <c r="YE122" s="34"/>
      <c r="YF122" s="34"/>
      <c r="YG122" s="34"/>
      <c r="YH122" s="34"/>
      <c r="YI122" s="34"/>
      <c r="YJ122" s="34"/>
      <c r="YK122" s="34"/>
      <c r="YL122" s="34"/>
      <c r="YM122" s="34"/>
      <c r="YN122" s="34"/>
      <c r="YO122" s="34"/>
      <c r="YP122" s="34"/>
      <c r="YQ122" s="34"/>
      <c r="YR122" s="34"/>
      <c r="YS122" s="34"/>
    </row>
    <row r="123" spans="1:669" ht="15.75" x14ac:dyDescent="0.25">
      <c r="A123" s="27" t="s">
        <v>92</v>
      </c>
      <c r="B123" s="1"/>
      <c r="C123" s="4"/>
      <c r="D123" s="4"/>
      <c r="E123" s="7"/>
      <c r="F123" s="7"/>
      <c r="G123" s="141"/>
      <c r="H123" s="102"/>
      <c r="I123" s="141"/>
      <c r="J123" s="141"/>
      <c r="K123" s="141"/>
      <c r="L123" s="141"/>
      <c r="M123" s="102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</row>
    <row r="124" spans="1:669" ht="15.75" x14ac:dyDescent="0.25">
      <c r="A124" t="s">
        <v>94</v>
      </c>
      <c r="B124" s="3" t="s">
        <v>93</v>
      </c>
      <c r="C124" s="4" t="s">
        <v>66</v>
      </c>
      <c r="D124" s="4" t="s">
        <v>197</v>
      </c>
      <c r="E124" s="7">
        <v>44470</v>
      </c>
      <c r="F124" s="7" t="s">
        <v>99</v>
      </c>
      <c r="G124" s="136">
        <v>44000</v>
      </c>
      <c r="H124" s="136">
        <v>1262.8</v>
      </c>
      <c r="I124" s="136">
        <v>1007.19</v>
      </c>
      <c r="J124" s="136">
        <v>1337.6</v>
      </c>
      <c r="K124" s="136">
        <v>25</v>
      </c>
      <c r="L124" s="136">
        <v>3632.59</v>
      </c>
      <c r="M124" s="136">
        <f>G124-L124</f>
        <v>40367.410000000003</v>
      </c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</row>
    <row r="125" spans="1:669" ht="15.75" x14ac:dyDescent="0.25">
      <c r="A125" s="45" t="s">
        <v>95</v>
      </c>
      <c r="B125" s="67">
        <v>1</v>
      </c>
      <c r="C125" s="46"/>
      <c r="D125" s="46"/>
      <c r="E125" s="47"/>
      <c r="F125" s="47"/>
      <c r="G125" s="139">
        <f>G124</f>
        <v>44000</v>
      </c>
      <c r="H125" s="103">
        <v>1262.8</v>
      </c>
      <c r="I125" s="139">
        <f>SUM(I124)</f>
        <v>1007.19</v>
      </c>
      <c r="J125" s="139">
        <v>1337.6</v>
      </c>
      <c r="K125" s="139">
        <f>K124</f>
        <v>25</v>
      </c>
      <c r="L125" s="139">
        <v>3632.59</v>
      </c>
      <c r="M125" s="103">
        <f>M124</f>
        <v>40367.410000000003</v>
      </c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</row>
    <row r="126" spans="1:669" ht="15.75" x14ac:dyDescent="0.25">
      <c r="B126" s="1"/>
      <c r="C126" s="4"/>
      <c r="D126" s="4"/>
      <c r="E126" s="7"/>
      <c r="F126" s="7"/>
      <c r="G126" s="141"/>
      <c r="H126" s="102"/>
      <c r="I126" s="141"/>
      <c r="J126" s="141"/>
      <c r="K126" s="141"/>
      <c r="L126" s="141"/>
      <c r="M126" s="102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</row>
    <row r="127" spans="1:669" ht="15.75" x14ac:dyDescent="0.25">
      <c r="A127" s="27" t="s">
        <v>190</v>
      </c>
      <c r="B127" s="1"/>
      <c r="C127" s="4"/>
      <c r="D127" s="4"/>
      <c r="E127" s="7"/>
      <c r="F127" s="7"/>
      <c r="G127" s="141"/>
      <c r="H127" s="102"/>
      <c r="I127" s="141"/>
      <c r="J127" s="141"/>
      <c r="K127" s="141"/>
      <c r="L127" s="141"/>
      <c r="M127" s="102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</row>
    <row r="128" spans="1:669" x14ac:dyDescent="0.25">
      <c r="A128" t="s">
        <v>191</v>
      </c>
      <c r="B128" s="3" t="s">
        <v>15</v>
      </c>
      <c r="C128" s="4" t="s">
        <v>67</v>
      </c>
      <c r="D128" s="4" t="s">
        <v>197</v>
      </c>
      <c r="E128" s="7">
        <v>44774</v>
      </c>
      <c r="F128" s="7" t="s">
        <v>99</v>
      </c>
      <c r="G128" s="136">
        <v>60000</v>
      </c>
      <c r="H128" s="136">
        <v>1722</v>
      </c>
      <c r="I128" s="136">
        <v>3486.68</v>
      </c>
      <c r="J128" s="136">
        <v>1824</v>
      </c>
      <c r="K128" s="136">
        <v>25</v>
      </c>
      <c r="L128" s="136">
        <v>7057.68</v>
      </c>
      <c r="M128" s="136">
        <f>G128-L128</f>
        <v>52942.32</v>
      </c>
    </row>
    <row r="129" spans="1:669" ht="15.75" x14ac:dyDescent="0.25">
      <c r="A129" s="45" t="s">
        <v>95</v>
      </c>
      <c r="B129" s="67">
        <v>1</v>
      </c>
      <c r="C129" s="51"/>
      <c r="D129" s="51"/>
      <c r="E129" s="77"/>
      <c r="F129" s="77"/>
      <c r="G129" s="139">
        <f t="shared" ref="G129:M129" si="26">G128</f>
        <v>60000</v>
      </c>
      <c r="H129" s="103">
        <f t="shared" si="26"/>
        <v>1722</v>
      </c>
      <c r="I129" s="139">
        <f>I128</f>
        <v>3486.68</v>
      </c>
      <c r="J129" s="139">
        <f t="shared" si="26"/>
        <v>1824</v>
      </c>
      <c r="K129" s="139">
        <f>K128</f>
        <v>25</v>
      </c>
      <c r="L129" s="139">
        <f t="shared" si="26"/>
        <v>7057.68</v>
      </c>
      <c r="M129" s="103">
        <f t="shared" si="26"/>
        <v>52942.32</v>
      </c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</row>
    <row r="130" spans="1:669" ht="15.75" x14ac:dyDescent="0.25">
      <c r="A130" s="28"/>
      <c r="B130" s="121"/>
      <c r="C130" s="13"/>
      <c r="D130" s="13"/>
      <c r="E130" s="124"/>
      <c r="F130" s="124"/>
      <c r="G130" s="140"/>
      <c r="H130" s="119"/>
      <c r="I130" s="140"/>
      <c r="J130" s="140"/>
      <c r="K130" s="140"/>
      <c r="L130" s="140"/>
      <c r="M130" s="119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</row>
    <row r="131" spans="1:669" ht="15.75" x14ac:dyDescent="0.25">
      <c r="A131" s="26" t="s">
        <v>26</v>
      </c>
      <c r="C131" s="30"/>
      <c r="D131" s="30"/>
      <c r="G131" s="141"/>
      <c r="H131" s="102"/>
      <c r="I131" s="141"/>
      <c r="J131" s="141"/>
      <c r="K131" s="141"/>
      <c r="L131" s="141"/>
      <c r="M131" s="102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  <c r="HZ131" s="34"/>
      <c r="IA131" s="34"/>
    </row>
    <row r="132" spans="1:669" ht="15.75" x14ac:dyDescent="0.25">
      <c r="A132" s="3" t="s">
        <v>38</v>
      </c>
      <c r="B132" s="3" t="s">
        <v>39</v>
      </c>
      <c r="C132" s="4" t="s">
        <v>66</v>
      </c>
      <c r="D132" s="4" t="s">
        <v>197</v>
      </c>
      <c r="E132" s="7">
        <v>44276</v>
      </c>
      <c r="F132" s="7" t="s">
        <v>99</v>
      </c>
      <c r="G132" s="136">
        <v>85000</v>
      </c>
      <c r="H132" s="136">
        <v>2439.5</v>
      </c>
      <c r="I132" s="136">
        <v>8576.99</v>
      </c>
      <c r="J132" s="136">
        <v>2584</v>
      </c>
      <c r="K132" s="136">
        <v>14415.05</v>
      </c>
      <c r="L132" s="136">
        <v>28015.54</v>
      </c>
      <c r="M132" s="30">
        <f>G132-L132</f>
        <v>56984.46</v>
      </c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  <c r="HZ132" s="34"/>
      <c r="IA132" s="34"/>
    </row>
    <row r="133" spans="1:669" ht="15.75" x14ac:dyDescent="0.25">
      <c r="A133" s="3" t="s">
        <v>27</v>
      </c>
      <c r="B133" s="3" t="s">
        <v>28</v>
      </c>
      <c r="C133" s="4" t="s">
        <v>66</v>
      </c>
      <c r="D133" s="4" t="s">
        <v>197</v>
      </c>
      <c r="E133" s="7">
        <v>43839</v>
      </c>
      <c r="F133" s="7" t="s">
        <v>99</v>
      </c>
      <c r="G133" s="136">
        <v>165000</v>
      </c>
      <c r="H133" s="136">
        <v>4735.5</v>
      </c>
      <c r="I133" s="136">
        <v>27394.99</v>
      </c>
      <c r="J133" s="136">
        <v>5016</v>
      </c>
      <c r="K133" s="136">
        <v>14815.94</v>
      </c>
      <c r="L133" s="136">
        <v>51962.43</v>
      </c>
      <c r="M133" s="30">
        <f>G133-L133</f>
        <v>113037.57</v>
      </c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  <c r="HX133" s="34"/>
      <c r="HY133" s="34"/>
      <c r="HZ133" s="34"/>
      <c r="IA133" s="34"/>
    </row>
    <row r="134" spans="1:669" s="45" customFormat="1" ht="15.75" x14ac:dyDescent="0.25">
      <c r="A134" s="3" t="s">
        <v>124</v>
      </c>
      <c r="B134" s="3" t="s">
        <v>220</v>
      </c>
      <c r="C134" s="4" t="s">
        <v>67</v>
      </c>
      <c r="D134" s="4" t="s">
        <v>197</v>
      </c>
      <c r="E134" s="7">
        <v>44593</v>
      </c>
      <c r="F134" s="7" t="s">
        <v>99</v>
      </c>
      <c r="G134" s="136">
        <v>46000</v>
      </c>
      <c r="H134" s="136">
        <v>1320.2</v>
      </c>
      <c r="I134" s="136">
        <v>1289.46</v>
      </c>
      <c r="J134" s="136">
        <v>1398.4</v>
      </c>
      <c r="K134" s="136">
        <v>1085</v>
      </c>
      <c r="L134" s="136">
        <v>5093.0600000000004</v>
      </c>
      <c r="M134" s="30">
        <f>G134-L134</f>
        <v>40906.94</v>
      </c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E134" s="131"/>
      <c r="BF134" s="131"/>
      <c r="BG134" s="131"/>
      <c r="BH134" s="131"/>
      <c r="BI134" s="131"/>
      <c r="BJ134" s="131"/>
      <c r="BK134" s="131"/>
      <c r="BL134" s="131"/>
      <c r="BM134" s="131"/>
      <c r="BN134" s="131"/>
      <c r="BO134" s="131"/>
      <c r="BP134" s="131"/>
      <c r="BQ134" s="131"/>
      <c r="BR134" s="131"/>
      <c r="BS134" s="131"/>
      <c r="BT134" s="131"/>
      <c r="BU134" s="131"/>
      <c r="BV134" s="131"/>
      <c r="BW134" s="131"/>
      <c r="BX134" s="131"/>
      <c r="BY134" s="131"/>
      <c r="BZ134" s="131"/>
      <c r="CA134" s="131"/>
      <c r="CB134" s="131"/>
      <c r="CC134" s="131"/>
      <c r="CD134" s="131"/>
      <c r="CE134" s="131"/>
      <c r="CF134" s="131"/>
      <c r="CG134" s="131"/>
      <c r="CH134" s="131"/>
      <c r="CI134" s="131"/>
      <c r="CJ134" s="131"/>
      <c r="CK134" s="131"/>
      <c r="CL134" s="131"/>
      <c r="CM134" s="131"/>
      <c r="CN134" s="131"/>
      <c r="CO134" s="131"/>
      <c r="CP134" s="131"/>
      <c r="CQ134" s="131"/>
      <c r="CR134" s="131"/>
      <c r="CS134" s="131"/>
      <c r="CT134" s="131"/>
      <c r="CU134" s="131"/>
      <c r="CV134" s="131"/>
      <c r="CW134" s="131"/>
      <c r="CX134" s="131"/>
      <c r="CY134" s="131"/>
      <c r="CZ134" s="131"/>
      <c r="DA134" s="131"/>
      <c r="DB134" s="131"/>
      <c r="DC134" s="131"/>
      <c r="DD134" s="131"/>
      <c r="DE134" s="131"/>
      <c r="DF134" s="131"/>
      <c r="DG134" s="131"/>
      <c r="DH134" s="131"/>
      <c r="DI134" s="131"/>
      <c r="DJ134" s="131"/>
      <c r="DK134" s="131"/>
      <c r="DL134" s="131"/>
      <c r="DM134" s="131"/>
      <c r="DN134" s="131"/>
      <c r="DO134" s="131"/>
      <c r="DP134" s="131"/>
      <c r="DQ134" s="131"/>
      <c r="DR134" s="131"/>
      <c r="DS134" s="131"/>
      <c r="DT134" s="131"/>
      <c r="DU134" s="131"/>
      <c r="DV134" s="131"/>
      <c r="DW134" s="131"/>
      <c r="DX134" s="131"/>
      <c r="DY134" s="131"/>
      <c r="DZ134" s="131"/>
      <c r="EA134" s="131"/>
      <c r="EB134" s="131"/>
      <c r="EC134" s="131"/>
      <c r="ED134" s="131"/>
      <c r="EE134" s="131"/>
      <c r="EF134" s="131"/>
      <c r="EG134" s="131"/>
      <c r="EH134" s="131"/>
      <c r="EI134" s="131"/>
      <c r="EJ134" s="131"/>
      <c r="EK134" s="131"/>
      <c r="EL134" s="131"/>
      <c r="EM134" s="131"/>
      <c r="EN134" s="131"/>
      <c r="EO134" s="131"/>
      <c r="EP134" s="131"/>
      <c r="EQ134" s="131"/>
      <c r="ER134" s="131"/>
      <c r="ES134" s="131"/>
      <c r="ET134" s="131"/>
      <c r="EU134" s="131"/>
      <c r="EV134" s="131"/>
      <c r="EW134" s="131"/>
      <c r="EX134" s="131"/>
      <c r="EY134" s="131"/>
      <c r="EZ134" s="131"/>
      <c r="FA134" s="131"/>
      <c r="FB134" s="131"/>
      <c r="FC134" s="131"/>
      <c r="FD134" s="131"/>
      <c r="FE134" s="131"/>
      <c r="FF134" s="131"/>
      <c r="FG134" s="131"/>
      <c r="FH134" s="131"/>
      <c r="FI134" s="131"/>
      <c r="FJ134" s="131"/>
      <c r="FK134" s="131"/>
      <c r="FL134" s="131"/>
      <c r="FM134" s="131"/>
      <c r="FN134" s="131"/>
      <c r="FO134" s="131"/>
      <c r="FP134" s="131"/>
      <c r="FQ134" s="131"/>
      <c r="FR134" s="131"/>
      <c r="FS134" s="131"/>
      <c r="FT134" s="131"/>
      <c r="FU134" s="131"/>
      <c r="FV134" s="131"/>
      <c r="FW134" s="131"/>
      <c r="FX134" s="131"/>
      <c r="FY134" s="131"/>
      <c r="FZ134" s="131"/>
      <c r="GA134" s="131"/>
      <c r="GB134" s="131"/>
      <c r="GC134" s="131"/>
      <c r="GD134" s="131"/>
      <c r="GE134" s="131"/>
      <c r="GF134" s="131"/>
      <c r="GG134" s="131"/>
      <c r="GH134" s="131"/>
      <c r="GI134" s="131"/>
      <c r="GJ134" s="131"/>
      <c r="GK134" s="131"/>
      <c r="GL134" s="131"/>
      <c r="GM134" s="131"/>
      <c r="GN134" s="131"/>
      <c r="GO134" s="131"/>
      <c r="GP134" s="131"/>
      <c r="GQ134" s="131"/>
      <c r="GR134" s="131"/>
      <c r="GS134" s="131"/>
      <c r="GT134" s="131"/>
      <c r="GU134" s="131"/>
      <c r="GV134" s="131"/>
      <c r="GW134" s="131"/>
      <c r="GX134" s="131"/>
      <c r="GY134" s="131"/>
      <c r="GZ134" s="131"/>
      <c r="HA134" s="131"/>
      <c r="HB134" s="131"/>
      <c r="HC134" s="131"/>
      <c r="HD134" s="131"/>
      <c r="HE134" s="131"/>
      <c r="HF134" s="131"/>
      <c r="HG134" s="131"/>
      <c r="HH134" s="131"/>
      <c r="HI134" s="131"/>
      <c r="HJ134" s="131"/>
      <c r="HK134" s="131"/>
      <c r="HL134" s="131"/>
      <c r="HM134" s="131"/>
      <c r="HN134" s="131"/>
      <c r="HO134" s="131"/>
      <c r="HP134" s="131"/>
      <c r="HQ134" s="131"/>
      <c r="HR134" s="131"/>
      <c r="HS134" s="131"/>
      <c r="HT134" s="131"/>
      <c r="HU134" s="131"/>
      <c r="HV134" s="131"/>
      <c r="HW134" s="131"/>
      <c r="HX134" s="131"/>
      <c r="HY134" s="131"/>
      <c r="HZ134" s="131"/>
      <c r="IA134" s="131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  <c r="IW134" s="27"/>
      <c r="IX134" s="27"/>
      <c r="IY134" s="27"/>
      <c r="IZ134" s="27"/>
      <c r="JA134" s="27"/>
      <c r="JB134" s="27"/>
      <c r="JC134" s="27"/>
      <c r="JD134" s="27"/>
      <c r="JE134" s="27"/>
      <c r="JF134" s="27"/>
      <c r="JG134" s="27"/>
      <c r="JH134" s="27"/>
      <c r="JI134" s="27"/>
      <c r="JJ134" s="27"/>
      <c r="JK134" s="27"/>
      <c r="JL134" s="27"/>
      <c r="JM134" s="27"/>
      <c r="JN134" s="27"/>
      <c r="JO134" s="27"/>
      <c r="JP134" s="27"/>
      <c r="JQ134" s="27"/>
      <c r="JR134" s="27"/>
      <c r="JS134" s="27"/>
      <c r="JT134" s="27"/>
      <c r="JU134" s="27"/>
      <c r="JV134" s="27"/>
      <c r="JW134" s="27"/>
      <c r="JX134" s="27"/>
      <c r="JY134" s="27"/>
      <c r="JZ134" s="27"/>
      <c r="KA134" s="27"/>
      <c r="KB134" s="27"/>
      <c r="KC134" s="27"/>
      <c r="KD134" s="27"/>
      <c r="KE134" s="27"/>
      <c r="KF134" s="27"/>
      <c r="KG134" s="27"/>
      <c r="KH134" s="27"/>
      <c r="KI134" s="27"/>
      <c r="KJ134" s="27"/>
      <c r="KK134" s="27"/>
      <c r="KL134" s="27"/>
      <c r="KM134" s="27"/>
      <c r="KN134" s="27"/>
      <c r="KO134" s="27"/>
      <c r="KP134" s="27"/>
      <c r="KQ134" s="27"/>
      <c r="KR134" s="27"/>
      <c r="KS134" s="27"/>
      <c r="KT134" s="27"/>
      <c r="KU134" s="27"/>
      <c r="KV134" s="27"/>
      <c r="KW134" s="27"/>
      <c r="KX134" s="27"/>
      <c r="KY134" s="27"/>
      <c r="KZ134" s="27"/>
      <c r="LA134" s="27"/>
      <c r="LB134" s="27"/>
      <c r="LC134" s="27"/>
      <c r="LD134" s="27"/>
      <c r="LE134" s="27"/>
      <c r="LF134" s="27"/>
      <c r="LG134" s="27"/>
      <c r="LH134" s="27"/>
      <c r="LI134" s="27"/>
      <c r="LJ134" s="27"/>
      <c r="LK134" s="27"/>
      <c r="LL134" s="27"/>
      <c r="LM134" s="27"/>
      <c r="LN134" s="27"/>
      <c r="LO134" s="27"/>
      <c r="LP134" s="27"/>
      <c r="LQ134" s="27"/>
      <c r="LR134" s="27"/>
      <c r="LS134" s="27"/>
      <c r="LT134" s="27"/>
      <c r="LU134" s="27"/>
      <c r="LV134" s="27"/>
      <c r="LW134" s="27"/>
      <c r="LX134" s="27"/>
      <c r="LY134" s="27"/>
      <c r="LZ134" s="27"/>
      <c r="MA134" s="27"/>
      <c r="MB134" s="27"/>
      <c r="MC134" s="27"/>
      <c r="MD134" s="27"/>
      <c r="ME134" s="27"/>
      <c r="MF134" s="27"/>
      <c r="MG134" s="27"/>
      <c r="MH134" s="27"/>
      <c r="MI134" s="27"/>
      <c r="MJ134" s="27"/>
      <c r="MK134" s="27"/>
      <c r="ML134" s="27"/>
      <c r="MM134" s="27"/>
      <c r="MN134" s="27"/>
      <c r="MO134" s="27"/>
      <c r="MP134" s="27"/>
      <c r="MQ134" s="27"/>
      <c r="MR134" s="27"/>
      <c r="MS134" s="27"/>
      <c r="MT134" s="27"/>
      <c r="MU134" s="27"/>
      <c r="MV134" s="27"/>
      <c r="MW134" s="27"/>
      <c r="MX134" s="27"/>
      <c r="MY134" s="27"/>
      <c r="MZ134" s="27"/>
      <c r="NA134" s="27"/>
      <c r="NB134" s="27"/>
      <c r="NC134" s="27"/>
      <c r="ND134" s="27"/>
      <c r="NE134" s="27"/>
      <c r="NF134" s="27"/>
      <c r="NG134" s="27"/>
      <c r="NH134" s="27"/>
      <c r="NI134" s="27"/>
      <c r="NJ134" s="27"/>
      <c r="NK134" s="27"/>
      <c r="NL134" s="27"/>
      <c r="NM134" s="27"/>
      <c r="NN134" s="27"/>
      <c r="NO134" s="27"/>
      <c r="NP134" s="27"/>
      <c r="NQ134" s="27"/>
      <c r="NR134" s="27"/>
      <c r="NS134" s="27"/>
      <c r="NT134" s="27"/>
      <c r="NU134" s="27"/>
      <c r="NV134" s="27"/>
      <c r="NW134" s="27"/>
      <c r="NX134" s="27"/>
      <c r="NY134" s="27"/>
      <c r="NZ134" s="27"/>
      <c r="OA134" s="27"/>
      <c r="OB134" s="27"/>
      <c r="OC134" s="27"/>
      <c r="OD134" s="27"/>
      <c r="OE134" s="27"/>
      <c r="OF134" s="27"/>
      <c r="OG134" s="27"/>
      <c r="OH134" s="27"/>
      <c r="OI134" s="27"/>
      <c r="OJ134" s="27"/>
      <c r="OK134" s="27"/>
      <c r="OL134" s="27"/>
      <c r="OM134" s="27"/>
      <c r="ON134" s="27"/>
      <c r="OO134" s="27"/>
      <c r="OP134" s="27"/>
      <c r="OQ134" s="27"/>
      <c r="OR134" s="27"/>
      <c r="OS134" s="27"/>
      <c r="OT134" s="27"/>
      <c r="OU134" s="27"/>
      <c r="OV134" s="27"/>
      <c r="OW134" s="27"/>
      <c r="OX134" s="27"/>
      <c r="OY134" s="27"/>
      <c r="OZ134" s="27"/>
      <c r="PA134" s="27"/>
      <c r="PB134" s="27"/>
      <c r="PC134" s="27"/>
      <c r="PD134" s="27"/>
      <c r="PE134" s="27"/>
      <c r="PF134" s="27"/>
      <c r="PG134" s="27"/>
      <c r="PH134" s="27"/>
      <c r="PI134" s="27"/>
      <c r="PJ134" s="27"/>
      <c r="PK134" s="27"/>
      <c r="PL134" s="27"/>
      <c r="PM134" s="27"/>
      <c r="PN134" s="27"/>
      <c r="PO134" s="27"/>
      <c r="PP134" s="27"/>
      <c r="PQ134" s="27"/>
      <c r="PR134" s="27"/>
      <c r="PS134" s="27"/>
      <c r="PT134" s="27"/>
      <c r="PU134" s="27"/>
      <c r="PV134" s="27"/>
      <c r="PW134" s="27"/>
      <c r="PX134" s="27"/>
      <c r="PY134" s="27"/>
      <c r="PZ134" s="27"/>
      <c r="QA134" s="27"/>
      <c r="QB134" s="27"/>
      <c r="QC134" s="27"/>
      <c r="QD134" s="27"/>
      <c r="QE134" s="27"/>
      <c r="QF134" s="27"/>
      <c r="QG134" s="27"/>
      <c r="QH134" s="27"/>
      <c r="QI134" s="27"/>
      <c r="QJ134" s="27"/>
      <c r="QK134" s="27"/>
      <c r="QL134" s="27"/>
      <c r="QM134" s="27"/>
      <c r="QN134" s="27"/>
      <c r="QO134" s="27"/>
      <c r="QP134" s="27"/>
      <c r="QQ134" s="27"/>
      <c r="QR134" s="27"/>
      <c r="QS134" s="27"/>
      <c r="QT134" s="27"/>
      <c r="QU134" s="27"/>
      <c r="QV134" s="27"/>
      <c r="QW134" s="27"/>
      <c r="QX134" s="27"/>
      <c r="QY134" s="27"/>
      <c r="QZ134" s="27"/>
      <c r="RA134" s="27"/>
      <c r="RB134" s="27"/>
      <c r="RC134" s="27"/>
      <c r="RD134" s="27"/>
      <c r="RE134" s="27"/>
      <c r="RF134" s="27"/>
      <c r="RG134" s="27"/>
      <c r="RH134" s="27"/>
      <c r="RI134" s="27"/>
      <c r="RJ134" s="27"/>
      <c r="RK134" s="27"/>
      <c r="RL134" s="27"/>
      <c r="RM134" s="27"/>
      <c r="RN134" s="27"/>
      <c r="RO134" s="27"/>
      <c r="RP134" s="27"/>
      <c r="RQ134" s="27"/>
      <c r="RR134" s="27"/>
      <c r="RS134" s="27"/>
      <c r="RT134" s="27"/>
      <c r="RU134" s="27"/>
      <c r="RV134" s="27"/>
      <c r="RW134" s="27"/>
      <c r="RX134" s="27"/>
      <c r="RY134" s="27"/>
      <c r="RZ134" s="27"/>
      <c r="SA134" s="27"/>
      <c r="SB134" s="27"/>
      <c r="SC134" s="27"/>
      <c r="SD134" s="27"/>
      <c r="SE134" s="27"/>
      <c r="SF134" s="27"/>
      <c r="SG134" s="27"/>
      <c r="SH134" s="27"/>
      <c r="SI134" s="27"/>
      <c r="SJ134" s="27"/>
      <c r="SK134" s="27"/>
      <c r="SL134" s="27"/>
      <c r="SM134" s="27"/>
      <c r="SN134" s="27"/>
      <c r="SO134" s="27"/>
      <c r="SP134" s="27"/>
      <c r="SQ134" s="27"/>
      <c r="SR134" s="27"/>
      <c r="SS134" s="27"/>
      <c r="ST134" s="27"/>
      <c r="SU134" s="27"/>
      <c r="SV134" s="27"/>
      <c r="SW134" s="27"/>
      <c r="SX134" s="27"/>
      <c r="SY134" s="27"/>
      <c r="SZ134" s="27"/>
      <c r="TA134" s="27"/>
      <c r="TB134" s="27"/>
      <c r="TC134" s="27"/>
      <c r="TD134" s="27"/>
      <c r="TE134" s="27"/>
      <c r="TF134" s="27"/>
      <c r="TG134" s="27"/>
      <c r="TH134" s="27"/>
      <c r="TI134" s="27"/>
      <c r="TJ134" s="27"/>
      <c r="TK134" s="27"/>
      <c r="TL134" s="27"/>
      <c r="TM134" s="27"/>
      <c r="TN134" s="27"/>
      <c r="TO134" s="27"/>
      <c r="TP134" s="27"/>
      <c r="TQ134" s="27"/>
      <c r="TR134" s="27"/>
      <c r="TS134" s="27"/>
      <c r="TT134" s="27"/>
      <c r="TU134" s="27"/>
      <c r="TV134" s="27"/>
      <c r="TW134" s="27"/>
      <c r="TX134" s="27"/>
    </row>
    <row r="135" spans="1:669" x14ac:dyDescent="0.25">
      <c r="A135" s="45" t="s">
        <v>13</v>
      </c>
      <c r="B135" s="65">
        <v>3</v>
      </c>
      <c r="C135" s="51"/>
      <c r="D135" s="51"/>
      <c r="E135" s="45"/>
      <c r="F135" s="45"/>
      <c r="G135" s="139">
        <f>SUM(G132:G134)</f>
        <v>296000</v>
      </c>
      <c r="H135" s="103">
        <f t="shared" ref="H135:L135" si="27">SUM(H132:H134)</f>
        <v>8495.2000000000007</v>
      </c>
      <c r="I135" s="139">
        <f>SUM(I132:I134)</f>
        <v>37261.440000000002</v>
      </c>
      <c r="J135" s="139">
        <f t="shared" si="27"/>
        <v>8998.4</v>
      </c>
      <c r="K135" s="139">
        <f>SUM(K132:K134)</f>
        <v>30315.989999999998</v>
      </c>
      <c r="L135" s="139">
        <f t="shared" si="27"/>
        <v>85071.03</v>
      </c>
      <c r="M135" s="103">
        <f>SUM(M132:M134)</f>
        <v>210928.97</v>
      </c>
    </row>
    <row r="136" spans="1:669" ht="15.75" x14ac:dyDescent="0.25">
      <c r="G136" s="141"/>
      <c r="H136" s="102"/>
      <c r="I136" s="141"/>
      <c r="J136" s="141"/>
      <c r="K136" s="141"/>
      <c r="L136" s="141"/>
      <c r="M136" s="102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</row>
    <row r="137" spans="1:669" ht="15.75" x14ac:dyDescent="0.25">
      <c r="A137" s="26" t="s">
        <v>61</v>
      </c>
      <c r="C137" s="30"/>
      <c r="D137" s="30"/>
      <c r="G137" s="141"/>
      <c r="H137" s="102"/>
      <c r="I137" s="141"/>
      <c r="J137" s="141"/>
      <c r="K137" s="141"/>
      <c r="L137" s="141"/>
      <c r="M137" s="102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</row>
    <row r="138" spans="1:669" ht="15.75" x14ac:dyDescent="0.25">
      <c r="A138" s="24" t="s">
        <v>128</v>
      </c>
      <c r="B138" s="3" t="s">
        <v>15</v>
      </c>
      <c r="C138" s="4" t="s">
        <v>66</v>
      </c>
      <c r="D138" s="4" t="s">
        <v>197</v>
      </c>
      <c r="E138" s="7">
        <v>44593</v>
      </c>
      <c r="F138" s="7" t="s">
        <v>99</v>
      </c>
      <c r="G138" s="141">
        <v>35000</v>
      </c>
      <c r="H138" s="102">
        <v>1004.5</v>
      </c>
      <c r="I138" s="141">
        <v>0</v>
      </c>
      <c r="J138" s="141">
        <v>1064</v>
      </c>
      <c r="K138" s="136">
        <v>175</v>
      </c>
      <c r="L138" s="30">
        <v>2243.5</v>
      </c>
      <c r="M138" s="30">
        <f>G138-L138</f>
        <v>32756.5</v>
      </c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  <c r="HZ138" s="34"/>
      <c r="IA138" s="34"/>
    </row>
    <row r="139" spans="1:669" ht="15.75" x14ac:dyDescent="0.25">
      <c r="A139" s="24" t="s">
        <v>179</v>
      </c>
      <c r="B139" s="3" t="s">
        <v>50</v>
      </c>
      <c r="C139" s="4" t="s">
        <v>67</v>
      </c>
      <c r="D139" s="4" t="s">
        <v>197</v>
      </c>
      <c r="E139" s="7">
        <v>44593</v>
      </c>
      <c r="F139" s="7" t="s">
        <v>99</v>
      </c>
      <c r="G139" s="141">
        <v>125000</v>
      </c>
      <c r="H139" s="102">
        <v>3587.5</v>
      </c>
      <c r="I139" s="141">
        <v>17985.990000000002</v>
      </c>
      <c r="J139" s="141">
        <v>3800</v>
      </c>
      <c r="K139" s="136">
        <v>175</v>
      </c>
      <c r="L139" s="30">
        <v>25548.49</v>
      </c>
      <c r="M139" s="30">
        <f>G139-L139</f>
        <v>99451.51</v>
      </c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</row>
    <row r="140" spans="1:669" ht="15.75" x14ac:dyDescent="0.25">
      <c r="A140" s="24" t="s">
        <v>169</v>
      </c>
      <c r="B140" s="3" t="s">
        <v>16</v>
      </c>
      <c r="C140" s="4" t="s">
        <v>67</v>
      </c>
      <c r="D140" s="4" t="s">
        <v>197</v>
      </c>
      <c r="E140" s="7">
        <v>44682</v>
      </c>
      <c r="F140" s="7" t="s">
        <v>99</v>
      </c>
      <c r="G140" s="141">
        <v>30000</v>
      </c>
      <c r="H140" s="102">
        <v>861</v>
      </c>
      <c r="I140" s="141">
        <v>0</v>
      </c>
      <c r="J140" s="141">
        <v>912</v>
      </c>
      <c r="K140" s="136">
        <v>715</v>
      </c>
      <c r="L140" s="30">
        <v>2488</v>
      </c>
      <c r="M140" s="30">
        <f>G140-L140</f>
        <v>27512</v>
      </c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</row>
    <row r="141" spans="1:669" ht="15.75" x14ac:dyDescent="0.25">
      <c r="A141" s="24" t="s">
        <v>192</v>
      </c>
      <c r="B141" s="3" t="s">
        <v>15</v>
      </c>
      <c r="C141" s="4" t="s">
        <v>66</v>
      </c>
      <c r="D141" s="4" t="s">
        <v>197</v>
      </c>
      <c r="E141" s="7">
        <v>44774</v>
      </c>
      <c r="F141" s="7" t="s">
        <v>99</v>
      </c>
      <c r="G141" s="141">
        <v>35000</v>
      </c>
      <c r="H141" s="102">
        <v>1004.5</v>
      </c>
      <c r="I141" s="141">
        <v>0</v>
      </c>
      <c r="J141" s="141">
        <v>1064</v>
      </c>
      <c r="K141" s="30">
        <v>1602.45</v>
      </c>
      <c r="L141" s="30">
        <v>3670.95</v>
      </c>
      <c r="M141" s="30">
        <f>G141-L141</f>
        <v>31329.05</v>
      </c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</row>
    <row r="142" spans="1:669" x14ac:dyDescent="0.25">
      <c r="A142" s="45" t="s">
        <v>13</v>
      </c>
      <c r="B142" s="65">
        <v>4</v>
      </c>
      <c r="C142" s="51"/>
      <c r="D142" s="51"/>
      <c r="E142" s="45"/>
      <c r="F142" s="45"/>
      <c r="G142" s="139">
        <f t="shared" ref="G142:M142" si="28">SUM(G138:G141)</f>
        <v>225000</v>
      </c>
      <c r="H142" s="103">
        <f t="shared" si="28"/>
        <v>6457.5</v>
      </c>
      <c r="I142" s="139">
        <f t="shared" si="28"/>
        <v>17985.990000000002</v>
      </c>
      <c r="J142" s="139">
        <f t="shared" si="28"/>
        <v>6840</v>
      </c>
      <c r="K142" s="139">
        <f t="shared" si="28"/>
        <v>2667.45</v>
      </c>
      <c r="L142" s="139">
        <f t="shared" si="28"/>
        <v>33950.94</v>
      </c>
      <c r="M142" s="103">
        <f t="shared" si="28"/>
        <v>191049.06</v>
      </c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1:669" ht="15.75" x14ac:dyDescent="0.25">
      <c r="G143" s="141"/>
      <c r="H143" s="102"/>
      <c r="I143" s="141"/>
      <c r="J143" s="141"/>
      <c r="K143" s="141"/>
      <c r="L143" s="141"/>
      <c r="M143" s="102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  <c r="IQ143" s="34"/>
      <c r="IR143" s="34"/>
      <c r="IS143" s="34"/>
      <c r="IT143" s="34"/>
      <c r="IU143" s="34"/>
      <c r="IV143" s="34"/>
      <c r="IW143" s="34"/>
      <c r="IX143" s="34"/>
      <c r="IY143" s="34"/>
      <c r="IZ143" s="34"/>
      <c r="JA143" s="34"/>
      <c r="JB143" s="34"/>
      <c r="JC143" s="34"/>
      <c r="JD143" s="34"/>
      <c r="JE143" s="34"/>
      <c r="JF143" s="34"/>
      <c r="JG143" s="34"/>
      <c r="JH143" s="34"/>
      <c r="JI143" s="34"/>
      <c r="JJ143" s="34"/>
      <c r="JK143" s="34"/>
      <c r="JL143" s="34"/>
      <c r="JM143" s="34"/>
      <c r="JN143" s="34"/>
      <c r="JO143" s="34"/>
      <c r="JP143" s="34"/>
      <c r="JQ143" s="34"/>
      <c r="JR143" s="34"/>
      <c r="JS143" s="34"/>
      <c r="JT143" s="34"/>
      <c r="JU143" s="34"/>
      <c r="JV143" s="34"/>
      <c r="JW143" s="34"/>
      <c r="JX143" s="34"/>
      <c r="JY143" s="34"/>
      <c r="JZ143" s="34"/>
      <c r="KA143" s="34"/>
      <c r="KB143" s="34"/>
      <c r="KC143" s="34"/>
      <c r="KD143" s="34"/>
      <c r="KE143" s="34"/>
      <c r="KF143" s="34"/>
      <c r="KG143" s="34"/>
      <c r="KH143" s="34"/>
      <c r="KI143" s="34"/>
      <c r="KJ143" s="34"/>
      <c r="KK143" s="34"/>
      <c r="KL143" s="34"/>
      <c r="KM143" s="34"/>
      <c r="KN143" s="34"/>
      <c r="KO143" s="34"/>
      <c r="KP143" s="34"/>
      <c r="KQ143" s="34"/>
      <c r="KR143" s="34"/>
      <c r="KS143" s="34"/>
      <c r="KT143" s="34"/>
      <c r="KU143" s="34"/>
      <c r="KV143" s="34"/>
      <c r="KW143" s="34"/>
      <c r="KX143" s="34"/>
      <c r="KY143" s="34"/>
      <c r="KZ143" s="34"/>
      <c r="LA143" s="34"/>
      <c r="LB143" s="34"/>
      <c r="LC143" s="34"/>
      <c r="LD143" s="34"/>
      <c r="LE143" s="34"/>
      <c r="LF143" s="34"/>
      <c r="LG143" s="34"/>
      <c r="LH143" s="34"/>
      <c r="LI143" s="34"/>
      <c r="LJ143" s="34"/>
      <c r="LK143" s="34"/>
      <c r="LL143" s="34"/>
      <c r="LM143" s="34"/>
      <c r="LN143" s="34"/>
      <c r="LO143" s="34"/>
      <c r="LP143" s="34"/>
      <c r="LQ143" s="34"/>
      <c r="LR143" s="34"/>
      <c r="LS143" s="34"/>
      <c r="LT143" s="34"/>
      <c r="LU143" s="34"/>
      <c r="LV143" s="34"/>
      <c r="LW143" s="34"/>
      <c r="LX143" s="34"/>
      <c r="LY143" s="34"/>
      <c r="LZ143" s="34"/>
      <c r="MA143" s="34"/>
      <c r="MB143" s="34"/>
      <c r="MC143" s="34"/>
      <c r="MD143" s="34"/>
      <c r="ME143" s="34"/>
      <c r="MF143" s="34"/>
      <c r="MG143" s="34"/>
      <c r="MH143" s="34"/>
      <c r="MI143" s="34"/>
      <c r="MJ143" s="34"/>
      <c r="MK143" s="34"/>
      <c r="ML143" s="34"/>
      <c r="MM143" s="34"/>
      <c r="MN143" s="34"/>
      <c r="MO143" s="34"/>
      <c r="MP143" s="34"/>
      <c r="MQ143" s="34"/>
      <c r="MR143" s="34"/>
      <c r="MS143" s="34"/>
      <c r="MT143" s="34"/>
      <c r="MU143" s="34"/>
      <c r="MV143" s="34"/>
      <c r="MW143" s="34"/>
      <c r="MX143" s="34"/>
      <c r="MY143" s="34"/>
      <c r="MZ143" s="34"/>
      <c r="NA143" s="34"/>
      <c r="NB143" s="34"/>
      <c r="NC143" s="34"/>
      <c r="ND143" s="34"/>
      <c r="NE143" s="34"/>
      <c r="NF143" s="34"/>
      <c r="NG143" s="34"/>
      <c r="NH143" s="34"/>
      <c r="NI143" s="34"/>
      <c r="NJ143" s="34"/>
      <c r="NK143" s="34"/>
      <c r="NL143" s="34"/>
      <c r="NM143" s="34"/>
      <c r="NN143" s="34"/>
      <c r="NO143" s="34"/>
      <c r="NP143" s="34"/>
      <c r="NQ143" s="34"/>
      <c r="NR143" s="34"/>
      <c r="NS143" s="34"/>
      <c r="NT143" s="34"/>
      <c r="NU143" s="34"/>
      <c r="NV143" s="34"/>
      <c r="NW143" s="34"/>
      <c r="NX143" s="34"/>
      <c r="NY143" s="34"/>
      <c r="NZ143" s="34"/>
      <c r="OA143" s="34"/>
      <c r="OB143" s="34"/>
      <c r="OC143" s="34"/>
      <c r="OD143" s="34"/>
      <c r="OE143" s="34"/>
      <c r="OF143" s="34"/>
      <c r="OG143" s="34"/>
      <c r="OH143" s="34"/>
      <c r="OI143" s="34"/>
      <c r="OJ143" s="34"/>
      <c r="OK143" s="34"/>
      <c r="OL143" s="34"/>
      <c r="OM143" s="34"/>
      <c r="ON143" s="34"/>
      <c r="OO143" s="34"/>
      <c r="OP143" s="34"/>
      <c r="OQ143" s="34"/>
      <c r="OR143" s="34"/>
      <c r="OS143" s="34"/>
      <c r="OT143" s="34"/>
      <c r="OU143" s="34"/>
      <c r="OV143" s="34"/>
      <c r="OW143" s="34"/>
      <c r="OX143" s="34"/>
      <c r="OY143" s="34"/>
      <c r="OZ143" s="34"/>
      <c r="PA143" s="34"/>
      <c r="PB143" s="34"/>
      <c r="PC143" s="34"/>
      <c r="PD143" s="34"/>
      <c r="PE143" s="34"/>
      <c r="PF143" s="34"/>
      <c r="PG143" s="34"/>
      <c r="PH143" s="34"/>
      <c r="PI143" s="34"/>
      <c r="PJ143" s="34"/>
      <c r="PK143" s="34"/>
      <c r="PL143" s="34"/>
      <c r="PM143" s="34"/>
      <c r="PN143" s="34"/>
      <c r="PO143" s="34"/>
      <c r="PP143" s="34"/>
      <c r="PQ143" s="34"/>
      <c r="PR143" s="34"/>
      <c r="PS143" s="34"/>
      <c r="PT143" s="34"/>
      <c r="PU143" s="34"/>
      <c r="PV143" s="34"/>
      <c r="PW143" s="34"/>
      <c r="PX143" s="34"/>
      <c r="PY143" s="34"/>
      <c r="PZ143" s="34"/>
      <c r="QA143" s="34"/>
      <c r="QB143" s="34"/>
      <c r="QC143" s="34"/>
      <c r="QD143" s="34"/>
      <c r="QE143" s="34"/>
      <c r="QF143" s="34"/>
      <c r="QG143" s="34"/>
      <c r="QH143" s="34"/>
      <c r="QI143" s="34"/>
      <c r="QJ143" s="34"/>
      <c r="QK143" s="34"/>
      <c r="QL143" s="34"/>
      <c r="QM143" s="34"/>
      <c r="QN143" s="34"/>
      <c r="QO143" s="34"/>
      <c r="QP143" s="34"/>
      <c r="QQ143" s="34"/>
      <c r="QR143" s="34"/>
      <c r="QS143" s="34"/>
      <c r="QT143" s="34"/>
      <c r="QU143" s="34"/>
      <c r="QV143" s="34"/>
      <c r="QW143" s="34"/>
      <c r="QX143" s="34"/>
      <c r="QY143" s="34"/>
      <c r="QZ143" s="34"/>
      <c r="RA143" s="34"/>
      <c r="RB143" s="34"/>
      <c r="RC143" s="34"/>
      <c r="RD143" s="34"/>
      <c r="RE143" s="34"/>
      <c r="RF143" s="34"/>
      <c r="RG143" s="34"/>
      <c r="RH143" s="34"/>
      <c r="RI143" s="34"/>
      <c r="RJ143" s="34"/>
      <c r="RK143" s="34"/>
      <c r="RL143" s="34"/>
      <c r="RM143" s="34"/>
      <c r="RN143" s="34"/>
      <c r="RO143" s="34"/>
      <c r="RP143" s="34"/>
      <c r="RQ143" s="34"/>
      <c r="RR143" s="34"/>
      <c r="RS143" s="34"/>
      <c r="RT143" s="34"/>
      <c r="RU143" s="34"/>
      <c r="RV143" s="34"/>
      <c r="RW143" s="34"/>
      <c r="RX143" s="34"/>
      <c r="RY143" s="34"/>
      <c r="RZ143" s="34"/>
      <c r="SA143" s="34"/>
      <c r="SB143" s="34"/>
      <c r="SC143" s="34"/>
      <c r="SD143" s="34"/>
      <c r="SE143" s="34"/>
      <c r="SF143" s="34"/>
      <c r="SG143" s="34"/>
      <c r="SH143" s="34"/>
      <c r="SI143" s="34"/>
      <c r="SJ143" s="34"/>
      <c r="SK143" s="34"/>
      <c r="SL143" s="34"/>
      <c r="SM143" s="34"/>
      <c r="SN143" s="34"/>
      <c r="SO143" s="34"/>
      <c r="SP143" s="34"/>
      <c r="SQ143" s="34"/>
      <c r="SR143" s="34"/>
      <c r="SS143" s="34"/>
      <c r="ST143" s="34"/>
      <c r="SU143" s="34"/>
      <c r="SV143" s="34"/>
      <c r="SW143" s="34"/>
      <c r="SX143" s="34"/>
      <c r="SY143" s="34"/>
      <c r="SZ143" s="34"/>
      <c r="TA143" s="34"/>
      <c r="TB143" s="34"/>
      <c r="TC143" s="34"/>
      <c r="TD143" s="34"/>
      <c r="TE143" s="34"/>
      <c r="TF143" s="34"/>
      <c r="TG143" s="34"/>
      <c r="TH143" s="34"/>
      <c r="TI143" s="34"/>
      <c r="TJ143" s="34"/>
      <c r="TK143" s="34"/>
      <c r="TL143" s="34"/>
      <c r="TM143" s="34"/>
      <c r="TN143" s="34"/>
      <c r="TO143" s="34"/>
      <c r="TP143" s="34"/>
      <c r="TQ143" s="34"/>
      <c r="TR143" s="34"/>
      <c r="TS143" s="34"/>
      <c r="TT143" s="34"/>
      <c r="TU143" s="34"/>
      <c r="TV143" s="34"/>
      <c r="TW143" s="34"/>
      <c r="TX143" s="34"/>
      <c r="TY143" s="34"/>
      <c r="TZ143" s="34"/>
      <c r="UA143" s="34"/>
      <c r="UB143" s="34"/>
      <c r="UC143" s="34"/>
      <c r="UD143" s="34"/>
      <c r="UE143" s="34"/>
      <c r="UF143" s="34"/>
      <c r="UG143" s="34"/>
      <c r="UH143" s="34"/>
      <c r="UI143" s="34"/>
      <c r="UJ143" s="34"/>
      <c r="UK143" s="34"/>
      <c r="UL143" s="34"/>
      <c r="UM143" s="34"/>
      <c r="UN143" s="34"/>
      <c r="UO143" s="34"/>
      <c r="UP143" s="34"/>
      <c r="UQ143" s="34"/>
      <c r="UR143" s="34"/>
      <c r="US143" s="34"/>
      <c r="UT143" s="34"/>
      <c r="UU143" s="34"/>
      <c r="UV143" s="34"/>
      <c r="UW143" s="34"/>
      <c r="UX143" s="34"/>
      <c r="UY143" s="34"/>
      <c r="UZ143" s="34"/>
      <c r="VA143" s="34"/>
      <c r="VB143" s="34"/>
      <c r="VC143" s="34"/>
      <c r="VD143" s="34"/>
      <c r="VE143" s="34"/>
      <c r="VF143" s="34"/>
      <c r="VG143" s="34"/>
      <c r="VH143" s="34"/>
      <c r="VI143" s="34"/>
      <c r="VJ143" s="34"/>
      <c r="VK143" s="34"/>
      <c r="VL143" s="34"/>
      <c r="VM143" s="34"/>
      <c r="VN143" s="34"/>
      <c r="VO143" s="34"/>
      <c r="VP143" s="34"/>
      <c r="VQ143" s="34"/>
      <c r="VR143" s="34"/>
      <c r="VS143" s="34"/>
      <c r="VT143" s="34"/>
      <c r="VU143" s="34"/>
      <c r="VV143" s="34"/>
      <c r="VW143" s="34"/>
      <c r="VX143" s="34"/>
      <c r="VY143" s="34"/>
      <c r="VZ143" s="34"/>
      <c r="WA143" s="34"/>
      <c r="WB143" s="34"/>
      <c r="WC143" s="34"/>
      <c r="WD143" s="34"/>
      <c r="WE143" s="34"/>
      <c r="WF143" s="34"/>
      <c r="WG143" s="34"/>
      <c r="WH143" s="34"/>
      <c r="WI143" s="34"/>
      <c r="WJ143" s="34"/>
      <c r="WK143" s="34"/>
      <c r="WL143" s="34"/>
      <c r="WM143" s="34"/>
      <c r="WN143" s="34"/>
      <c r="WO143" s="34"/>
      <c r="WP143" s="34"/>
      <c r="WQ143" s="34"/>
      <c r="WR143" s="34"/>
      <c r="WS143" s="34"/>
      <c r="WT143" s="34"/>
      <c r="WU143" s="34"/>
      <c r="WV143" s="34"/>
      <c r="WW143" s="34"/>
      <c r="WX143" s="34"/>
      <c r="WY143" s="34"/>
      <c r="WZ143" s="34"/>
      <c r="XA143" s="34"/>
      <c r="XB143" s="34"/>
      <c r="XC143" s="34"/>
      <c r="XD143" s="34"/>
      <c r="XE143" s="34"/>
      <c r="XF143" s="34"/>
      <c r="XG143" s="34"/>
      <c r="XH143" s="34"/>
      <c r="XI143" s="34"/>
      <c r="XJ143" s="34"/>
      <c r="XK143" s="34"/>
      <c r="XL143" s="34"/>
      <c r="XM143" s="34"/>
      <c r="XN143" s="34"/>
      <c r="XO143" s="34"/>
      <c r="XP143" s="34"/>
      <c r="XQ143" s="34"/>
      <c r="XR143" s="34"/>
      <c r="XS143" s="34"/>
      <c r="XT143" s="34"/>
      <c r="XU143" s="34"/>
      <c r="XV143" s="34"/>
      <c r="XW143" s="34"/>
      <c r="XX143" s="34"/>
      <c r="XY143" s="34"/>
      <c r="XZ143" s="34"/>
      <c r="YA143" s="34"/>
      <c r="YB143" s="34"/>
      <c r="YC143" s="34"/>
      <c r="YD143" s="34"/>
      <c r="YE143" s="34"/>
      <c r="YF143" s="34"/>
      <c r="YG143" s="34"/>
      <c r="YH143" s="34"/>
      <c r="YI143" s="34"/>
      <c r="YJ143" s="34"/>
      <c r="YK143" s="34"/>
      <c r="YL143" s="34"/>
      <c r="YM143" s="34"/>
      <c r="YN143" s="34"/>
      <c r="YO143" s="34"/>
      <c r="YP143" s="34"/>
      <c r="YQ143" s="34"/>
      <c r="YR143" s="34"/>
      <c r="YS143" s="34"/>
    </row>
    <row r="144" spans="1:669" ht="18" customHeight="1" x14ac:dyDescent="0.25">
      <c r="A144" s="27" t="s">
        <v>129</v>
      </c>
      <c r="B144" s="10"/>
      <c r="C144" s="8"/>
      <c r="D144" s="8"/>
      <c r="E144" s="27"/>
      <c r="F144" s="27"/>
      <c r="G144" s="113"/>
      <c r="H144" s="112"/>
      <c r="I144" s="113"/>
      <c r="J144" s="113"/>
      <c r="K144" s="113"/>
      <c r="L144" s="113"/>
      <c r="M144" s="112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  <c r="IO144" s="34"/>
      <c r="IP144" s="34"/>
      <c r="IQ144" s="34"/>
      <c r="IR144" s="34"/>
      <c r="IS144" s="34"/>
      <c r="IT144" s="34"/>
      <c r="IU144" s="34"/>
      <c r="IV144" s="34"/>
      <c r="IW144" s="34"/>
      <c r="IX144" s="34"/>
      <c r="IY144" s="34"/>
      <c r="IZ144" s="34"/>
      <c r="JA144" s="34"/>
      <c r="JB144" s="34"/>
      <c r="JC144" s="34"/>
      <c r="JD144" s="34"/>
      <c r="JE144" s="34"/>
      <c r="JF144" s="34"/>
      <c r="JG144" s="34"/>
      <c r="JH144" s="34"/>
      <c r="JI144" s="34"/>
      <c r="JJ144" s="34"/>
      <c r="JK144" s="34"/>
      <c r="JL144" s="34"/>
      <c r="JM144" s="34"/>
      <c r="JN144" s="34"/>
      <c r="JO144" s="34"/>
      <c r="JP144" s="34"/>
      <c r="JQ144" s="34"/>
      <c r="JR144" s="34"/>
      <c r="JS144" s="34"/>
      <c r="JT144" s="34"/>
      <c r="JU144" s="34"/>
      <c r="JV144" s="34"/>
      <c r="JW144" s="34"/>
      <c r="JX144" s="34"/>
      <c r="JY144" s="34"/>
      <c r="JZ144" s="34"/>
      <c r="KA144" s="34"/>
      <c r="KB144" s="34"/>
      <c r="KC144" s="34"/>
      <c r="KD144" s="34"/>
      <c r="KE144" s="34"/>
      <c r="KF144" s="34"/>
      <c r="KG144" s="34"/>
      <c r="KH144" s="34"/>
      <c r="KI144" s="34"/>
      <c r="KJ144" s="34"/>
      <c r="KK144" s="34"/>
      <c r="KL144" s="34"/>
      <c r="KM144" s="34"/>
      <c r="KN144" s="34"/>
      <c r="KO144" s="34"/>
      <c r="KP144" s="34"/>
      <c r="KQ144" s="34"/>
      <c r="KR144" s="34"/>
      <c r="KS144" s="34"/>
      <c r="KT144" s="34"/>
      <c r="KU144" s="34"/>
      <c r="KV144" s="34"/>
      <c r="KW144" s="34"/>
      <c r="KX144" s="34"/>
      <c r="KY144" s="34"/>
      <c r="KZ144" s="34"/>
      <c r="LA144" s="34"/>
      <c r="LB144" s="34"/>
      <c r="LC144" s="34"/>
      <c r="LD144" s="34"/>
      <c r="LE144" s="34"/>
      <c r="LF144" s="34"/>
      <c r="LG144" s="34"/>
      <c r="LH144" s="34"/>
      <c r="LI144" s="34"/>
      <c r="LJ144" s="34"/>
      <c r="LK144" s="34"/>
      <c r="LL144" s="34"/>
      <c r="LM144" s="34"/>
      <c r="LN144" s="34"/>
      <c r="LO144" s="34"/>
      <c r="LP144" s="34"/>
      <c r="LQ144" s="34"/>
      <c r="LR144" s="34"/>
      <c r="LS144" s="34"/>
      <c r="LT144" s="34"/>
      <c r="LU144" s="34"/>
      <c r="LV144" s="34"/>
      <c r="LW144" s="34"/>
      <c r="LX144" s="34"/>
      <c r="LY144" s="34"/>
      <c r="LZ144" s="34"/>
      <c r="MA144" s="34"/>
      <c r="MB144" s="34"/>
      <c r="MC144" s="34"/>
      <c r="MD144" s="34"/>
      <c r="ME144" s="34"/>
      <c r="MF144" s="34"/>
      <c r="MG144" s="34"/>
      <c r="MH144" s="34"/>
      <c r="MI144" s="34"/>
      <c r="MJ144" s="34"/>
      <c r="MK144" s="34"/>
      <c r="ML144" s="34"/>
      <c r="MM144" s="34"/>
      <c r="MN144" s="34"/>
      <c r="MO144" s="34"/>
      <c r="MP144" s="34"/>
      <c r="MQ144" s="34"/>
      <c r="MR144" s="34"/>
      <c r="MS144" s="34"/>
      <c r="MT144" s="34"/>
      <c r="MU144" s="34"/>
      <c r="MV144" s="34"/>
      <c r="MW144" s="34"/>
      <c r="MX144" s="34"/>
      <c r="MY144" s="34"/>
      <c r="MZ144" s="34"/>
      <c r="NA144" s="34"/>
      <c r="NB144" s="34"/>
      <c r="NC144" s="34"/>
      <c r="ND144" s="34"/>
      <c r="NE144" s="34"/>
      <c r="NF144" s="34"/>
      <c r="NG144" s="34"/>
      <c r="NH144" s="34"/>
      <c r="NI144" s="34"/>
      <c r="NJ144" s="34"/>
      <c r="NK144" s="34"/>
      <c r="NL144" s="34"/>
      <c r="NM144" s="34"/>
      <c r="NN144" s="34"/>
      <c r="NO144" s="34"/>
      <c r="NP144" s="34"/>
      <c r="NQ144" s="34"/>
      <c r="NR144" s="34"/>
      <c r="NS144" s="34"/>
      <c r="NT144" s="34"/>
      <c r="NU144" s="34"/>
      <c r="NV144" s="34"/>
      <c r="NW144" s="34"/>
      <c r="NX144" s="34"/>
      <c r="NY144" s="34"/>
      <c r="NZ144" s="34"/>
      <c r="OA144" s="34"/>
      <c r="OB144" s="34"/>
      <c r="OC144" s="34"/>
      <c r="OD144" s="34"/>
      <c r="OE144" s="34"/>
      <c r="OF144" s="34"/>
      <c r="OG144" s="34"/>
      <c r="OH144" s="34"/>
      <c r="OI144" s="34"/>
      <c r="OJ144" s="34"/>
      <c r="OK144" s="34"/>
      <c r="OL144" s="34"/>
      <c r="OM144" s="34"/>
      <c r="ON144" s="34"/>
      <c r="OO144" s="34"/>
      <c r="OP144" s="34"/>
      <c r="OQ144" s="34"/>
      <c r="OR144" s="34"/>
      <c r="OS144" s="34"/>
      <c r="OT144" s="34"/>
      <c r="OU144" s="34"/>
      <c r="OV144" s="34"/>
      <c r="OW144" s="34"/>
      <c r="OX144" s="34"/>
      <c r="OY144" s="34"/>
      <c r="OZ144" s="34"/>
      <c r="PA144" s="34"/>
      <c r="PB144" s="34"/>
      <c r="PC144" s="34"/>
      <c r="PD144" s="34"/>
      <c r="PE144" s="34"/>
      <c r="PF144" s="34"/>
      <c r="PG144" s="34"/>
      <c r="PH144" s="34"/>
      <c r="PI144" s="34"/>
      <c r="PJ144" s="34"/>
      <c r="PK144" s="34"/>
      <c r="PL144" s="34"/>
      <c r="PM144" s="34"/>
      <c r="PN144" s="34"/>
      <c r="PO144" s="34"/>
      <c r="PP144" s="34"/>
      <c r="PQ144" s="34"/>
      <c r="PR144" s="34"/>
      <c r="PS144" s="34"/>
      <c r="PT144" s="34"/>
      <c r="PU144" s="34"/>
      <c r="PV144" s="34"/>
      <c r="PW144" s="34"/>
      <c r="PX144" s="34"/>
      <c r="PY144" s="34"/>
      <c r="PZ144" s="34"/>
      <c r="QA144" s="34"/>
      <c r="QB144" s="34"/>
      <c r="QC144" s="34"/>
      <c r="QD144" s="34"/>
      <c r="QE144" s="34"/>
      <c r="QF144" s="34"/>
      <c r="QG144" s="34"/>
      <c r="QH144" s="34"/>
      <c r="QI144" s="34"/>
      <c r="QJ144" s="34"/>
      <c r="QK144" s="34"/>
      <c r="QL144" s="34"/>
      <c r="QM144" s="34"/>
      <c r="QN144" s="34"/>
      <c r="QO144" s="34"/>
      <c r="QP144" s="34"/>
      <c r="QQ144" s="34"/>
      <c r="QR144" s="34"/>
      <c r="QS144" s="34"/>
      <c r="QT144" s="34"/>
      <c r="QU144" s="34"/>
      <c r="QV144" s="34"/>
      <c r="QW144" s="34"/>
      <c r="QX144" s="34"/>
      <c r="QY144" s="34"/>
      <c r="QZ144" s="34"/>
      <c r="RA144" s="34"/>
      <c r="RB144" s="34"/>
      <c r="RC144" s="34"/>
      <c r="RD144" s="34"/>
      <c r="RE144" s="34"/>
      <c r="RF144" s="34"/>
      <c r="RG144" s="34"/>
      <c r="RH144" s="34"/>
      <c r="RI144" s="34"/>
      <c r="RJ144" s="34"/>
      <c r="RK144" s="34"/>
      <c r="RL144" s="34"/>
      <c r="RM144" s="34"/>
      <c r="RN144" s="34"/>
      <c r="RO144" s="34"/>
      <c r="RP144" s="34"/>
      <c r="RQ144" s="34"/>
      <c r="RR144" s="34"/>
      <c r="RS144" s="34"/>
      <c r="RT144" s="34"/>
      <c r="RU144" s="34"/>
      <c r="RV144" s="34"/>
      <c r="RW144" s="34"/>
      <c r="RX144" s="34"/>
      <c r="RY144" s="34"/>
      <c r="RZ144" s="34"/>
      <c r="SA144" s="34"/>
      <c r="SB144" s="34"/>
      <c r="SC144" s="34"/>
      <c r="SD144" s="34"/>
      <c r="SE144" s="34"/>
      <c r="SF144" s="34"/>
      <c r="SG144" s="34"/>
      <c r="SH144" s="34"/>
      <c r="SI144" s="34"/>
      <c r="SJ144" s="34"/>
      <c r="SK144" s="34"/>
      <c r="SL144" s="34"/>
      <c r="SM144" s="34"/>
      <c r="SN144" s="34"/>
      <c r="SO144" s="34"/>
      <c r="SP144" s="34"/>
      <c r="SQ144" s="34"/>
      <c r="SR144" s="34"/>
      <c r="SS144" s="34"/>
      <c r="ST144" s="34"/>
      <c r="SU144" s="34"/>
      <c r="SV144" s="34"/>
      <c r="SW144" s="34"/>
      <c r="SX144" s="34"/>
      <c r="SY144" s="34"/>
      <c r="SZ144" s="34"/>
      <c r="TA144" s="34"/>
      <c r="TB144" s="34"/>
      <c r="TC144" s="34"/>
      <c r="TD144" s="34"/>
      <c r="TE144" s="34"/>
      <c r="TF144" s="34"/>
      <c r="TG144" s="34"/>
      <c r="TH144" s="34"/>
      <c r="TI144" s="34"/>
      <c r="TJ144" s="34"/>
      <c r="TK144" s="34"/>
      <c r="TL144" s="34"/>
      <c r="TM144" s="34"/>
      <c r="TN144" s="34"/>
      <c r="TO144" s="34"/>
      <c r="TP144" s="34"/>
      <c r="TQ144" s="34"/>
      <c r="TR144" s="34"/>
      <c r="TS144" s="34"/>
      <c r="TT144" s="34"/>
      <c r="TU144" s="34"/>
      <c r="TV144" s="34"/>
      <c r="TW144" s="34"/>
      <c r="TX144" s="34"/>
      <c r="TY144" s="34"/>
      <c r="TZ144" s="34"/>
      <c r="UA144" s="34"/>
      <c r="UB144" s="34"/>
      <c r="UC144" s="34"/>
      <c r="UD144" s="34"/>
      <c r="UE144" s="34"/>
      <c r="UF144" s="34"/>
      <c r="UG144" s="34"/>
      <c r="UH144" s="34"/>
      <c r="UI144" s="34"/>
      <c r="UJ144" s="34"/>
      <c r="UK144" s="34"/>
      <c r="UL144" s="34"/>
      <c r="UM144" s="34"/>
      <c r="UN144" s="34"/>
      <c r="UO144" s="34"/>
      <c r="UP144" s="34"/>
      <c r="UQ144" s="34"/>
      <c r="UR144" s="34"/>
      <c r="US144" s="34"/>
      <c r="UT144" s="34"/>
      <c r="UU144" s="34"/>
      <c r="UV144" s="34"/>
      <c r="UW144" s="34"/>
      <c r="UX144" s="34"/>
      <c r="UY144" s="34"/>
      <c r="UZ144" s="34"/>
      <c r="VA144" s="34"/>
      <c r="VB144" s="34"/>
      <c r="VC144" s="34"/>
      <c r="VD144" s="34"/>
      <c r="VE144" s="34"/>
      <c r="VF144" s="34"/>
      <c r="VG144" s="34"/>
      <c r="VH144" s="34"/>
      <c r="VI144" s="34"/>
      <c r="VJ144" s="34"/>
      <c r="VK144" s="34"/>
      <c r="VL144" s="34"/>
      <c r="VM144" s="34"/>
      <c r="VN144" s="34"/>
      <c r="VO144" s="34"/>
      <c r="VP144" s="34"/>
      <c r="VQ144" s="34"/>
      <c r="VR144" s="34"/>
      <c r="VS144" s="34"/>
      <c r="VT144" s="34"/>
      <c r="VU144" s="34"/>
      <c r="VV144" s="34"/>
      <c r="VW144" s="34"/>
      <c r="VX144" s="34"/>
      <c r="VY144" s="34"/>
      <c r="VZ144" s="34"/>
      <c r="WA144" s="34"/>
      <c r="WB144" s="34"/>
      <c r="WC144" s="34"/>
      <c r="WD144" s="34"/>
      <c r="WE144" s="34"/>
      <c r="WF144" s="34"/>
      <c r="WG144" s="34"/>
      <c r="WH144" s="34"/>
      <c r="WI144" s="34"/>
      <c r="WJ144" s="34"/>
      <c r="WK144" s="34"/>
      <c r="WL144" s="34"/>
      <c r="WM144" s="34"/>
      <c r="WN144" s="34"/>
      <c r="WO144" s="34"/>
      <c r="WP144" s="34"/>
      <c r="WQ144" s="34"/>
      <c r="WR144" s="34"/>
      <c r="WS144" s="34"/>
      <c r="WT144" s="34"/>
      <c r="WU144" s="34"/>
      <c r="WV144" s="34"/>
      <c r="WW144" s="34"/>
      <c r="WX144" s="34"/>
      <c r="WY144" s="34"/>
      <c r="WZ144" s="34"/>
      <c r="XA144" s="34"/>
      <c r="XB144" s="34"/>
      <c r="XC144" s="34"/>
      <c r="XD144" s="34"/>
      <c r="XE144" s="34"/>
      <c r="XF144" s="34"/>
      <c r="XG144" s="34"/>
      <c r="XH144" s="34"/>
      <c r="XI144" s="34"/>
      <c r="XJ144" s="34"/>
      <c r="XK144" s="34"/>
      <c r="XL144" s="34"/>
      <c r="XM144" s="34"/>
      <c r="XN144" s="34"/>
      <c r="XO144" s="34"/>
      <c r="XP144" s="34"/>
      <c r="XQ144" s="34"/>
      <c r="XR144" s="34"/>
      <c r="XS144" s="34"/>
      <c r="XT144" s="34"/>
      <c r="XU144" s="34"/>
      <c r="XV144" s="34"/>
      <c r="XW144" s="34"/>
      <c r="XX144" s="34"/>
      <c r="XY144" s="34"/>
      <c r="XZ144" s="34"/>
      <c r="YA144" s="34"/>
      <c r="YB144" s="34"/>
      <c r="YC144" s="34"/>
      <c r="YD144" s="34"/>
      <c r="YE144" s="34"/>
      <c r="YF144" s="34"/>
      <c r="YG144" s="34"/>
      <c r="YH144" s="34"/>
      <c r="YI144" s="34"/>
      <c r="YJ144" s="34"/>
      <c r="YK144" s="34"/>
      <c r="YL144" s="34"/>
      <c r="YM144" s="34"/>
      <c r="YN144" s="34"/>
      <c r="YO144" s="34"/>
      <c r="YP144" s="34"/>
      <c r="YQ144" s="34"/>
      <c r="YR144" s="34"/>
      <c r="YS144" s="34"/>
    </row>
    <row r="145" spans="1:669" ht="19.5" customHeight="1" x14ac:dyDescent="0.25">
      <c r="A145" t="s">
        <v>130</v>
      </c>
      <c r="B145" s="146" t="s">
        <v>15</v>
      </c>
      <c r="C145" s="4" t="s">
        <v>67</v>
      </c>
      <c r="D145" s="4" t="s">
        <v>197</v>
      </c>
      <c r="E145" s="6">
        <v>44594</v>
      </c>
      <c r="F145" s="1" t="s">
        <v>99</v>
      </c>
      <c r="G145" s="141">
        <v>35000</v>
      </c>
      <c r="H145" s="102">
        <v>1004.5</v>
      </c>
      <c r="I145" s="141">
        <v>0</v>
      </c>
      <c r="J145" s="141">
        <v>1064</v>
      </c>
      <c r="K145" s="136">
        <v>1255</v>
      </c>
      <c r="L145" s="136">
        <v>3323.5</v>
      </c>
      <c r="M145" s="136">
        <f>G145-L145</f>
        <v>31676.5</v>
      </c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ID145" s="34"/>
      <c r="IE145" s="34"/>
      <c r="IF145" s="34"/>
      <c r="IG145" s="34"/>
      <c r="IH145" s="34"/>
      <c r="II145" s="34"/>
      <c r="IJ145" s="34"/>
      <c r="IK145" s="34"/>
      <c r="IL145" s="34"/>
      <c r="IM145" s="34"/>
      <c r="IN145" s="34"/>
      <c r="IO145" s="34"/>
      <c r="IP145" s="34"/>
      <c r="IQ145" s="34"/>
      <c r="IR145" s="34"/>
      <c r="IS145" s="34"/>
      <c r="IT145" s="34"/>
      <c r="IU145" s="34"/>
      <c r="IV145" s="34"/>
      <c r="IW145" s="34"/>
      <c r="IX145" s="34"/>
      <c r="IY145" s="34"/>
      <c r="IZ145" s="34"/>
      <c r="JA145" s="34"/>
      <c r="JB145" s="34"/>
      <c r="JC145" s="34"/>
      <c r="JD145" s="34"/>
      <c r="JE145" s="34"/>
      <c r="JF145" s="34"/>
      <c r="JG145" s="34"/>
      <c r="JH145" s="34"/>
      <c r="JI145" s="34"/>
      <c r="JJ145" s="34"/>
      <c r="JK145" s="34"/>
      <c r="JL145" s="34"/>
      <c r="JM145" s="34"/>
      <c r="JN145" s="34"/>
      <c r="JO145" s="34"/>
      <c r="JP145" s="34"/>
      <c r="JQ145" s="34"/>
      <c r="JR145" s="34"/>
      <c r="JS145" s="34"/>
      <c r="JT145" s="34"/>
      <c r="JU145" s="34"/>
      <c r="JV145" s="34"/>
      <c r="JW145" s="34"/>
      <c r="JX145" s="34"/>
      <c r="JY145" s="34"/>
      <c r="JZ145" s="34"/>
      <c r="KA145" s="34"/>
      <c r="KB145" s="34"/>
      <c r="KC145" s="34"/>
      <c r="KD145" s="34"/>
      <c r="KE145" s="34"/>
      <c r="KF145" s="34"/>
      <c r="KG145" s="34"/>
      <c r="KH145" s="34"/>
      <c r="KI145" s="34"/>
      <c r="KJ145" s="34"/>
      <c r="KK145" s="34"/>
      <c r="KL145" s="34"/>
      <c r="KM145" s="34"/>
      <c r="KN145" s="34"/>
      <c r="KO145" s="34"/>
      <c r="KP145" s="34"/>
      <c r="KQ145" s="34"/>
      <c r="KR145" s="34"/>
      <c r="KS145" s="34"/>
      <c r="KT145" s="34"/>
      <c r="KU145" s="34"/>
      <c r="KV145" s="34"/>
      <c r="KW145" s="34"/>
      <c r="KX145" s="34"/>
      <c r="KY145" s="34"/>
      <c r="KZ145" s="34"/>
      <c r="LA145" s="34"/>
      <c r="LB145" s="34"/>
      <c r="LC145" s="34"/>
      <c r="LD145" s="34"/>
      <c r="LE145" s="34"/>
      <c r="LF145" s="34"/>
      <c r="LG145" s="34"/>
      <c r="LH145" s="34"/>
      <c r="LI145" s="34"/>
      <c r="LJ145" s="34"/>
      <c r="LK145" s="34"/>
      <c r="LL145" s="34"/>
      <c r="LM145" s="34"/>
      <c r="LN145" s="34"/>
      <c r="LO145" s="34"/>
      <c r="LP145" s="34"/>
      <c r="LQ145" s="34"/>
      <c r="LR145" s="34"/>
      <c r="LS145" s="34"/>
      <c r="LT145" s="34"/>
      <c r="LU145" s="34"/>
      <c r="LV145" s="34"/>
      <c r="LW145" s="34"/>
      <c r="LX145" s="34"/>
      <c r="LY145" s="34"/>
      <c r="LZ145" s="34"/>
      <c r="MA145" s="34"/>
      <c r="MB145" s="34"/>
      <c r="MC145" s="34"/>
      <c r="MD145" s="34"/>
      <c r="ME145" s="34"/>
      <c r="MF145" s="34"/>
      <c r="MG145" s="34"/>
      <c r="MH145" s="34"/>
      <c r="MI145" s="34"/>
      <c r="MJ145" s="34"/>
      <c r="MK145" s="34"/>
      <c r="ML145" s="34"/>
      <c r="MM145" s="34"/>
      <c r="MN145" s="34"/>
      <c r="MO145" s="34"/>
      <c r="MP145" s="34"/>
      <c r="MQ145" s="34"/>
      <c r="MR145" s="34"/>
      <c r="MS145" s="34"/>
      <c r="MT145" s="34"/>
      <c r="MU145" s="34"/>
      <c r="MV145" s="34"/>
      <c r="MW145" s="34"/>
      <c r="MX145" s="34"/>
      <c r="MY145" s="34"/>
      <c r="MZ145" s="34"/>
      <c r="NA145" s="34"/>
      <c r="NB145" s="34"/>
      <c r="NC145" s="34"/>
      <c r="ND145" s="34"/>
      <c r="NE145" s="34"/>
      <c r="NF145" s="34"/>
      <c r="NG145" s="34"/>
      <c r="NH145" s="34"/>
      <c r="NI145" s="34"/>
      <c r="NJ145" s="34"/>
      <c r="NK145" s="34"/>
      <c r="NL145" s="34"/>
      <c r="NM145" s="34"/>
      <c r="NN145" s="34"/>
      <c r="NO145" s="34"/>
      <c r="NP145" s="34"/>
      <c r="NQ145" s="34"/>
      <c r="NR145" s="34"/>
      <c r="NS145" s="34"/>
      <c r="NT145" s="34"/>
      <c r="NU145" s="34"/>
      <c r="NV145" s="34"/>
      <c r="NW145" s="34"/>
      <c r="NX145" s="34"/>
      <c r="NY145" s="34"/>
      <c r="NZ145" s="34"/>
      <c r="OA145" s="34"/>
      <c r="OB145" s="34"/>
      <c r="OC145" s="34"/>
      <c r="OD145" s="34"/>
      <c r="OE145" s="34"/>
      <c r="OF145" s="34"/>
      <c r="OG145" s="34"/>
      <c r="OH145" s="34"/>
      <c r="OI145" s="34"/>
      <c r="OJ145" s="34"/>
      <c r="OK145" s="34"/>
      <c r="OL145" s="34"/>
      <c r="OM145" s="34"/>
      <c r="ON145" s="34"/>
      <c r="OO145" s="34"/>
      <c r="OP145" s="34"/>
      <c r="OQ145" s="34"/>
      <c r="OR145" s="34"/>
      <c r="OS145" s="34"/>
      <c r="OT145" s="34"/>
      <c r="OU145" s="34"/>
      <c r="OV145" s="34"/>
      <c r="OW145" s="34"/>
      <c r="OX145" s="34"/>
      <c r="OY145" s="34"/>
      <c r="OZ145" s="34"/>
      <c r="PA145" s="34"/>
      <c r="PB145" s="34"/>
      <c r="PC145" s="34"/>
      <c r="PD145" s="34"/>
      <c r="PE145" s="34"/>
      <c r="PF145" s="34"/>
      <c r="PG145" s="34"/>
      <c r="PH145" s="34"/>
      <c r="PI145" s="34"/>
      <c r="PJ145" s="34"/>
      <c r="PK145" s="34"/>
      <c r="PL145" s="34"/>
      <c r="PM145" s="34"/>
      <c r="PN145" s="34"/>
      <c r="PO145" s="34"/>
      <c r="PP145" s="34"/>
      <c r="PQ145" s="34"/>
      <c r="PR145" s="34"/>
      <c r="PS145" s="34"/>
      <c r="PT145" s="34"/>
      <c r="PU145" s="34"/>
      <c r="PV145" s="34"/>
      <c r="PW145" s="34"/>
      <c r="PX145" s="34"/>
      <c r="PY145" s="34"/>
      <c r="PZ145" s="34"/>
      <c r="QA145" s="34"/>
      <c r="QB145" s="34"/>
      <c r="QC145" s="34"/>
      <c r="QD145" s="34"/>
      <c r="QE145" s="34"/>
      <c r="QF145" s="34"/>
      <c r="QG145" s="34"/>
      <c r="QH145" s="34"/>
      <c r="QI145" s="34"/>
      <c r="QJ145" s="34"/>
      <c r="QK145" s="34"/>
      <c r="QL145" s="34"/>
      <c r="QM145" s="34"/>
      <c r="QN145" s="34"/>
      <c r="QO145" s="34"/>
      <c r="QP145" s="34"/>
      <c r="QQ145" s="34"/>
      <c r="QR145" s="34"/>
      <c r="QS145" s="34"/>
      <c r="QT145" s="34"/>
      <c r="QU145" s="34"/>
      <c r="QV145" s="34"/>
      <c r="QW145" s="34"/>
      <c r="QX145" s="34"/>
      <c r="QY145" s="34"/>
      <c r="QZ145" s="34"/>
      <c r="RA145" s="34"/>
      <c r="RB145" s="34"/>
      <c r="RC145" s="34"/>
      <c r="RD145" s="34"/>
      <c r="RE145" s="34"/>
      <c r="RF145" s="34"/>
      <c r="RG145" s="34"/>
      <c r="RH145" s="34"/>
      <c r="RI145" s="34"/>
      <c r="RJ145" s="34"/>
      <c r="RK145" s="34"/>
      <c r="RL145" s="34"/>
      <c r="RM145" s="34"/>
      <c r="RN145" s="34"/>
      <c r="RO145" s="34"/>
      <c r="RP145" s="34"/>
      <c r="RQ145" s="34"/>
      <c r="RR145" s="34"/>
      <c r="RS145" s="34"/>
      <c r="RT145" s="34"/>
      <c r="RU145" s="34"/>
      <c r="RV145" s="34"/>
      <c r="RW145" s="34"/>
      <c r="RX145" s="34"/>
      <c r="RY145" s="34"/>
      <c r="RZ145" s="34"/>
      <c r="SA145" s="34"/>
      <c r="SB145" s="34"/>
      <c r="SC145" s="34"/>
      <c r="SD145" s="34"/>
      <c r="SE145" s="34"/>
      <c r="SF145" s="34"/>
      <c r="SG145" s="34"/>
      <c r="SH145" s="34"/>
      <c r="SI145" s="34"/>
      <c r="SJ145" s="34"/>
      <c r="SK145" s="34"/>
      <c r="SL145" s="34"/>
      <c r="SM145" s="34"/>
      <c r="SN145" s="34"/>
      <c r="SO145" s="34"/>
      <c r="SP145" s="34"/>
      <c r="SQ145" s="34"/>
      <c r="SR145" s="34"/>
      <c r="SS145" s="34"/>
      <c r="ST145" s="34"/>
      <c r="SU145" s="34"/>
      <c r="SV145" s="34"/>
      <c r="SW145" s="34"/>
      <c r="SX145" s="34"/>
      <c r="SY145" s="34"/>
      <c r="SZ145" s="34"/>
      <c r="TA145" s="34"/>
      <c r="TB145" s="34"/>
      <c r="TC145" s="34"/>
      <c r="TD145" s="34"/>
      <c r="TE145" s="34"/>
      <c r="TF145" s="34"/>
      <c r="TG145" s="34"/>
      <c r="TH145" s="34"/>
      <c r="TI145" s="34"/>
      <c r="TJ145" s="34"/>
      <c r="TK145" s="34"/>
      <c r="TL145" s="34"/>
      <c r="TM145" s="34"/>
      <c r="TN145" s="34"/>
      <c r="TO145" s="34"/>
      <c r="TP145" s="34"/>
      <c r="TQ145" s="34"/>
      <c r="TR145" s="34"/>
      <c r="TS145" s="34"/>
      <c r="TT145" s="34"/>
      <c r="TU145" s="34"/>
      <c r="TV145" s="34"/>
      <c r="TW145" s="34"/>
      <c r="TX145" s="34"/>
      <c r="TY145" s="34"/>
      <c r="TZ145" s="34"/>
      <c r="UA145" s="34"/>
      <c r="UB145" s="34"/>
      <c r="UC145" s="34"/>
      <c r="UD145" s="34"/>
      <c r="UE145" s="34"/>
      <c r="UF145" s="34"/>
      <c r="UG145" s="34"/>
      <c r="UH145" s="34"/>
      <c r="UI145" s="34"/>
      <c r="UJ145" s="34"/>
      <c r="UK145" s="34"/>
      <c r="UL145" s="34"/>
      <c r="UM145" s="34"/>
      <c r="UN145" s="34"/>
      <c r="UO145" s="34"/>
      <c r="UP145" s="34"/>
      <c r="UQ145" s="34"/>
      <c r="UR145" s="34"/>
      <c r="US145" s="34"/>
      <c r="UT145" s="34"/>
      <c r="UU145" s="34"/>
      <c r="UV145" s="34"/>
      <c r="UW145" s="34"/>
      <c r="UX145" s="34"/>
      <c r="UY145" s="34"/>
      <c r="UZ145" s="34"/>
      <c r="VA145" s="34"/>
      <c r="VB145" s="34"/>
      <c r="VC145" s="34"/>
      <c r="VD145" s="34"/>
      <c r="VE145" s="34"/>
      <c r="VF145" s="34"/>
      <c r="VG145" s="34"/>
      <c r="VH145" s="34"/>
      <c r="VI145" s="34"/>
      <c r="VJ145" s="34"/>
      <c r="VK145" s="34"/>
      <c r="VL145" s="34"/>
      <c r="VM145" s="34"/>
      <c r="VN145" s="34"/>
      <c r="VO145" s="34"/>
      <c r="VP145" s="34"/>
      <c r="VQ145" s="34"/>
      <c r="VR145" s="34"/>
      <c r="VS145" s="34"/>
      <c r="VT145" s="34"/>
      <c r="VU145" s="34"/>
      <c r="VV145" s="34"/>
      <c r="VW145" s="34"/>
      <c r="VX145" s="34"/>
      <c r="VY145" s="34"/>
      <c r="VZ145" s="34"/>
      <c r="WA145" s="34"/>
      <c r="WB145" s="34"/>
      <c r="WC145" s="34"/>
      <c r="WD145" s="34"/>
      <c r="WE145" s="34"/>
      <c r="WF145" s="34"/>
      <c r="WG145" s="34"/>
      <c r="WH145" s="34"/>
      <c r="WI145" s="34"/>
      <c r="WJ145" s="34"/>
      <c r="WK145" s="34"/>
      <c r="WL145" s="34"/>
      <c r="WM145" s="34"/>
      <c r="WN145" s="34"/>
      <c r="WO145" s="34"/>
      <c r="WP145" s="34"/>
      <c r="WQ145" s="34"/>
      <c r="WR145" s="34"/>
      <c r="WS145" s="34"/>
      <c r="WT145" s="34"/>
      <c r="WU145" s="34"/>
      <c r="WV145" s="34"/>
      <c r="WW145" s="34"/>
      <c r="WX145" s="34"/>
      <c r="WY145" s="34"/>
      <c r="WZ145" s="34"/>
      <c r="XA145" s="34"/>
      <c r="XB145" s="34"/>
      <c r="XC145" s="34"/>
      <c r="XD145" s="34"/>
      <c r="XE145" s="34"/>
      <c r="XF145" s="34"/>
      <c r="XG145" s="34"/>
      <c r="XH145" s="34"/>
      <c r="XI145" s="34"/>
      <c r="XJ145" s="34"/>
      <c r="XK145" s="34"/>
      <c r="XL145" s="34"/>
      <c r="XM145" s="34"/>
      <c r="XN145" s="34"/>
      <c r="XO145" s="34"/>
      <c r="XP145" s="34"/>
      <c r="XQ145" s="34"/>
      <c r="XR145" s="34"/>
      <c r="XS145" s="34"/>
      <c r="XT145" s="34"/>
      <c r="XU145" s="34"/>
      <c r="XV145" s="34"/>
      <c r="XW145" s="34"/>
      <c r="XX145" s="34"/>
      <c r="XY145" s="34"/>
      <c r="XZ145" s="34"/>
      <c r="YA145" s="34"/>
      <c r="YB145" s="34"/>
      <c r="YC145" s="34"/>
      <c r="YD145" s="34"/>
      <c r="YE145" s="34"/>
      <c r="YF145" s="34"/>
      <c r="YG145" s="34"/>
      <c r="YH145" s="34"/>
      <c r="YI145" s="34"/>
      <c r="YJ145" s="34"/>
      <c r="YK145" s="34"/>
      <c r="YL145" s="34"/>
      <c r="YM145" s="34"/>
      <c r="YN145" s="34"/>
      <c r="YO145" s="34"/>
      <c r="YP145" s="34"/>
      <c r="YQ145" s="34"/>
      <c r="YR145" s="34"/>
      <c r="YS145" s="34"/>
    </row>
    <row r="146" spans="1:669" x14ac:dyDescent="0.25">
      <c r="A146" t="s">
        <v>131</v>
      </c>
      <c r="B146" s="146" t="s">
        <v>132</v>
      </c>
      <c r="C146" s="4" t="s">
        <v>67</v>
      </c>
      <c r="D146" s="4" t="s">
        <v>197</v>
      </c>
      <c r="E146" s="6">
        <v>44594</v>
      </c>
      <c r="F146" s="1" t="s">
        <v>99</v>
      </c>
      <c r="G146" s="141">
        <v>30000</v>
      </c>
      <c r="H146" s="102">
        <v>861</v>
      </c>
      <c r="I146" s="141">
        <v>0</v>
      </c>
      <c r="J146" s="141">
        <v>912</v>
      </c>
      <c r="K146" s="136">
        <v>125</v>
      </c>
      <c r="L146" s="136">
        <v>1898</v>
      </c>
      <c r="M146" s="136">
        <f>G146-L146</f>
        <v>28102</v>
      </c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1:669" x14ac:dyDescent="0.25">
      <c r="A147" t="s">
        <v>152</v>
      </c>
      <c r="B147" s="146" t="s">
        <v>50</v>
      </c>
      <c r="C147" s="4" t="s">
        <v>66</v>
      </c>
      <c r="D147" s="4" t="s">
        <v>197</v>
      </c>
      <c r="E147" s="6">
        <v>44594</v>
      </c>
      <c r="F147" s="1" t="s">
        <v>99</v>
      </c>
      <c r="G147" s="141">
        <v>100000</v>
      </c>
      <c r="H147" s="102">
        <v>2870</v>
      </c>
      <c r="I147" s="141">
        <v>12105.37</v>
      </c>
      <c r="J147" s="141">
        <v>3040</v>
      </c>
      <c r="K147" s="136">
        <v>25</v>
      </c>
      <c r="L147" s="136">
        <v>18040.37</v>
      </c>
      <c r="M147" s="136">
        <f>G147-L147</f>
        <v>81959.63</v>
      </c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1:669" ht="15" customHeight="1" x14ac:dyDescent="0.25">
      <c r="A148" t="s">
        <v>183</v>
      </c>
      <c r="B148" s="146" t="s">
        <v>16</v>
      </c>
      <c r="C148" s="4" t="s">
        <v>67</v>
      </c>
      <c r="D148" s="4" t="s">
        <v>197</v>
      </c>
      <c r="E148" s="6">
        <v>44713</v>
      </c>
      <c r="F148" s="1" t="s">
        <v>99</v>
      </c>
      <c r="G148" s="141">
        <v>30000</v>
      </c>
      <c r="H148" s="102">
        <v>861</v>
      </c>
      <c r="I148" s="141">
        <v>0</v>
      </c>
      <c r="J148" s="141">
        <v>912</v>
      </c>
      <c r="K148" s="136">
        <v>565</v>
      </c>
      <c r="L148" s="136">
        <v>2338</v>
      </c>
      <c r="M148" s="136">
        <f>G148-L148</f>
        <v>27662</v>
      </c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1:669" ht="19.5" customHeight="1" x14ac:dyDescent="0.25">
      <c r="A149" s="45" t="s">
        <v>13</v>
      </c>
      <c r="B149" s="65">
        <v>4</v>
      </c>
      <c r="C149" s="51"/>
      <c r="D149" s="51"/>
      <c r="E149" s="79"/>
      <c r="F149" s="67"/>
      <c r="G149" s="139">
        <f t="shared" ref="G149:M149" si="29">SUM(G145:G148)</f>
        <v>195000</v>
      </c>
      <c r="H149" s="103">
        <f t="shared" si="29"/>
        <v>5596.5</v>
      </c>
      <c r="I149" s="139">
        <f t="shared" si="29"/>
        <v>12105.37</v>
      </c>
      <c r="J149" s="139">
        <f t="shared" si="29"/>
        <v>5928</v>
      </c>
      <c r="K149" s="139">
        <f>SUM(K145:K148)</f>
        <v>1970</v>
      </c>
      <c r="L149" s="139">
        <f t="shared" si="29"/>
        <v>25599.87</v>
      </c>
      <c r="M149" s="139">
        <f t="shared" si="29"/>
        <v>169400.13</v>
      </c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1:669" x14ac:dyDescent="0.25">
      <c r="G150" s="141"/>
      <c r="H150" s="102"/>
      <c r="I150" s="141"/>
      <c r="J150" s="141"/>
      <c r="K150" s="141"/>
      <c r="L150" s="141"/>
      <c r="M150" s="102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1:669" s="31" customFormat="1" ht="15.75" customHeight="1" x14ac:dyDescent="0.25">
      <c r="A151" s="26" t="s">
        <v>62</v>
      </c>
      <c r="B151" s="2"/>
      <c r="C151" s="30"/>
      <c r="D151" s="30"/>
      <c r="E151"/>
      <c r="F151"/>
      <c r="G151" s="102"/>
      <c r="H151" s="102"/>
      <c r="I151" s="141"/>
      <c r="J151" s="141"/>
      <c r="K151" s="102"/>
      <c r="L151" s="141"/>
      <c r="M151" s="102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 s="34"/>
      <c r="IC151" s="34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</row>
    <row r="152" spans="1:669" s="31" customFormat="1" ht="15.75" customHeight="1" x14ac:dyDescent="0.25">
      <c r="A152" s="3" t="s">
        <v>41</v>
      </c>
      <c r="B152" s="3" t="s">
        <v>15</v>
      </c>
      <c r="C152" s="4" t="s">
        <v>67</v>
      </c>
      <c r="D152" s="4" t="s">
        <v>197</v>
      </c>
      <c r="E152" s="7">
        <v>44197</v>
      </c>
      <c r="F152" s="7" t="s">
        <v>99</v>
      </c>
      <c r="G152" s="136">
        <v>50000</v>
      </c>
      <c r="H152" s="136">
        <v>1435</v>
      </c>
      <c r="I152" s="136">
        <v>1854</v>
      </c>
      <c r="J152" s="136">
        <v>1520</v>
      </c>
      <c r="K152" s="136">
        <v>125</v>
      </c>
      <c r="L152" s="136">
        <v>4934</v>
      </c>
      <c r="M152" s="136">
        <f>G152-L152</f>
        <v>45066</v>
      </c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 s="34"/>
      <c r="IC152" s="34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</row>
    <row r="153" spans="1:669" s="31" customFormat="1" ht="18" customHeight="1" x14ac:dyDescent="0.25">
      <c r="A153" s="3" t="s">
        <v>30</v>
      </c>
      <c r="B153" s="3" t="s">
        <v>50</v>
      </c>
      <c r="C153" s="4" t="s">
        <v>67</v>
      </c>
      <c r="D153" s="4" t="s">
        <v>197</v>
      </c>
      <c r="E153" s="7">
        <v>44283</v>
      </c>
      <c r="F153" s="7" t="s">
        <v>99</v>
      </c>
      <c r="G153" s="136">
        <v>125000</v>
      </c>
      <c r="H153" s="136">
        <v>3587.5</v>
      </c>
      <c r="I153" s="136">
        <v>17985.990000000002</v>
      </c>
      <c r="J153" s="136">
        <v>3800</v>
      </c>
      <c r="K153" s="136">
        <v>12111.06</v>
      </c>
      <c r="L153" s="136">
        <v>37484.550000000003</v>
      </c>
      <c r="M153" s="136">
        <f>G153-L153</f>
        <v>87515.45</v>
      </c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 s="34"/>
      <c r="IC153" s="34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</row>
    <row r="154" spans="1:669" ht="18" customHeight="1" x14ac:dyDescent="0.25">
      <c r="A154" s="3" t="s">
        <v>100</v>
      </c>
      <c r="B154" s="3" t="s">
        <v>101</v>
      </c>
      <c r="C154" s="4" t="s">
        <v>67</v>
      </c>
      <c r="D154" s="4" t="s">
        <v>197</v>
      </c>
      <c r="E154" s="7">
        <v>44470</v>
      </c>
      <c r="F154" s="7" t="s">
        <v>99</v>
      </c>
      <c r="G154" s="136">
        <v>35000</v>
      </c>
      <c r="H154" s="136">
        <v>1004.5</v>
      </c>
      <c r="I154" s="141">
        <v>0</v>
      </c>
      <c r="J154" s="136">
        <v>1064</v>
      </c>
      <c r="K154" s="136">
        <v>25</v>
      </c>
      <c r="L154" s="136">
        <v>2093.5</v>
      </c>
      <c r="M154" s="136">
        <f>G154-L154</f>
        <v>32906.5</v>
      </c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IB154" s="34"/>
      <c r="IC154" s="34"/>
    </row>
    <row r="155" spans="1:669" s="31" customFormat="1" x14ac:dyDescent="0.25">
      <c r="A155" s="3" t="s">
        <v>153</v>
      </c>
      <c r="B155" s="3" t="s">
        <v>15</v>
      </c>
      <c r="C155" s="4" t="s">
        <v>67</v>
      </c>
      <c r="D155" s="4" t="s">
        <v>197</v>
      </c>
      <c r="E155" s="7">
        <v>44470</v>
      </c>
      <c r="F155" s="7" t="s">
        <v>99</v>
      </c>
      <c r="G155" s="136">
        <v>46000</v>
      </c>
      <c r="H155" s="136">
        <v>1320.2</v>
      </c>
      <c r="I155" s="136">
        <v>1289.46</v>
      </c>
      <c r="J155" s="136">
        <v>1398.4</v>
      </c>
      <c r="K155" s="136">
        <v>25</v>
      </c>
      <c r="L155" s="136">
        <v>4033.06</v>
      </c>
      <c r="M155" s="136">
        <f t="shared" ref="M155:M156" si="30">G155-L155</f>
        <v>41966.94</v>
      </c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</row>
    <row r="156" spans="1:669" s="31" customFormat="1" ht="15.75" customHeight="1" x14ac:dyDescent="0.25">
      <c r="A156" s="3" t="s">
        <v>154</v>
      </c>
      <c r="B156" s="3" t="s">
        <v>15</v>
      </c>
      <c r="C156" s="4" t="s">
        <v>66</v>
      </c>
      <c r="D156" s="4" t="s">
        <v>197</v>
      </c>
      <c r="E156" s="7">
        <v>44470</v>
      </c>
      <c r="F156" s="7" t="s">
        <v>99</v>
      </c>
      <c r="G156" s="136">
        <v>46000</v>
      </c>
      <c r="H156" s="136">
        <v>1320.2</v>
      </c>
      <c r="I156" s="136">
        <v>1289.46</v>
      </c>
      <c r="J156" s="136">
        <v>1398.4</v>
      </c>
      <c r="K156" s="136">
        <v>25</v>
      </c>
      <c r="L156" s="136">
        <v>4033.06</v>
      </c>
      <c r="M156" s="136">
        <f t="shared" si="30"/>
        <v>41966.94</v>
      </c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 s="34"/>
      <c r="IC156" s="34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</row>
    <row r="157" spans="1:669" s="35" customFormat="1" ht="18" customHeight="1" x14ac:dyDescent="0.25">
      <c r="A157" s="45" t="s">
        <v>13</v>
      </c>
      <c r="B157" s="65">
        <v>5</v>
      </c>
      <c r="C157" s="51"/>
      <c r="D157" s="51"/>
      <c r="E157" s="45"/>
      <c r="F157" s="45"/>
      <c r="G157" s="103">
        <f t="shared" ref="G157:M157" si="31">SUM(G152:G156)</f>
        <v>302000</v>
      </c>
      <c r="H157" s="103">
        <f t="shared" si="31"/>
        <v>8667.4</v>
      </c>
      <c r="I157" s="139">
        <f t="shared" si="31"/>
        <v>22418.91</v>
      </c>
      <c r="J157" s="139">
        <f t="shared" si="31"/>
        <v>9180.7999999999993</v>
      </c>
      <c r="K157" s="139">
        <f t="shared" si="31"/>
        <v>12311.06</v>
      </c>
      <c r="L157" s="139">
        <f t="shared" si="31"/>
        <v>52578.17</v>
      </c>
      <c r="M157" s="139">
        <f t="shared" si="31"/>
        <v>249421.83000000002</v>
      </c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IB157" s="137"/>
      <c r="IC157" s="137"/>
    </row>
    <row r="158" spans="1:669" s="31" customFormat="1" ht="18" customHeight="1" x14ac:dyDescent="0.25">
      <c r="A158"/>
      <c r="B158" s="2"/>
      <c r="C158" s="2"/>
      <c r="D158" s="2"/>
      <c r="E158"/>
      <c r="F158"/>
      <c r="G158" s="141"/>
      <c r="H158" s="102"/>
      <c r="I158" s="141"/>
      <c r="J158" s="141"/>
      <c r="K158" s="141"/>
      <c r="L158" s="141"/>
      <c r="M158" s="102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 s="34"/>
      <c r="IC158" s="34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</row>
    <row r="159" spans="1:669" s="31" customFormat="1" ht="18" customHeight="1" x14ac:dyDescent="0.25">
      <c r="A159" s="26" t="s">
        <v>63</v>
      </c>
      <c r="B159" s="26"/>
      <c r="C159" s="26"/>
      <c r="D159" s="26"/>
      <c r="E159" s="26"/>
      <c r="F159" s="26"/>
      <c r="G159" s="112"/>
      <c r="H159" s="112"/>
      <c r="I159" s="113"/>
      <c r="J159" s="113"/>
      <c r="K159" s="112"/>
      <c r="L159" s="113"/>
      <c r="M159" s="112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 s="34"/>
      <c r="IC159" s="34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</row>
    <row r="160" spans="1:669" ht="18" customHeight="1" x14ac:dyDescent="0.25">
      <c r="A160" s="3" t="s">
        <v>155</v>
      </c>
      <c r="B160" s="3" t="s">
        <v>50</v>
      </c>
      <c r="C160" s="4" t="s">
        <v>67</v>
      </c>
      <c r="D160" s="4" t="s">
        <v>197</v>
      </c>
      <c r="E160" s="7">
        <v>44276</v>
      </c>
      <c r="F160" s="7" t="s">
        <v>99</v>
      </c>
      <c r="G160" s="102">
        <v>100000</v>
      </c>
      <c r="H160" s="102">
        <f>G160*0.0287</f>
        <v>2870</v>
      </c>
      <c r="I160" s="141">
        <v>12105.37</v>
      </c>
      <c r="J160" s="141">
        <f>G160*0.0304</f>
        <v>3040</v>
      </c>
      <c r="K160" s="102">
        <v>25</v>
      </c>
      <c r="L160" s="141">
        <v>18040.37</v>
      </c>
      <c r="M160" s="102">
        <f>G160-L160</f>
        <v>81959.63</v>
      </c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IB160" s="34"/>
      <c r="IC160" s="34"/>
    </row>
    <row r="161" spans="1:669" x14ac:dyDescent="0.25">
      <c r="A161" s="45" t="s">
        <v>13</v>
      </c>
      <c r="B161" s="65">
        <v>1</v>
      </c>
      <c r="C161" s="65"/>
      <c r="D161" s="65"/>
      <c r="E161" s="45"/>
      <c r="F161" s="45"/>
      <c r="G161" s="103">
        <f t="shared" ref="G161:M161" si="32">SUM(G160:G160)</f>
        <v>100000</v>
      </c>
      <c r="H161" s="103">
        <f t="shared" si="32"/>
        <v>2870</v>
      </c>
      <c r="I161" s="103">
        <f t="shared" si="32"/>
        <v>12105.37</v>
      </c>
      <c r="J161" s="103">
        <f t="shared" si="32"/>
        <v>3040</v>
      </c>
      <c r="K161" s="103">
        <f>K160</f>
        <v>25</v>
      </c>
      <c r="L161" s="103">
        <f t="shared" si="32"/>
        <v>18040.37</v>
      </c>
      <c r="M161" s="103">
        <f t="shared" si="32"/>
        <v>81959.63</v>
      </c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</row>
    <row r="162" spans="1:669" x14ac:dyDescent="0.25">
      <c r="G162" s="141"/>
      <c r="H162" s="102"/>
      <c r="I162" s="141"/>
      <c r="J162" s="141"/>
      <c r="K162" s="141"/>
      <c r="L162" s="141"/>
      <c r="M162" s="102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</row>
    <row r="163" spans="1:669" x14ac:dyDescent="0.25">
      <c r="A163" s="27" t="s">
        <v>76</v>
      </c>
      <c r="B163"/>
      <c r="C163" s="8"/>
      <c r="D163" s="8"/>
      <c r="E163" s="27"/>
      <c r="F163" s="27"/>
      <c r="G163" s="112"/>
      <c r="H163" s="112"/>
      <c r="I163" s="113"/>
      <c r="J163" s="113"/>
      <c r="K163" s="112"/>
      <c r="L163" s="113"/>
      <c r="M163" s="112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NB163" s="31"/>
      <c r="NC163" s="31"/>
      <c r="ND163" s="31"/>
      <c r="NE163" s="31"/>
      <c r="NF163" s="31"/>
      <c r="NG163" s="31"/>
      <c r="NH163" s="31"/>
      <c r="NI163" s="31"/>
      <c r="NJ163" s="31"/>
      <c r="NK163" s="31"/>
      <c r="NL163" s="31"/>
      <c r="NM163" s="31"/>
      <c r="NN163" s="31"/>
      <c r="NO163" s="31"/>
      <c r="NP163" s="31"/>
      <c r="NQ163" s="31"/>
      <c r="NR163" s="31"/>
      <c r="NS163" s="31"/>
      <c r="NT163" s="31"/>
      <c r="NU163" s="31"/>
      <c r="NV163" s="31"/>
      <c r="NW163" s="31"/>
      <c r="NX163" s="31"/>
      <c r="NY163" s="31"/>
      <c r="NZ163" s="31"/>
      <c r="OA163" s="31"/>
      <c r="OB163" s="31"/>
      <c r="OC163" s="31"/>
      <c r="OD163" s="31"/>
      <c r="OE163" s="31"/>
      <c r="OF163" s="31"/>
      <c r="OG163" s="31"/>
      <c r="OH163" s="31"/>
      <c r="OI163" s="31"/>
      <c r="OJ163" s="31"/>
      <c r="OK163" s="31"/>
      <c r="OL163" s="31"/>
      <c r="OM163" s="31"/>
      <c r="ON163" s="31"/>
      <c r="OO163" s="31"/>
      <c r="OP163" s="31"/>
      <c r="OQ163" s="31"/>
      <c r="OR163" s="31"/>
      <c r="OS163" s="31"/>
      <c r="OT163" s="31"/>
      <c r="OU163" s="31"/>
      <c r="OV163" s="31"/>
      <c r="OW163" s="31"/>
      <c r="OX163" s="31"/>
      <c r="OY163" s="31"/>
      <c r="OZ163" s="31"/>
      <c r="PA163" s="31"/>
      <c r="PB163" s="31"/>
      <c r="PC163" s="31"/>
      <c r="PD163" s="31"/>
      <c r="PE163" s="31"/>
      <c r="PF163" s="31"/>
      <c r="PG163" s="31"/>
      <c r="PH163" s="31"/>
      <c r="PI163" s="31"/>
      <c r="PJ163" s="31"/>
      <c r="PK163" s="31"/>
      <c r="PL163" s="31"/>
      <c r="PM163" s="31"/>
      <c r="PN163" s="31"/>
      <c r="PO163" s="31"/>
      <c r="PP163" s="31"/>
      <c r="PQ163" s="31"/>
      <c r="PR163" s="31"/>
      <c r="PS163" s="31"/>
      <c r="PT163" s="31"/>
      <c r="PU163" s="31"/>
      <c r="PV163" s="31"/>
      <c r="PW163" s="31"/>
      <c r="PX163" s="31"/>
      <c r="PY163" s="31"/>
      <c r="PZ163" s="31"/>
      <c r="QA163" s="31"/>
      <c r="QB163" s="31"/>
      <c r="QC163" s="31"/>
      <c r="QD163" s="31"/>
      <c r="QE163" s="31"/>
      <c r="QF163" s="31"/>
      <c r="QG163" s="31"/>
      <c r="QH163" s="31"/>
      <c r="QI163" s="31"/>
      <c r="QJ163" s="31"/>
      <c r="QK163" s="31"/>
      <c r="QL163" s="31"/>
      <c r="QM163" s="31"/>
      <c r="QN163" s="31"/>
      <c r="QO163" s="31"/>
      <c r="QP163" s="31"/>
      <c r="QQ163" s="31"/>
      <c r="QR163" s="31"/>
      <c r="QS163" s="31"/>
      <c r="QT163" s="31"/>
      <c r="QU163" s="31"/>
      <c r="QV163" s="31"/>
      <c r="QW163" s="31"/>
      <c r="QX163" s="31"/>
      <c r="QY163" s="31"/>
      <c r="QZ163" s="31"/>
      <c r="RA163" s="31"/>
      <c r="RB163" s="31"/>
      <c r="RC163" s="31"/>
      <c r="RD163" s="31"/>
      <c r="RE163" s="31"/>
      <c r="RF163" s="31"/>
      <c r="RG163" s="31"/>
      <c r="RH163" s="31"/>
      <c r="RI163" s="31"/>
      <c r="RJ163" s="31"/>
      <c r="RK163" s="31"/>
      <c r="RL163" s="31"/>
      <c r="RM163" s="31"/>
      <c r="RN163" s="31"/>
      <c r="RO163" s="31"/>
      <c r="RP163" s="31"/>
      <c r="RQ163" s="31"/>
      <c r="RR163" s="31"/>
      <c r="RS163" s="31"/>
      <c r="RT163" s="31"/>
      <c r="RU163" s="31"/>
      <c r="RV163" s="31"/>
      <c r="RW163" s="31"/>
      <c r="RX163" s="31"/>
      <c r="RY163" s="31"/>
      <c r="RZ163" s="31"/>
      <c r="SA163" s="31"/>
      <c r="SB163" s="31"/>
      <c r="SC163" s="31"/>
      <c r="SD163" s="31"/>
      <c r="SE163" s="31"/>
      <c r="SF163" s="31"/>
      <c r="SG163" s="31"/>
      <c r="SH163" s="31"/>
      <c r="SI163" s="31"/>
      <c r="SJ163" s="31"/>
      <c r="SK163" s="31"/>
      <c r="SL163" s="31"/>
      <c r="SM163" s="31"/>
      <c r="SN163" s="31"/>
      <c r="SO163" s="31"/>
      <c r="SP163" s="31"/>
      <c r="SQ163" s="31"/>
      <c r="SR163" s="31"/>
      <c r="SS163" s="31"/>
      <c r="ST163" s="31"/>
      <c r="SU163" s="31"/>
      <c r="SV163" s="31"/>
      <c r="SW163" s="31"/>
      <c r="SX163" s="31"/>
      <c r="SY163" s="31"/>
      <c r="SZ163" s="31"/>
      <c r="TA163" s="31"/>
      <c r="TB163" s="31"/>
      <c r="TC163" s="31"/>
      <c r="TD163" s="31"/>
      <c r="TE163" s="31"/>
      <c r="TF163" s="31"/>
      <c r="TG163" s="31"/>
      <c r="TH163" s="31"/>
      <c r="TI163" s="31"/>
      <c r="TJ163" s="31"/>
      <c r="TK163" s="31"/>
      <c r="TL163" s="31"/>
      <c r="TM163" s="31"/>
      <c r="TN163" s="31"/>
      <c r="TO163" s="31"/>
      <c r="TP163" s="31"/>
      <c r="TQ163" s="31"/>
      <c r="TR163" s="31"/>
      <c r="TS163" s="31"/>
      <c r="TT163" s="31"/>
      <c r="TU163" s="31"/>
      <c r="TV163" s="31"/>
      <c r="TW163" s="31"/>
      <c r="TX163" s="31"/>
      <c r="TY163" s="31"/>
      <c r="TZ163" s="31"/>
      <c r="UA163" s="31"/>
      <c r="UB163" s="31"/>
      <c r="UC163" s="31"/>
      <c r="UD163" s="31"/>
      <c r="UE163" s="31"/>
      <c r="UF163" s="31"/>
      <c r="UG163" s="31"/>
      <c r="UH163" s="31"/>
      <c r="UI163" s="31"/>
      <c r="UJ163" s="31"/>
      <c r="UK163" s="31"/>
      <c r="UL163" s="31"/>
      <c r="UM163" s="31"/>
      <c r="UN163" s="31"/>
      <c r="UO163" s="31"/>
      <c r="UP163" s="31"/>
      <c r="UQ163" s="31"/>
      <c r="UR163" s="31"/>
      <c r="US163" s="31"/>
      <c r="UT163" s="31"/>
      <c r="UU163" s="31"/>
      <c r="UV163" s="31"/>
      <c r="UW163" s="31"/>
      <c r="UX163" s="31"/>
      <c r="UY163" s="31"/>
      <c r="UZ163" s="31"/>
      <c r="VA163" s="31"/>
      <c r="VB163" s="31"/>
      <c r="VC163" s="31"/>
      <c r="VD163" s="31"/>
      <c r="VE163" s="31"/>
      <c r="VF163" s="31"/>
      <c r="VG163" s="31"/>
      <c r="VH163" s="31"/>
      <c r="VI163" s="31"/>
      <c r="VJ163" s="31"/>
      <c r="VK163" s="31"/>
      <c r="VL163" s="31"/>
      <c r="VM163" s="31"/>
      <c r="VN163" s="31"/>
      <c r="VO163" s="31"/>
      <c r="VP163" s="31"/>
      <c r="VQ163" s="31"/>
      <c r="VR163" s="31"/>
      <c r="VS163" s="31"/>
      <c r="VT163" s="31"/>
      <c r="VU163" s="31"/>
      <c r="VV163" s="31"/>
      <c r="VW163" s="31"/>
      <c r="VX163" s="31"/>
      <c r="VY163" s="31"/>
      <c r="VZ163" s="31"/>
      <c r="WA163" s="31"/>
      <c r="WB163" s="31"/>
      <c r="WC163" s="31"/>
      <c r="WD163" s="31"/>
      <c r="WE163" s="31"/>
      <c r="WF163" s="31"/>
      <c r="WG163" s="31"/>
      <c r="WH163" s="31"/>
      <c r="WI163" s="31"/>
      <c r="WJ163" s="31"/>
      <c r="WK163" s="31"/>
      <c r="WL163" s="31"/>
      <c r="WM163" s="31"/>
      <c r="WN163" s="31"/>
      <c r="WO163" s="31"/>
      <c r="WP163" s="31"/>
      <c r="WQ163" s="31"/>
      <c r="WR163" s="31"/>
      <c r="WS163" s="31"/>
      <c r="WT163" s="31"/>
      <c r="WU163" s="31"/>
      <c r="WV163" s="31"/>
      <c r="WW163" s="31"/>
      <c r="WX163" s="31"/>
      <c r="WY163" s="31"/>
      <c r="WZ163" s="31"/>
      <c r="XA163" s="31"/>
      <c r="XB163" s="31"/>
      <c r="XC163" s="31"/>
      <c r="XD163" s="31"/>
      <c r="XE163" s="31"/>
      <c r="XF163" s="31"/>
      <c r="XG163" s="31"/>
      <c r="XH163" s="31"/>
      <c r="XI163" s="31"/>
      <c r="XJ163" s="31"/>
      <c r="XK163" s="31"/>
      <c r="XL163" s="31"/>
      <c r="XM163" s="31"/>
      <c r="XN163" s="31"/>
      <c r="XO163" s="31"/>
      <c r="XP163" s="31"/>
      <c r="XQ163" s="31"/>
      <c r="XR163" s="31"/>
      <c r="XS163" s="31"/>
      <c r="XT163" s="31"/>
      <c r="XU163" s="31"/>
      <c r="XV163" s="31"/>
      <c r="XW163" s="31"/>
      <c r="XX163" s="31"/>
      <c r="XY163" s="31"/>
      <c r="XZ163" s="31"/>
      <c r="YA163" s="31"/>
      <c r="YB163" s="31"/>
      <c r="YC163" s="31"/>
      <c r="YD163" s="31"/>
      <c r="YE163" s="31"/>
      <c r="YF163" s="31"/>
      <c r="YG163" s="31"/>
      <c r="YH163" s="31"/>
      <c r="YI163" s="31"/>
      <c r="YJ163" s="31"/>
      <c r="YK163" s="31"/>
      <c r="YL163" s="31"/>
      <c r="YM163" s="31"/>
      <c r="YN163" s="31"/>
      <c r="YO163" s="31"/>
      <c r="YP163" s="31"/>
      <c r="YQ163" s="31"/>
      <c r="YR163" s="31"/>
      <c r="YS163" s="31"/>
    </row>
    <row r="164" spans="1:669" x14ac:dyDescent="0.25">
      <c r="A164" t="s">
        <v>77</v>
      </c>
      <c r="B164" s="146" t="s">
        <v>15</v>
      </c>
      <c r="C164" s="4" t="s">
        <v>66</v>
      </c>
      <c r="D164" s="4" t="s">
        <v>197</v>
      </c>
      <c r="E164" s="6">
        <v>44348</v>
      </c>
      <c r="F164" s="7" t="s">
        <v>99</v>
      </c>
      <c r="G164" s="102">
        <v>46000</v>
      </c>
      <c r="H164" s="102">
        <v>1320.2</v>
      </c>
      <c r="I164" s="141">
        <v>1289.46</v>
      </c>
      <c r="J164" s="141">
        <v>1398.4</v>
      </c>
      <c r="K164" s="102">
        <v>301</v>
      </c>
      <c r="L164" s="141">
        <v>4309.0600000000004</v>
      </c>
      <c r="M164" s="102">
        <f>G164-L164</f>
        <v>41690.94</v>
      </c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</row>
    <row r="165" spans="1:669" x14ac:dyDescent="0.25">
      <c r="A165" s="45" t="s">
        <v>13</v>
      </c>
      <c r="B165" s="65">
        <v>1</v>
      </c>
      <c r="C165" s="65"/>
      <c r="D165" s="65"/>
      <c r="E165" s="45"/>
      <c r="F165" s="45"/>
      <c r="G165" s="103">
        <f>+SUM(G164)</f>
        <v>46000</v>
      </c>
      <c r="H165" s="103">
        <f t="shared" ref="H165:L165" si="33">+SUM(H164)</f>
        <v>1320.2</v>
      </c>
      <c r="I165" s="139">
        <f>+SUM(I164)</f>
        <v>1289.46</v>
      </c>
      <c r="J165" s="139">
        <f t="shared" si="33"/>
        <v>1398.4</v>
      </c>
      <c r="K165" s="103">
        <f>K164</f>
        <v>301</v>
      </c>
      <c r="L165" s="139">
        <f t="shared" si="33"/>
        <v>4309.0600000000004</v>
      </c>
      <c r="M165" s="103">
        <f>+SUM(M164)</f>
        <v>41690.94</v>
      </c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</row>
    <row r="166" spans="1:669" x14ac:dyDescent="0.25">
      <c r="G166" s="141"/>
      <c r="H166" s="102"/>
      <c r="I166" s="141"/>
      <c r="J166" s="141"/>
      <c r="K166" s="141"/>
      <c r="L166" s="141"/>
      <c r="M166" s="102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</row>
    <row r="167" spans="1:669" x14ac:dyDescent="0.25">
      <c r="A167" s="28" t="s">
        <v>156</v>
      </c>
      <c r="B167" s="12"/>
      <c r="C167" s="13"/>
      <c r="D167" s="13"/>
      <c r="E167" s="28"/>
      <c r="F167" s="28"/>
      <c r="G167" s="140"/>
      <c r="H167" s="119"/>
      <c r="I167" s="140"/>
      <c r="J167" s="140"/>
      <c r="K167" s="140"/>
      <c r="L167" s="140"/>
      <c r="M167" s="119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</row>
    <row r="168" spans="1:669" x14ac:dyDescent="0.25">
      <c r="A168" s="31" t="s">
        <v>193</v>
      </c>
      <c r="B168" s="72" t="s">
        <v>158</v>
      </c>
      <c r="C168" s="14" t="s">
        <v>67</v>
      </c>
      <c r="D168" s="14" t="s">
        <v>197</v>
      </c>
      <c r="E168" s="15">
        <v>44774</v>
      </c>
      <c r="F168" s="11" t="s">
        <v>99</v>
      </c>
      <c r="G168" s="136">
        <v>40000</v>
      </c>
      <c r="H168" s="136">
        <v>1148</v>
      </c>
      <c r="I168" s="136">
        <v>442.65</v>
      </c>
      <c r="J168" s="136">
        <v>1216</v>
      </c>
      <c r="K168" s="102">
        <v>125</v>
      </c>
      <c r="L168" s="136">
        <v>2931.65</v>
      </c>
      <c r="M168" s="136">
        <f>G168-L168</f>
        <v>37068.35</v>
      </c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</row>
    <row r="169" spans="1:669" x14ac:dyDescent="0.25">
      <c r="A169" s="31" t="s">
        <v>157</v>
      </c>
      <c r="B169" s="3" t="s">
        <v>158</v>
      </c>
      <c r="C169" s="14" t="s">
        <v>67</v>
      </c>
      <c r="D169" s="14" t="s">
        <v>197</v>
      </c>
      <c r="E169" s="15">
        <v>44621</v>
      </c>
      <c r="F169" s="7" t="s">
        <v>99</v>
      </c>
      <c r="G169" s="136">
        <v>46000</v>
      </c>
      <c r="H169" s="136">
        <v>1320.2</v>
      </c>
      <c r="I169" s="141">
        <v>1289.46</v>
      </c>
      <c r="J169" s="136">
        <v>1398.4</v>
      </c>
      <c r="K169" s="102">
        <v>25</v>
      </c>
      <c r="L169" s="136">
        <v>4033.06</v>
      </c>
      <c r="M169" s="136">
        <f>G169-L169</f>
        <v>41966.94</v>
      </c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</row>
    <row r="170" spans="1:669" x14ac:dyDescent="0.25">
      <c r="A170" s="45" t="s">
        <v>13</v>
      </c>
      <c r="B170" s="65">
        <v>2</v>
      </c>
      <c r="C170" s="51"/>
      <c r="D170" s="51"/>
      <c r="E170" s="45"/>
      <c r="F170" s="45"/>
      <c r="G170" s="139">
        <f>+G169+G168</f>
        <v>86000</v>
      </c>
      <c r="H170" s="103">
        <f>H169+H168</f>
        <v>2468.1999999999998</v>
      </c>
      <c r="I170" s="139">
        <f>+I169+I168</f>
        <v>1732.1100000000001</v>
      </c>
      <c r="J170" s="139">
        <f>SUM(J169:J169)+J168</f>
        <v>2614.4</v>
      </c>
      <c r="K170" s="139">
        <f>SUM(K168:K169)</f>
        <v>150</v>
      </c>
      <c r="L170" s="139">
        <f>+L169+L168</f>
        <v>6964.71</v>
      </c>
      <c r="M170" s="103">
        <f>M169+M168</f>
        <v>79035.290000000008</v>
      </c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</row>
    <row r="171" spans="1:669" x14ac:dyDescent="0.25">
      <c r="A171" s="31"/>
      <c r="B171" s="11"/>
      <c r="C171" s="11"/>
      <c r="D171" s="11"/>
      <c r="E171" s="31"/>
      <c r="F171" s="31"/>
      <c r="G171" s="144"/>
      <c r="H171" s="145"/>
      <c r="I171" s="144"/>
      <c r="J171" s="144"/>
      <c r="K171" s="144"/>
      <c r="L171" s="144"/>
      <c r="M171" s="145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</row>
    <row r="172" spans="1:669" x14ac:dyDescent="0.25">
      <c r="A172" s="28" t="s">
        <v>210</v>
      </c>
      <c r="B172" s="12"/>
      <c r="C172" s="13"/>
      <c r="D172" s="13"/>
      <c r="E172" s="28"/>
      <c r="F172" s="28"/>
      <c r="G172" s="140"/>
      <c r="H172" s="119"/>
      <c r="I172" s="140"/>
      <c r="J172" s="140"/>
      <c r="K172" s="140"/>
      <c r="L172" s="140"/>
      <c r="M172" s="119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NB172" s="35"/>
      <c r="NC172" s="35"/>
      <c r="ND172" s="35"/>
      <c r="NE172" s="35"/>
      <c r="NF172" s="35"/>
      <c r="NG172" s="35"/>
      <c r="NH172" s="35"/>
      <c r="NI172" s="35"/>
      <c r="NJ172" s="35"/>
      <c r="NK172" s="35"/>
      <c r="NL172" s="35"/>
      <c r="NM172" s="35"/>
      <c r="NN172" s="35"/>
      <c r="NO172" s="35"/>
      <c r="NP172" s="35"/>
      <c r="NQ172" s="35"/>
      <c r="NR172" s="35"/>
      <c r="NS172" s="35"/>
      <c r="NT172" s="35"/>
      <c r="NU172" s="35"/>
      <c r="NV172" s="35"/>
      <c r="NW172" s="35"/>
      <c r="NX172" s="35"/>
      <c r="NY172" s="35"/>
      <c r="NZ172" s="35"/>
      <c r="OA172" s="35"/>
      <c r="OB172" s="35"/>
      <c r="OC172" s="35"/>
      <c r="OD172" s="35"/>
      <c r="OE172" s="35"/>
      <c r="OF172" s="35"/>
      <c r="OG172" s="35"/>
      <c r="OH172" s="35"/>
      <c r="OI172" s="35"/>
      <c r="OJ172" s="35"/>
      <c r="OK172" s="35"/>
      <c r="OL172" s="35"/>
      <c r="OM172" s="35"/>
      <c r="ON172" s="35"/>
      <c r="OO172" s="35"/>
      <c r="OP172" s="35"/>
      <c r="OQ172" s="35"/>
      <c r="OR172" s="35"/>
      <c r="OS172" s="35"/>
      <c r="OT172" s="35"/>
      <c r="OU172" s="35"/>
      <c r="OV172" s="35"/>
      <c r="OW172" s="35"/>
      <c r="OX172" s="35"/>
      <c r="OY172" s="35"/>
      <c r="OZ172" s="35"/>
      <c r="PA172" s="35"/>
      <c r="PB172" s="35"/>
      <c r="PC172" s="35"/>
      <c r="PD172" s="35"/>
      <c r="PE172" s="35"/>
      <c r="PF172" s="35"/>
      <c r="PG172" s="35"/>
      <c r="PH172" s="35"/>
      <c r="PI172" s="35"/>
      <c r="PJ172" s="35"/>
      <c r="PK172" s="35"/>
      <c r="PL172" s="35"/>
      <c r="PM172" s="35"/>
      <c r="PN172" s="35"/>
      <c r="PO172" s="35"/>
      <c r="PP172" s="35"/>
      <c r="PQ172" s="35"/>
      <c r="PR172" s="35"/>
      <c r="PS172" s="35"/>
      <c r="PT172" s="35"/>
      <c r="PU172" s="35"/>
      <c r="PV172" s="35"/>
      <c r="PW172" s="35"/>
      <c r="PX172" s="35"/>
      <c r="PY172" s="35"/>
      <c r="PZ172" s="35"/>
      <c r="QA172" s="35"/>
      <c r="QB172" s="35"/>
      <c r="QC172" s="35"/>
      <c r="QD172" s="35"/>
      <c r="QE172" s="35"/>
      <c r="QF172" s="35"/>
      <c r="QG172" s="35"/>
      <c r="QH172" s="35"/>
      <c r="QI172" s="35"/>
      <c r="QJ172" s="35"/>
      <c r="QK172" s="35"/>
      <c r="QL172" s="35"/>
      <c r="QM172" s="35"/>
      <c r="QN172" s="35"/>
      <c r="QO172" s="35"/>
      <c r="QP172" s="35"/>
      <c r="QQ172" s="35"/>
      <c r="QR172" s="35"/>
      <c r="QS172" s="35"/>
      <c r="QT172" s="35"/>
      <c r="QU172" s="35"/>
      <c r="QV172" s="35"/>
      <c r="QW172" s="35"/>
      <c r="QX172" s="35"/>
      <c r="QY172" s="35"/>
      <c r="QZ172" s="35"/>
      <c r="RA172" s="35"/>
      <c r="RB172" s="35"/>
      <c r="RC172" s="35"/>
      <c r="RD172" s="35"/>
      <c r="RE172" s="35"/>
      <c r="RF172" s="35"/>
      <c r="RG172" s="35"/>
      <c r="RH172" s="35"/>
      <c r="RI172" s="35"/>
      <c r="RJ172" s="35"/>
      <c r="RK172" s="35"/>
      <c r="RL172" s="35"/>
      <c r="RM172" s="35"/>
      <c r="RN172" s="35"/>
      <c r="RO172" s="35"/>
      <c r="RP172" s="35"/>
      <c r="RQ172" s="35"/>
      <c r="RR172" s="35"/>
      <c r="RS172" s="35"/>
      <c r="RT172" s="35"/>
      <c r="RU172" s="35"/>
      <c r="RV172" s="35"/>
      <c r="RW172" s="35"/>
      <c r="RX172" s="35"/>
      <c r="RY172" s="35"/>
      <c r="RZ172" s="35"/>
      <c r="SA172" s="35"/>
      <c r="SB172" s="35"/>
      <c r="SC172" s="35"/>
      <c r="SD172" s="35"/>
      <c r="SE172" s="35"/>
      <c r="SF172" s="35"/>
      <c r="SG172" s="35"/>
      <c r="SH172" s="35"/>
      <c r="SI172" s="35"/>
      <c r="SJ172" s="35"/>
      <c r="SK172" s="35"/>
      <c r="SL172" s="35"/>
      <c r="SM172" s="35"/>
      <c r="SN172" s="35"/>
      <c r="SO172" s="35"/>
      <c r="SP172" s="35"/>
      <c r="SQ172" s="35"/>
      <c r="SR172" s="35"/>
      <c r="SS172" s="35"/>
      <c r="ST172" s="35"/>
      <c r="SU172" s="35"/>
      <c r="SV172" s="35"/>
      <c r="SW172" s="35"/>
      <c r="SX172" s="35"/>
      <c r="SY172" s="35"/>
      <c r="SZ172" s="35"/>
      <c r="TA172" s="35"/>
      <c r="TB172" s="35"/>
      <c r="TC172" s="35"/>
      <c r="TD172" s="35"/>
      <c r="TE172" s="35"/>
      <c r="TF172" s="35"/>
      <c r="TG172" s="35"/>
      <c r="TH172" s="35"/>
      <c r="TI172" s="35"/>
      <c r="TJ172" s="35"/>
      <c r="TK172" s="35"/>
      <c r="TL172" s="35"/>
      <c r="TM172" s="35"/>
      <c r="TN172" s="35"/>
      <c r="TO172" s="35"/>
      <c r="TP172" s="35"/>
      <c r="TQ172" s="35"/>
      <c r="TR172" s="35"/>
      <c r="TS172" s="35"/>
      <c r="TT172" s="35"/>
      <c r="TU172" s="35"/>
      <c r="TV172" s="35"/>
      <c r="TW172" s="35"/>
      <c r="TX172" s="35"/>
      <c r="TY172" s="35"/>
      <c r="TZ172" s="35"/>
      <c r="UA172" s="35"/>
      <c r="UB172" s="35"/>
      <c r="UC172" s="35"/>
      <c r="UD172" s="35"/>
      <c r="UE172" s="35"/>
      <c r="UF172" s="35"/>
      <c r="UG172" s="35"/>
      <c r="UH172" s="35"/>
      <c r="UI172" s="35"/>
      <c r="UJ172" s="35"/>
      <c r="UK172" s="35"/>
      <c r="UL172" s="35"/>
      <c r="UM172" s="35"/>
      <c r="UN172" s="35"/>
      <c r="UO172" s="35"/>
      <c r="UP172" s="35"/>
      <c r="UQ172" s="35"/>
      <c r="UR172" s="35"/>
      <c r="US172" s="35"/>
      <c r="UT172" s="35"/>
      <c r="UU172" s="35"/>
      <c r="UV172" s="35"/>
      <c r="UW172" s="35"/>
      <c r="UX172" s="35"/>
      <c r="UY172" s="35"/>
      <c r="UZ172" s="35"/>
      <c r="VA172" s="35"/>
      <c r="VB172" s="35"/>
      <c r="VC172" s="35"/>
      <c r="VD172" s="35"/>
      <c r="VE172" s="35"/>
      <c r="VF172" s="35"/>
      <c r="VG172" s="35"/>
      <c r="VH172" s="35"/>
      <c r="VI172" s="35"/>
      <c r="VJ172" s="35"/>
      <c r="VK172" s="35"/>
      <c r="VL172" s="35"/>
      <c r="VM172" s="35"/>
      <c r="VN172" s="35"/>
      <c r="VO172" s="35"/>
      <c r="VP172" s="35"/>
      <c r="VQ172" s="35"/>
      <c r="VR172" s="35"/>
      <c r="VS172" s="35"/>
      <c r="VT172" s="35"/>
      <c r="VU172" s="35"/>
      <c r="VV172" s="35"/>
      <c r="VW172" s="35"/>
      <c r="VX172" s="35"/>
      <c r="VY172" s="35"/>
      <c r="VZ172" s="35"/>
      <c r="WA172" s="35"/>
      <c r="WB172" s="35"/>
      <c r="WC172" s="35"/>
      <c r="WD172" s="35"/>
      <c r="WE172" s="35"/>
      <c r="WF172" s="35"/>
      <c r="WG172" s="35"/>
      <c r="WH172" s="35"/>
      <c r="WI172" s="35"/>
      <c r="WJ172" s="35"/>
      <c r="WK172" s="35"/>
      <c r="WL172" s="35"/>
      <c r="WM172" s="35"/>
      <c r="WN172" s="35"/>
      <c r="WO172" s="35"/>
      <c r="WP172" s="35"/>
      <c r="WQ172" s="35"/>
      <c r="WR172" s="35"/>
      <c r="WS172" s="35"/>
      <c r="WT172" s="35"/>
      <c r="WU172" s="35"/>
      <c r="WV172" s="35"/>
      <c r="WW172" s="35"/>
      <c r="WX172" s="35"/>
      <c r="WY172" s="35"/>
      <c r="WZ172" s="35"/>
      <c r="XA172" s="35"/>
      <c r="XB172" s="35"/>
      <c r="XC172" s="35"/>
      <c r="XD172" s="35"/>
      <c r="XE172" s="35"/>
      <c r="XF172" s="35"/>
      <c r="XG172" s="35"/>
      <c r="XH172" s="35"/>
      <c r="XI172" s="35"/>
      <c r="XJ172" s="35"/>
      <c r="XK172" s="35"/>
      <c r="XL172" s="35"/>
      <c r="XM172" s="35"/>
      <c r="XN172" s="35"/>
      <c r="XO172" s="35"/>
      <c r="XP172" s="35"/>
      <c r="XQ172" s="35"/>
      <c r="XR172" s="35"/>
      <c r="XS172" s="35"/>
      <c r="XT172" s="35"/>
      <c r="XU172" s="35"/>
      <c r="XV172" s="35"/>
      <c r="XW172" s="35"/>
      <c r="XX172" s="35"/>
      <c r="XY172" s="35"/>
      <c r="XZ172" s="35"/>
      <c r="YA172" s="35"/>
      <c r="YB172" s="35"/>
      <c r="YC172" s="35"/>
      <c r="YD172" s="35"/>
      <c r="YE172" s="35"/>
      <c r="YF172" s="35"/>
      <c r="YG172" s="35"/>
      <c r="YH172" s="35"/>
      <c r="YI172" s="35"/>
      <c r="YJ172" s="35"/>
      <c r="YK172" s="35"/>
      <c r="YL172" s="35"/>
      <c r="YM172" s="35"/>
      <c r="YN172" s="35"/>
      <c r="YO172" s="35"/>
      <c r="YP172" s="35"/>
      <c r="YQ172" s="35"/>
      <c r="YR172" s="35"/>
      <c r="YS172" s="35"/>
    </row>
    <row r="173" spans="1:669" s="31" customFormat="1" x14ac:dyDescent="0.25">
      <c r="A173" s="31" t="s">
        <v>108</v>
      </c>
      <c r="B173" s="3" t="s">
        <v>15</v>
      </c>
      <c r="C173" s="14" t="s">
        <v>66</v>
      </c>
      <c r="D173" s="14" t="s">
        <v>197</v>
      </c>
      <c r="E173" s="15">
        <v>44197</v>
      </c>
      <c r="F173" s="7" t="s">
        <v>99</v>
      </c>
      <c r="G173" s="144">
        <v>57000</v>
      </c>
      <c r="H173" s="145">
        <v>1635.9</v>
      </c>
      <c r="I173" s="136">
        <v>2922.14</v>
      </c>
      <c r="J173" s="136">
        <v>1732.8</v>
      </c>
      <c r="K173" s="136">
        <v>7402.08</v>
      </c>
      <c r="L173" s="30">
        <v>13692.92</v>
      </c>
      <c r="M173" s="30">
        <f>G173-L173</f>
        <v>43307.08</v>
      </c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</row>
    <row r="174" spans="1:669" x14ac:dyDescent="0.25">
      <c r="A174" s="31" t="s">
        <v>75</v>
      </c>
      <c r="B174" s="3" t="s">
        <v>78</v>
      </c>
      <c r="C174" s="14" t="s">
        <v>67</v>
      </c>
      <c r="D174" s="14" t="s">
        <v>197</v>
      </c>
      <c r="E174" s="15">
        <v>44287</v>
      </c>
      <c r="F174" s="7" t="s">
        <v>99</v>
      </c>
      <c r="G174" s="144">
        <v>86000</v>
      </c>
      <c r="H174" s="145">
        <v>2468.1999999999998</v>
      </c>
      <c r="I174" s="136">
        <v>8812.2199999999993</v>
      </c>
      <c r="J174" s="136">
        <v>2614.4</v>
      </c>
      <c r="K174" s="136">
        <v>1315</v>
      </c>
      <c r="L174" s="30">
        <v>15209.82</v>
      </c>
      <c r="M174" s="30">
        <f>G174-L174</f>
        <v>70790.179999999993</v>
      </c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</row>
    <row r="175" spans="1:669" x14ac:dyDescent="0.25">
      <c r="A175" s="31" t="s">
        <v>170</v>
      </c>
      <c r="B175" s="3" t="s">
        <v>180</v>
      </c>
      <c r="C175" s="14" t="s">
        <v>67</v>
      </c>
      <c r="D175" s="14" t="s">
        <v>197</v>
      </c>
      <c r="E175" s="15">
        <v>44682</v>
      </c>
      <c r="F175" s="7" t="s">
        <v>99</v>
      </c>
      <c r="G175" s="144">
        <v>76000</v>
      </c>
      <c r="H175" s="145">
        <v>2181.1999999999998</v>
      </c>
      <c r="I175" s="136">
        <v>6497.56</v>
      </c>
      <c r="J175" s="136">
        <v>2310.4</v>
      </c>
      <c r="K175" s="136">
        <v>25</v>
      </c>
      <c r="L175" s="30">
        <v>11014.16</v>
      </c>
      <c r="M175" s="30">
        <f>G175-L175</f>
        <v>64985.84</v>
      </c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</row>
    <row r="176" spans="1:669" s="31" customFormat="1" ht="13.5" customHeight="1" x14ac:dyDescent="0.25">
      <c r="A176" s="45" t="s">
        <v>13</v>
      </c>
      <c r="B176" s="65">
        <v>3</v>
      </c>
      <c r="C176" s="51"/>
      <c r="D176" s="51"/>
      <c r="E176" s="45"/>
      <c r="F176" s="45"/>
      <c r="G176" s="139">
        <f t="shared" ref="G176:M176" si="34">SUM(G174:G175)+G173</f>
        <v>219000</v>
      </c>
      <c r="H176" s="103">
        <f t="shared" si="34"/>
        <v>6285.2999999999993</v>
      </c>
      <c r="I176" s="139">
        <f>SUM(I174:I175)+I173</f>
        <v>18231.919999999998</v>
      </c>
      <c r="J176" s="139">
        <f t="shared" si="34"/>
        <v>6657.6</v>
      </c>
      <c r="K176" s="139">
        <f>SUM(K173:K175)</f>
        <v>8742.08</v>
      </c>
      <c r="L176" s="139">
        <f t="shared" si="34"/>
        <v>39916.9</v>
      </c>
      <c r="M176" s="103">
        <f t="shared" si="34"/>
        <v>179083.09999999998</v>
      </c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</row>
    <row r="177" spans="1:668" ht="13.5" customHeight="1" x14ac:dyDescent="0.25">
      <c r="A177" s="27"/>
      <c r="B177" s="10"/>
      <c r="C177" s="8"/>
      <c r="D177" s="8"/>
      <c r="E177" s="27"/>
      <c r="F177" s="27"/>
      <c r="G177" s="113"/>
      <c r="H177" s="112"/>
      <c r="I177" s="113"/>
      <c r="J177" s="113"/>
      <c r="K177" s="113"/>
      <c r="L177" s="113"/>
      <c r="M177" s="112"/>
    </row>
    <row r="178" spans="1:668" x14ac:dyDescent="0.25">
      <c r="A178" s="26" t="s">
        <v>172</v>
      </c>
      <c r="B178" s="1"/>
      <c r="C178" s="4"/>
      <c r="D178" s="4"/>
      <c r="E178" s="7"/>
      <c r="F178" s="7"/>
      <c r="G178" s="141"/>
      <c r="H178" s="102"/>
      <c r="I178" s="141"/>
      <c r="J178" s="141"/>
      <c r="K178" s="141"/>
      <c r="L178" s="141"/>
      <c r="M178" s="102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</row>
    <row r="179" spans="1:668" s="31" customFormat="1" x14ac:dyDescent="0.25">
      <c r="A179" s="24" t="s">
        <v>173</v>
      </c>
      <c r="B179" s="24" t="s">
        <v>15</v>
      </c>
      <c r="C179" s="14" t="s">
        <v>67</v>
      </c>
      <c r="D179" s="14" t="s">
        <v>197</v>
      </c>
      <c r="E179" s="75">
        <v>44682</v>
      </c>
      <c r="F179" s="7" t="s">
        <v>99</v>
      </c>
      <c r="G179" s="136">
        <v>60000</v>
      </c>
      <c r="H179" s="102">
        <v>1722</v>
      </c>
      <c r="I179" s="141">
        <v>3486.68</v>
      </c>
      <c r="J179" s="141">
        <v>1824</v>
      </c>
      <c r="K179" s="141">
        <v>25</v>
      </c>
      <c r="L179" s="141">
        <v>7057.68</v>
      </c>
      <c r="M179" s="102">
        <f>G179-L179</f>
        <v>52942.32</v>
      </c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</row>
    <row r="180" spans="1:668" s="31" customFormat="1" x14ac:dyDescent="0.25">
      <c r="A180" s="31" t="s">
        <v>174</v>
      </c>
      <c r="B180" s="72" t="s">
        <v>221</v>
      </c>
      <c r="C180" s="14" t="s">
        <v>66</v>
      </c>
      <c r="D180" s="14" t="s">
        <v>197</v>
      </c>
      <c r="E180" s="75">
        <v>44197</v>
      </c>
      <c r="F180" s="78" t="s">
        <v>99</v>
      </c>
      <c r="G180" s="136">
        <v>65000</v>
      </c>
      <c r="H180" s="145">
        <v>1865.5</v>
      </c>
      <c r="I180" s="144">
        <v>4427.58</v>
      </c>
      <c r="J180" s="144">
        <v>1976</v>
      </c>
      <c r="K180" s="144">
        <v>25</v>
      </c>
      <c r="L180" s="144">
        <v>8294.08</v>
      </c>
      <c r="M180" s="102">
        <f>G180-L180</f>
        <v>56705.919999999998</v>
      </c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</row>
    <row r="181" spans="1:668" s="31" customFormat="1" ht="13.5" customHeight="1" x14ac:dyDescent="0.25">
      <c r="A181" s="31" t="s">
        <v>175</v>
      </c>
      <c r="B181" s="72" t="s">
        <v>158</v>
      </c>
      <c r="C181" s="14" t="s">
        <v>67</v>
      </c>
      <c r="D181" s="14" t="s">
        <v>197</v>
      </c>
      <c r="E181" s="75">
        <v>44652</v>
      </c>
      <c r="F181" s="78" t="s">
        <v>99</v>
      </c>
      <c r="G181" s="136">
        <v>65000</v>
      </c>
      <c r="H181" s="145">
        <v>1865.5</v>
      </c>
      <c r="I181" s="144">
        <v>4427.58</v>
      </c>
      <c r="J181" s="144">
        <v>1976</v>
      </c>
      <c r="K181" s="144">
        <v>25</v>
      </c>
      <c r="L181" s="144">
        <v>8294.08</v>
      </c>
      <c r="M181" s="102">
        <f t="shared" ref="M181:M182" si="35">G181-L181</f>
        <v>56705.919999999998</v>
      </c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</row>
    <row r="182" spans="1:668" s="31" customFormat="1" ht="13.5" customHeight="1" x14ac:dyDescent="0.25">
      <c r="A182" s="31" t="s">
        <v>184</v>
      </c>
      <c r="B182" s="72" t="s">
        <v>15</v>
      </c>
      <c r="C182" s="14" t="s">
        <v>67</v>
      </c>
      <c r="D182" s="14" t="s">
        <v>197</v>
      </c>
      <c r="E182" s="75">
        <v>44682</v>
      </c>
      <c r="F182" s="78" t="s">
        <v>99</v>
      </c>
      <c r="G182" s="136">
        <v>60000</v>
      </c>
      <c r="H182" s="145">
        <v>1722</v>
      </c>
      <c r="I182" s="144">
        <v>3486.68</v>
      </c>
      <c r="J182" s="144">
        <v>1824</v>
      </c>
      <c r="K182" s="144">
        <v>25</v>
      </c>
      <c r="L182" s="144">
        <v>7057.68</v>
      </c>
      <c r="M182" s="102">
        <f t="shared" si="35"/>
        <v>52942.32</v>
      </c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</row>
    <row r="183" spans="1:668" s="11" customFormat="1" ht="15.75" x14ac:dyDescent="0.25">
      <c r="A183" s="45" t="s">
        <v>13</v>
      </c>
      <c r="B183" s="65">
        <v>4</v>
      </c>
      <c r="C183" s="51"/>
      <c r="D183" s="51"/>
      <c r="E183" s="45"/>
      <c r="F183" s="45"/>
      <c r="G183" s="139">
        <f>G179+G180+G181+G182</f>
        <v>250000</v>
      </c>
      <c r="H183" s="103">
        <f>SUM(H180:H180)+H181+H179+H182</f>
        <v>7175</v>
      </c>
      <c r="I183" s="139">
        <f>SUM(I180:I180)+I179+I181+I182</f>
        <v>15828.52</v>
      </c>
      <c r="J183" s="139">
        <f>SUM(J180:J180)+J181+J179+J182</f>
        <v>7600</v>
      </c>
      <c r="K183" s="139">
        <f>SUM(K179:K182)</f>
        <v>100</v>
      </c>
      <c r="L183" s="139">
        <f>SUM(L180:L180)+L179+L181+L182</f>
        <v>30703.52</v>
      </c>
      <c r="M183" s="139">
        <f>SUM(M180:M180)+M179+M181+M182</f>
        <v>219296.47999999998</v>
      </c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 s="31"/>
      <c r="NC183" s="31"/>
      <c r="ND183" s="31"/>
      <c r="NE183" s="31"/>
      <c r="NF183" s="31"/>
      <c r="NG183" s="31"/>
      <c r="NH183" s="31"/>
      <c r="NI183" s="31"/>
      <c r="NJ183" s="31"/>
      <c r="NK183" s="31"/>
      <c r="NL183" s="31"/>
      <c r="NM183" s="31"/>
      <c r="NN183" s="31"/>
      <c r="NO183" s="31"/>
      <c r="NP183" s="31"/>
      <c r="NQ183" s="31"/>
      <c r="NR183" s="31"/>
      <c r="NS183" s="31"/>
      <c r="NT183" s="31"/>
      <c r="NU183" s="31"/>
      <c r="NV183" s="31"/>
      <c r="NW183" s="31"/>
      <c r="NX183" s="31"/>
      <c r="NY183" s="31"/>
      <c r="NZ183" s="31"/>
      <c r="OA183" s="31"/>
      <c r="OB183" s="31"/>
      <c r="OC183" s="31"/>
      <c r="OD183" s="31"/>
      <c r="OE183" s="31"/>
      <c r="OF183" s="31"/>
      <c r="OG183" s="31"/>
      <c r="OH183" s="31"/>
      <c r="OI183" s="31"/>
      <c r="OJ183" s="31"/>
      <c r="OK183" s="31"/>
      <c r="OL183" s="31"/>
      <c r="OM183" s="31"/>
      <c r="ON183" s="31"/>
      <c r="OO183" s="31"/>
      <c r="OP183" s="31"/>
      <c r="OQ183" s="31"/>
      <c r="OR183" s="31"/>
      <c r="OS183" s="31"/>
      <c r="OT183" s="31"/>
      <c r="OU183" s="31"/>
      <c r="OV183" s="31"/>
      <c r="OW183" s="31"/>
      <c r="OX183" s="31"/>
      <c r="OY183" s="31"/>
      <c r="OZ183" s="31"/>
      <c r="PA183" s="31"/>
      <c r="PB183" s="31"/>
      <c r="PC183" s="31"/>
      <c r="PD183" s="31"/>
      <c r="PE183" s="31"/>
      <c r="PF183" s="31"/>
      <c r="PG183" s="31"/>
      <c r="PH183" s="31"/>
      <c r="PI183" s="31"/>
      <c r="PJ183" s="31"/>
      <c r="PK183" s="31"/>
      <c r="PL183" s="31"/>
      <c r="PM183" s="31"/>
      <c r="PN183" s="31"/>
      <c r="PO183" s="31"/>
      <c r="PP183" s="31"/>
      <c r="PQ183" s="31"/>
      <c r="PR183" s="31"/>
      <c r="PS183" s="31"/>
      <c r="PT183" s="31"/>
      <c r="PU183" s="31"/>
      <c r="PV183" s="31"/>
      <c r="PW183" s="31"/>
      <c r="PX183" s="31"/>
      <c r="PY183" s="31"/>
      <c r="PZ183" s="31"/>
      <c r="QA183" s="31"/>
      <c r="QB183" s="31"/>
      <c r="QC183" s="31"/>
      <c r="QD183" s="31"/>
      <c r="QE183" s="31"/>
      <c r="QF183" s="31"/>
      <c r="QG183" s="31"/>
      <c r="QH183" s="31"/>
      <c r="QI183" s="31"/>
      <c r="QJ183" s="31"/>
      <c r="QK183" s="31"/>
      <c r="QL183" s="31"/>
      <c r="QM183" s="31"/>
      <c r="QN183" s="31"/>
      <c r="QO183" s="31"/>
      <c r="QP183" s="31"/>
      <c r="QQ183" s="31"/>
      <c r="QR183" s="31"/>
      <c r="QS183" s="31"/>
      <c r="QT183" s="31"/>
      <c r="QU183" s="31"/>
      <c r="QV183" s="31"/>
      <c r="QW183" s="31"/>
      <c r="QX183" s="31"/>
      <c r="QY183" s="31"/>
      <c r="QZ183" s="31"/>
      <c r="RA183" s="31"/>
      <c r="RB183" s="31"/>
      <c r="RC183" s="31"/>
      <c r="RD183" s="31"/>
      <c r="RE183" s="31"/>
      <c r="RF183" s="31"/>
      <c r="RG183" s="31"/>
      <c r="RH183" s="31"/>
      <c r="RI183" s="31"/>
      <c r="RJ183" s="31"/>
      <c r="RK183" s="31"/>
      <c r="RL183" s="31"/>
      <c r="RM183" s="31"/>
      <c r="RN183" s="31"/>
      <c r="RO183" s="31"/>
      <c r="RP183" s="31"/>
      <c r="RQ183" s="31"/>
      <c r="RR183" s="31"/>
      <c r="RS183" s="31"/>
      <c r="RT183" s="31"/>
      <c r="RU183" s="31"/>
      <c r="RV183" s="31"/>
      <c r="RW183" s="31"/>
      <c r="RX183" s="31"/>
      <c r="RY183" s="31"/>
      <c r="RZ183" s="31"/>
      <c r="SA183" s="31"/>
      <c r="SB183" s="31"/>
      <c r="SC183" s="31"/>
      <c r="SD183" s="31"/>
      <c r="SE183" s="31"/>
      <c r="SF183" s="31"/>
      <c r="SG183" s="31"/>
      <c r="SH183" s="31"/>
      <c r="SI183" s="31"/>
      <c r="SJ183" s="31"/>
      <c r="SK183" s="31"/>
      <c r="SL183" s="31"/>
      <c r="SM183" s="31"/>
      <c r="SN183" s="31"/>
      <c r="SO183" s="31"/>
      <c r="SP183" s="31"/>
      <c r="SQ183" s="31"/>
      <c r="SR183" s="31"/>
      <c r="SS183" s="31"/>
      <c r="ST183" s="31"/>
      <c r="SU183" s="31"/>
      <c r="SV183" s="31"/>
      <c r="SW183" s="31"/>
      <c r="SX183" s="31"/>
      <c r="SY183" s="31"/>
      <c r="SZ183" s="31"/>
      <c r="TA183" s="31"/>
      <c r="TB183" s="31"/>
      <c r="TC183" s="31"/>
      <c r="TD183" s="31"/>
      <c r="TE183" s="31"/>
      <c r="TF183" s="31"/>
      <c r="TG183" s="31"/>
      <c r="TH183" s="31"/>
      <c r="TI183" s="31"/>
      <c r="TJ183" s="31"/>
      <c r="TK183" s="31"/>
      <c r="TL183" s="31"/>
      <c r="TM183" s="31"/>
      <c r="TN183" s="31"/>
      <c r="TO183" s="31"/>
      <c r="TP183" s="31"/>
      <c r="TQ183" s="31"/>
      <c r="TR183" s="31"/>
      <c r="TS183" s="31"/>
      <c r="TT183" s="31"/>
      <c r="TU183" s="31"/>
      <c r="TV183" s="31"/>
      <c r="TW183" s="31"/>
      <c r="TX183" s="31"/>
      <c r="TY183" s="31"/>
      <c r="TZ183" s="31"/>
      <c r="UA183" s="31"/>
      <c r="UB183" s="31"/>
      <c r="UC183" s="31"/>
      <c r="UD183" s="31"/>
      <c r="UE183" s="31"/>
      <c r="UF183" s="31"/>
      <c r="UG183" s="31"/>
      <c r="UH183" s="31"/>
      <c r="UI183" s="31"/>
      <c r="UJ183" s="31"/>
      <c r="UK183" s="31"/>
      <c r="UL183" s="31"/>
      <c r="UM183" s="31"/>
      <c r="UN183" s="31"/>
      <c r="UO183" s="31"/>
      <c r="UP183" s="31"/>
      <c r="UQ183" s="31"/>
      <c r="UR183" s="31"/>
      <c r="US183" s="31"/>
      <c r="UT183" s="31"/>
      <c r="UU183" s="31"/>
      <c r="UV183" s="31"/>
      <c r="UW183" s="31"/>
      <c r="UX183" s="31"/>
      <c r="UY183" s="31"/>
      <c r="UZ183" s="31"/>
      <c r="VA183" s="31"/>
      <c r="VB183" s="31"/>
      <c r="VC183" s="31"/>
      <c r="VD183" s="31"/>
      <c r="VE183" s="31"/>
      <c r="VF183" s="31"/>
      <c r="VG183" s="31"/>
      <c r="VH183" s="31"/>
      <c r="VI183" s="31"/>
      <c r="VJ183" s="31"/>
      <c r="VK183" s="31"/>
      <c r="VL183" s="31"/>
      <c r="VM183" s="31"/>
      <c r="VN183" s="31"/>
      <c r="VO183" s="31"/>
      <c r="VP183" s="31"/>
      <c r="VQ183" s="31"/>
      <c r="VR183" s="31"/>
      <c r="VS183" s="31"/>
      <c r="VT183" s="31"/>
      <c r="VU183" s="31"/>
      <c r="VV183" s="31"/>
      <c r="VW183" s="31"/>
      <c r="VX183" s="31"/>
      <c r="VY183" s="31"/>
      <c r="VZ183" s="31"/>
      <c r="WA183" s="31"/>
      <c r="WB183" s="31"/>
      <c r="WC183" s="31"/>
      <c r="WD183" s="31"/>
      <c r="WE183" s="31"/>
      <c r="WF183" s="31"/>
      <c r="WG183" s="31"/>
      <c r="WH183" s="31"/>
      <c r="WI183" s="31"/>
      <c r="WJ183" s="31"/>
      <c r="WK183" s="31"/>
      <c r="WL183" s="31"/>
      <c r="WM183" s="31"/>
      <c r="WN183" s="31"/>
      <c r="WO183" s="31"/>
      <c r="WP183" s="31"/>
      <c r="WQ183" s="31"/>
      <c r="WR183" s="31"/>
      <c r="WS183" s="31"/>
      <c r="WT183" s="31"/>
      <c r="WU183" s="31"/>
      <c r="WV183" s="31"/>
      <c r="WW183" s="31"/>
      <c r="WX183" s="31"/>
      <c r="WY183" s="31"/>
      <c r="WZ183" s="31"/>
      <c r="XA183" s="31"/>
      <c r="XB183" s="31"/>
      <c r="XC183" s="31"/>
      <c r="XD183" s="31"/>
      <c r="XE183" s="31"/>
      <c r="XF183" s="31"/>
      <c r="XG183" s="31"/>
      <c r="XH183" s="31"/>
      <c r="XI183" s="31"/>
      <c r="XJ183" s="31"/>
      <c r="XK183" s="31"/>
      <c r="XL183" s="31"/>
      <c r="XM183" s="31"/>
      <c r="XN183" s="31"/>
      <c r="XO183" s="31"/>
      <c r="XP183" s="31"/>
      <c r="XQ183" s="31"/>
      <c r="XR183" s="31"/>
      <c r="XS183" s="31"/>
      <c r="XT183" s="31"/>
      <c r="XU183" s="31"/>
      <c r="XV183" s="31"/>
      <c r="XW183" s="31"/>
      <c r="XX183" s="31"/>
      <c r="XY183" s="31"/>
      <c r="XZ183" s="31"/>
      <c r="YA183" s="31"/>
      <c r="YB183" s="31"/>
      <c r="YC183" s="31"/>
      <c r="YD183" s="31"/>
      <c r="YE183" s="31"/>
      <c r="YF183" s="31"/>
      <c r="YG183" s="31"/>
      <c r="YH183" s="31"/>
      <c r="YI183" s="31"/>
      <c r="YJ183" s="31"/>
      <c r="YK183" s="31"/>
      <c r="YL183" s="31"/>
      <c r="YM183" s="31"/>
      <c r="YN183" s="31"/>
      <c r="YO183" s="31"/>
      <c r="YP183" s="31"/>
      <c r="YQ183" s="31"/>
      <c r="YR183" s="31"/>
    </row>
    <row r="184" spans="1:668" s="31" customFormat="1" ht="13.5" customHeight="1" x14ac:dyDescent="0.25">
      <c r="B184" s="2"/>
      <c r="C184" s="2"/>
      <c r="D184" s="2"/>
      <c r="E184"/>
      <c r="F184"/>
      <c r="G184" s="141"/>
      <c r="H184" s="102"/>
      <c r="I184" s="141"/>
      <c r="J184" s="141"/>
      <c r="K184" s="141"/>
      <c r="L184" s="141"/>
      <c r="M184" s="102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</row>
    <row r="185" spans="1:668" s="31" customFormat="1" ht="13.5" customHeight="1" x14ac:dyDescent="0.25">
      <c r="A185" s="26" t="s">
        <v>60</v>
      </c>
      <c r="B185" s="2"/>
      <c r="C185" s="30"/>
      <c r="D185" s="30"/>
      <c r="E185"/>
      <c r="F185"/>
      <c r="G185" s="141"/>
      <c r="H185" s="102"/>
      <c r="I185" s="141"/>
      <c r="J185" s="141"/>
      <c r="K185" s="141"/>
      <c r="L185" s="141"/>
      <c r="M185" s="102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</row>
    <row r="186" spans="1:668" s="45" customFormat="1" x14ac:dyDescent="0.25">
      <c r="A186" s="3" t="s">
        <v>45</v>
      </c>
      <c r="B186" s="3" t="s">
        <v>115</v>
      </c>
      <c r="C186" s="4" t="s">
        <v>67</v>
      </c>
      <c r="D186" s="4" t="s">
        <v>197</v>
      </c>
      <c r="E186" s="7">
        <v>44197</v>
      </c>
      <c r="F186" s="7" t="s">
        <v>99</v>
      </c>
      <c r="G186" s="136">
        <v>86000</v>
      </c>
      <c r="H186" s="136">
        <v>2468.1999999999998</v>
      </c>
      <c r="I186" s="30">
        <v>8812.2199999999993</v>
      </c>
      <c r="J186" s="136">
        <v>2614.4</v>
      </c>
      <c r="K186" s="136">
        <v>25</v>
      </c>
      <c r="L186" s="136">
        <v>13919.82</v>
      </c>
      <c r="M186" s="102">
        <f>G186-L186</f>
        <v>72080.179999999993</v>
      </c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  <c r="IW186" s="27"/>
      <c r="IX186" s="27"/>
      <c r="IY186" s="27"/>
      <c r="IZ186" s="27"/>
      <c r="JA186" s="27"/>
      <c r="JB186" s="27"/>
      <c r="JC186" s="27"/>
      <c r="JD186" s="27"/>
      <c r="JE186" s="27"/>
      <c r="JF186" s="27"/>
      <c r="JG186" s="27"/>
      <c r="JH186" s="27"/>
      <c r="JI186" s="27"/>
      <c r="JJ186" s="27"/>
      <c r="JK186" s="27"/>
      <c r="JL186" s="27"/>
      <c r="JM186" s="27"/>
      <c r="JN186" s="27"/>
      <c r="JO186" s="27"/>
      <c r="JP186" s="27"/>
      <c r="JQ186" s="27"/>
      <c r="JR186" s="27"/>
      <c r="JS186" s="27"/>
      <c r="JT186" s="27"/>
      <c r="JU186" s="27"/>
      <c r="JV186" s="27"/>
      <c r="JW186" s="27"/>
      <c r="JX186" s="27"/>
      <c r="JY186" s="27"/>
      <c r="JZ186" s="27"/>
      <c r="KA186" s="27"/>
      <c r="KB186" s="27"/>
      <c r="KC186" s="27"/>
      <c r="KD186" s="27"/>
      <c r="KE186" s="27"/>
      <c r="KF186" s="27"/>
      <c r="KG186" s="27"/>
      <c r="KH186" s="27"/>
      <c r="KI186" s="27"/>
      <c r="KJ186" s="27"/>
      <c r="KK186" s="27"/>
      <c r="KL186" s="27"/>
      <c r="KM186" s="27"/>
      <c r="KN186" s="27"/>
      <c r="KO186" s="27"/>
      <c r="KP186" s="27"/>
      <c r="KQ186" s="27"/>
      <c r="KR186" s="27"/>
      <c r="KS186" s="27"/>
      <c r="KT186" s="27"/>
      <c r="KU186" s="27"/>
      <c r="KV186" s="27"/>
      <c r="KW186" s="27"/>
      <c r="KX186" s="27"/>
      <c r="KY186" s="27"/>
      <c r="KZ186" s="27"/>
      <c r="LA186" s="27"/>
      <c r="LB186" s="27"/>
      <c r="LC186" s="27"/>
      <c r="LD186" s="27"/>
      <c r="LE186" s="27"/>
      <c r="LF186" s="27"/>
      <c r="LG186" s="27"/>
      <c r="LH186" s="27"/>
      <c r="LI186" s="27"/>
      <c r="LJ186" s="27"/>
      <c r="LK186" s="27"/>
      <c r="LL186" s="27"/>
      <c r="LM186" s="27"/>
      <c r="LN186" s="27"/>
      <c r="LO186" s="27"/>
      <c r="LP186" s="27"/>
      <c r="LQ186" s="27"/>
      <c r="LR186" s="27"/>
      <c r="LS186" s="27"/>
      <c r="LT186" s="27"/>
      <c r="LU186" s="27"/>
      <c r="LV186" s="27"/>
      <c r="LW186" s="27"/>
      <c r="LX186" s="27"/>
      <c r="LY186" s="27"/>
      <c r="LZ186" s="27"/>
      <c r="MA186" s="27"/>
      <c r="MB186" s="27"/>
      <c r="MC186" s="27"/>
      <c r="MD186" s="27"/>
      <c r="ME186" s="27"/>
      <c r="MF186" s="27"/>
      <c r="MG186" s="27"/>
      <c r="MH186" s="27"/>
      <c r="MI186" s="27"/>
      <c r="MJ186" s="27"/>
      <c r="MK186" s="27"/>
      <c r="ML186" s="27"/>
      <c r="MM186" s="27"/>
      <c r="MN186" s="27"/>
      <c r="MO186" s="27"/>
      <c r="MP186" s="27"/>
      <c r="MQ186" s="27"/>
      <c r="MR186" s="27"/>
      <c r="MS186" s="27"/>
      <c r="MT186" s="27"/>
      <c r="MU186" s="27"/>
      <c r="MV186" s="27"/>
      <c r="MW186" s="27"/>
      <c r="MX186" s="27"/>
      <c r="MY186" s="27"/>
      <c r="MZ186" s="27"/>
      <c r="NA186" s="27"/>
    </row>
    <row r="187" spans="1:668" s="28" customFormat="1" x14ac:dyDescent="0.25">
      <c r="A187" s="3" t="s">
        <v>47</v>
      </c>
      <c r="B187" s="3" t="s">
        <v>15</v>
      </c>
      <c r="C187" s="4" t="s">
        <v>66</v>
      </c>
      <c r="D187" s="4" t="s">
        <v>197</v>
      </c>
      <c r="E187" s="7">
        <v>44197</v>
      </c>
      <c r="F187" s="7" t="s">
        <v>99</v>
      </c>
      <c r="G187" s="136">
        <v>57000</v>
      </c>
      <c r="H187" s="136">
        <v>1635.9</v>
      </c>
      <c r="I187" s="30">
        <v>2922.14</v>
      </c>
      <c r="J187" s="136">
        <v>1732.8</v>
      </c>
      <c r="K187" s="136">
        <v>125</v>
      </c>
      <c r="L187" s="136">
        <v>6415.84</v>
      </c>
      <c r="M187" s="102">
        <f t="shared" ref="M187:M194" si="36">G187-L187</f>
        <v>50584.160000000003</v>
      </c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7"/>
      <c r="IO187" s="27"/>
      <c r="IP187" s="27"/>
      <c r="IQ187" s="27"/>
      <c r="IR187" s="27"/>
      <c r="IS187" s="27"/>
      <c r="IT187" s="27"/>
      <c r="IU187" s="27"/>
      <c r="IV187" s="27"/>
      <c r="IW187" s="27"/>
      <c r="IX187" s="27"/>
      <c r="IY187" s="27"/>
      <c r="IZ187" s="27"/>
      <c r="JA187" s="27"/>
      <c r="JB187" s="27"/>
      <c r="JC187" s="27"/>
      <c r="JD187" s="27"/>
      <c r="JE187" s="27"/>
      <c r="JF187" s="27"/>
      <c r="JG187" s="27"/>
      <c r="JH187" s="27"/>
      <c r="JI187" s="27"/>
      <c r="JJ187" s="27"/>
      <c r="JK187" s="27"/>
      <c r="JL187" s="27"/>
      <c r="JM187" s="27"/>
      <c r="JN187" s="27"/>
      <c r="JO187" s="27"/>
      <c r="JP187" s="27"/>
      <c r="JQ187" s="27"/>
      <c r="JR187" s="27"/>
      <c r="JS187" s="27"/>
      <c r="JT187" s="27"/>
      <c r="JU187" s="27"/>
      <c r="JV187" s="27"/>
      <c r="JW187" s="27"/>
      <c r="JX187" s="27"/>
      <c r="JY187" s="27"/>
      <c r="JZ187" s="27"/>
      <c r="KA187" s="27"/>
      <c r="KB187" s="27"/>
      <c r="KC187" s="27"/>
      <c r="KD187" s="27"/>
      <c r="KE187" s="27"/>
      <c r="KF187" s="27"/>
      <c r="KG187" s="27"/>
      <c r="KH187" s="27"/>
      <c r="KI187" s="27"/>
      <c r="KJ187" s="27"/>
      <c r="KK187" s="27"/>
      <c r="KL187" s="27"/>
      <c r="KM187" s="27"/>
      <c r="KN187" s="27"/>
      <c r="KO187" s="27"/>
      <c r="KP187" s="27"/>
      <c r="KQ187" s="27"/>
      <c r="KR187" s="27"/>
      <c r="KS187" s="27"/>
      <c r="KT187" s="27"/>
      <c r="KU187" s="27"/>
      <c r="KV187" s="27"/>
      <c r="KW187" s="27"/>
      <c r="KX187" s="27"/>
      <c r="KY187" s="27"/>
      <c r="KZ187" s="27"/>
      <c r="LA187" s="27"/>
      <c r="LB187" s="27"/>
      <c r="LC187" s="27"/>
      <c r="LD187" s="27"/>
      <c r="LE187" s="27"/>
      <c r="LF187" s="27"/>
      <c r="LG187" s="27"/>
      <c r="LH187" s="27"/>
      <c r="LI187" s="27"/>
      <c r="LJ187" s="27"/>
      <c r="LK187" s="27"/>
      <c r="LL187" s="27"/>
      <c r="LM187" s="27"/>
      <c r="LN187" s="27"/>
      <c r="LO187" s="27"/>
      <c r="LP187" s="27"/>
      <c r="LQ187" s="27"/>
      <c r="LR187" s="27"/>
      <c r="LS187" s="27"/>
      <c r="LT187" s="27"/>
      <c r="LU187" s="27"/>
      <c r="LV187" s="27"/>
      <c r="LW187" s="27"/>
      <c r="LX187" s="27"/>
      <c r="LY187" s="27"/>
      <c r="LZ187" s="27"/>
      <c r="MA187" s="27"/>
      <c r="MB187" s="27"/>
      <c r="MC187" s="27"/>
      <c r="MD187" s="27"/>
      <c r="ME187" s="27"/>
      <c r="MF187" s="27"/>
      <c r="MG187" s="27"/>
      <c r="MH187" s="27"/>
      <c r="MI187" s="27"/>
      <c r="MJ187" s="27"/>
      <c r="MK187" s="27"/>
      <c r="ML187" s="27"/>
      <c r="MM187" s="27"/>
      <c r="MN187" s="27"/>
      <c r="MO187" s="27"/>
      <c r="MP187" s="27"/>
      <c r="MQ187" s="27"/>
      <c r="MR187" s="27"/>
      <c r="MS187" s="27"/>
      <c r="MT187" s="27"/>
      <c r="MU187" s="27"/>
      <c r="MV187" s="27"/>
      <c r="MW187" s="27"/>
      <c r="MX187" s="27"/>
      <c r="MY187" s="27"/>
      <c r="MZ187" s="27"/>
      <c r="NA187" s="27"/>
    </row>
    <row r="188" spans="1:668" s="28" customFormat="1" x14ac:dyDescent="0.25">
      <c r="A188" s="3" t="s">
        <v>43</v>
      </c>
      <c r="B188" s="3" t="s">
        <v>15</v>
      </c>
      <c r="C188" s="4" t="s">
        <v>66</v>
      </c>
      <c r="D188" s="4" t="s">
        <v>197</v>
      </c>
      <c r="E188" s="7">
        <v>44197</v>
      </c>
      <c r="F188" s="7" t="s">
        <v>99</v>
      </c>
      <c r="G188" s="136">
        <v>66000</v>
      </c>
      <c r="H188" s="136">
        <v>1894.2</v>
      </c>
      <c r="I188" s="30">
        <v>4615.76</v>
      </c>
      <c r="J188" s="136">
        <v>2006.4</v>
      </c>
      <c r="K188" s="136">
        <v>25</v>
      </c>
      <c r="L188" s="136">
        <v>8541.36</v>
      </c>
      <c r="M188" s="102">
        <f t="shared" si="36"/>
        <v>57458.64</v>
      </c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  <c r="IV188" s="27"/>
      <c r="IW188" s="27"/>
      <c r="IX188" s="27"/>
      <c r="IY188" s="27"/>
      <c r="IZ188" s="27"/>
      <c r="JA188" s="27"/>
      <c r="JB188" s="27"/>
      <c r="JC188" s="27"/>
      <c r="JD188" s="27"/>
      <c r="JE188" s="27"/>
      <c r="JF188" s="27"/>
      <c r="JG188" s="27"/>
      <c r="JH188" s="27"/>
      <c r="JI188" s="27"/>
      <c r="JJ188" s="27"/>
      <c r="JK188" s="27"/>
      <c r="JL188" s="27"/>
      <c r="JM188" s="27"/>
      <c r="JN188" s="27"/>
      <c r="JO188" s="27"/>
      <c r="JP188" s="27"/>
      <c r="JQ188" s="27"/>
      <c r="JR188" s="27"/>
      <c r="JS188" s="27"/>
      <c r="JT188" s="27"/>
      <c r="JU188" s="27"/>
      <c r="JV188" s="27"/>
      <c r="JW188" s="27"/>
      <c r="JX188" s="27"/>
      <c r="JY188" s="27"/>
      <c r="JZ188" s="27"/>
      <c r="KA188" s="27"/>
      <c r="KB188" s="27"/>
      <c r="KC188" s="27"/>
      <c r="KD188" s="27"/>
      <c r="KE188" s="27"/>
      <c r="KF188" s="27"/>
      <c r="KG188" s="27"/>
      <c r="KH188" s="27"/>
      <c r="KI188" s="27"/>
      <c r="KJ188" s="27"/>
      <c r="KK188" s="27"/>
      <c r="KL188" s="27"/>
      <c r="KM188" s="27"/>
      <c r="KN188" s="27"/>
      <c r="KO188" s="27"/>
      <c r="KP188" s="27"/>
      <c r="KQ188" s="27"/>
      <c r="KR188" s="27"/>
      <c r="KS188" s="27"/>
      <c r="KT188" s="27"/>
      <c r="KU188" s="27"/>
      <c r="KV188" s="27"/>
      <c r="KW188" s="27"/>
      <c r="KX188" s="27"/>
      <c r="KY188" s="27"/>
      <c r="KZ188" s="27"/>
      <c r="LA188" s="27"/>
      <c r="LB188" s="27"/>
      <c r="LC188" s="27"/>
      <c r="LD188" s="27"/>
      <c r="LE188" s="27"/>
      <c r="LF188" s="27"/>
      <c r="LG188" s="27"/>
      <c r="LH188" s="27"/>
      <c r="LI188" s="27"/>
      <c r="LJ188" s="27"/>
      <c r="LK188" s="27"/>
      <c r="LL188" s="27"/>
      <c r="LM188" s="27"/>
      <c r="LN188" s="27"/>
      <c r="LO188" s="27"/>
      <c r="LP188" s="27"/>
      <c r="LQ188" s="27"/>
      <c r="LR188" s="27"/>
      <c r="LS188" s="27"/>
      <c r="LT188" s="27"/>
      <c r="LU188" s="27"/>
      <c r="LV188" s="27"/>
      <c r="LW188" s="27"/>
      <c r="LX188" s="27"/>
      <c r="LY188" s="27"/>
      <c r="LZ188" s="27"/>
      <c r="MA188" s="27"/>
      <c r="MB188" s="27"/>
      <c r="MC188" s="27"/>
      <c r="MD188" s="27"/>
      <c r="ME188" s="27"/>
      <c r="MF188" s="27"/>
      <c r="MG188" s="27"/>
      <c r="MH188" s="27"/>
      <c r="MI188" s="27"/>
      <c r="MJ188" s="27"/>
      <c r="MK188" s="27"/>
      <c r="ML188" s="27"/>
      <c r="MM188" s="27"/>
      <c r="MN188" s="27"/>
      <c r="MO188" s="27"/>
      <c r="MP188" s="27"/>
      <c r="MQ188" s="27"/>
      <c r="MR188" s="27"/>
      <c r="MS188" s="27"/>
      <c r="MT188" s="27"/>
      <c r="MU188" s="27"/>
      <c r="MV188" s="27"/>
      <c r="MW188" s="27"/>
      <c r="MX188" s="27"/>
      <c r="MY188" s="27"/>
      <c r="MZ188" s="27"/>
      <c r="NA188" s="27"/>
    </row>
    <row r="189" spans="1:668" s="84" customFormat="1" x14ac:dyDescent="0.25">
      <c r="A189" s="3" t="s">
        <v>44</v>
      </c>
      <c r="B189" s="3" t="s">
        <v>15</v>
      </c>
      <c r="C189" s="4" t="s">
        <v>67</v>
      </c>
      <c r="D189" s="4" t="s">
        <v>197</v>
      </c>
      <c r="E189" s="7">
        <v>44197</v>
      </c>
      <c r="F189" s="7" t="s">
        <v>99</v>
      </c>
      <c r="G189" s="136">
        <v>57000</v>
      </c>
      <c r="H189" s="136">
        <v>1635.9</v>
      </c>
      <c r="I189" s="30">
        <v>2606.65</v>
      </c>
      <c r="J189" s="136">
        <v>1732.8</v>
      </c>
      <c r="K189" s="136">
        <v>1602.45</v>
      </c>
      <c r="L189" s="136">
        <v>7577.8</v>
      </c>
      <c r="M189" s="102">
        <f t="shared" si="36"/>
        <v>49422.2</v>
      </c>
      <c r="EH189" s="132"/>
      <c r="EI189" s="132"/>
      <c r="EJ189" s="132"/>
      <c r="EK189" s="132"/>
      <c r="EL189" s="132"/>
      <c r="EM189" s="132"/>
      <c r="EN189" s="132"/>
      <c r="EO189" s="132"/>
      <c r="EP189" s="132"/>
      <c r="EQ189" s="132"/>
      <c r="ER189" s="132"/>
      <c r="ES189" s="132"/>
      <c r="ET189" s="132"/>
      <c r="EU189" s="132"/>
      <c r="EV189" s="132"/>
      <c r="EW189" s="132"/>
      <c r="EX189" s="132"/>
      <c r="EY189" s="132"/>
      <c r="EZ189" s="132"/>
      <c r="FA189" s="132"/>
      <c r="FB189" s="132"/>
      <c r="FC189" s="132"/>
      <c r="FD189" s="132"/>
      <c r="FE189" s="132"/>
      <c r="FF189" s="132"/>
      <c r="FG189" s="132"/>
      <c r="FH189" s="132"/>
      <c r="FI189" s="132"/>
      <c r="FJ189" s="132"/>
      <c r="FK189" s="132"/>
      <c r="FL189" s="132"/>
      <c r="FM189" s="132"/>
      <c r="FN189" s="132"/>
      <c r="FO189" s="132"/>
      <c r="FP189" s="132"/>
      <c r="FQ189" s="132"/>
      <c r="FR189" s="132"/>
      <c r="FS189" s="132"/>
      <c r="FT189" s="132"/>
      <c r="FU189" s="132"/>
      <c r="FV189" s="132"/>
      <c r="FW189" s="132"/>
      <c r="FX189" s="132"/>
      <c r="FY189" s="132"/>
      <c r="FZ189" s="132"/>
      <c r="GA189" s="132"/>
      <c r="GB189" s="132"/>
      <c r="GC189" s="132"/>
      <c r="GD189" s="132"/>
      <c r="GE189" s="132"/>
      <c r="GF189" s="132"/>
      <c r="GG189" s="132"/>
      <c r="GH189" s="132"/>
      <c r="GI189" s="132"/>
      <c r="GJ189" s="132"/>
      <c r="GK189" s="132"/>
      <c r="GL189" s="132"/>
      <c r="GM189" s="132"/>
      <c r="GN189" s="132"/>
      <c r="GO189" s="132"/>
      <c r="GP189" s="132"/>
      <c r="GQ189" s="132"/>
      <c r="GR189" s="132"/>
      <c r="GS189" s="132"/>
      <c r="GT189" s="132"/>
      <c r="GU189" s="132"/>
      <c r="GV189" s="132"/>
      <c r="GW189" s="132"/>
      <c r="GX189" s="132"/>
      <c r="GY189" s="132"/>
      <c r="GZ189" s="132"/>
      <c r="HA189" s="132"/>
      <c r="HB189" s="132"/>
      <c r="HC189" s="132"/>
      <c r="HD189" s="132"/>
      <c r="HE189" s="132"/>
      <c r="HF189" s="132"/>
      <c r="HG189" s="132"/>
      <c r="HH189" s="132"/>
      <c r="HI189" s="132"/>
      <c r="HJ189" s="132"/>
      <c r="HK189" s="132"/>
      <c r="HL189" s="132"/>
      <c r="HM189" s="132"/>
      <c r="HN189" s="132"/>
      <c r="HO189" s="132"/>
      <c r="HP189" s="132"/>
      <c r="HQ189" s="132"/>
      <c r="HR189" s="132"/>
      <c r="HS189" s="132"/>
      <c r="HT189" s="132"/>
      <c r="HU189" s="132"/>
      <c r="HV189" s="132"/>
      <c r="HW189" s="132"/>
      <c r="HX189" s="132"/>
      <c r="HY189" s="132"/>
      <c r="HZ189" s="132"/>
      <c r="IA189" s="132"/>
      <c r="IB189" s="132"/>
      <c r="IC189" s="132"/>
      <c r="ID189" s="132"/>
      <c r="IE189" s="132"/>
      <c r="IF189" s="132"/>
      <c r="IG189" s="132"/>
      <c r="IH189" s="132"/>
      <c r="II189" s="132"/>
      <c r="IJ189" s="132"/>
      <c r="IK189" s="132"/>
      <c r="IL189" s="132"/>
      <c r="IM189" s="132"/>
      <c r="IN189" s="132"/>
      <c r="IO189" s="132"/>
      <c r="IP189" s="132"/>
      <c r="IQ189" s="132"/>
      <c r="IR189" s="132"/>
      <c r="IS189" s="132"/>
      <c r="IT189" s="132"/>
      <c r="IU189" s="132"/>
      <c r="IV189" s="132"/>
      <c r="IW189" s="132"/>
      <c r="IX189" s="132"/>
      <c r="IY189" s="132"/>
      <c r="IZ189" s="132"/>
      <c r="JA189" s="132"/>
      <c r="JB189" s="132"/>
      <c r="JC189" s="132"/>
      <c r="JD189" s="132"/>
      <c r="JE189" s="132"/>
      <c r="JF189" s="132"/>
      <c r="JG189" s="132"/>
      <c r="JH189" s="132"/>
      <c r="JI189" s="132"/>
      <c r="JJ189" s="132"/>
      <c r="JK189" s="132"/>
      <c r="JL189" s="132"/>
      <c r="JM189" s="132"/>
      <c r="JN189" s="132"/>
      <c r="JO189" s="132"/>
      <c r="JP189" s="132"/>
      <c r="JQ189" s="132"/>
      <c r="JR189" s="132"/>
      <c r="JS189" s="132"/>
      <c r="JT189" s="132"/>
      <c r="JU189" s="132"/>
      <c r="JV189" s="132"/>
      <c r="JW189" s="132"/>
      <c r="JX189" s="132"/>
      <c r="JY189" s="132"/>
      <c r="JZ189" s="132"/>
      <c r="KA189" s="132"/>
      <c r="KB189" s="132"/>
      <c r="KC189" s="132"/>
      <c r="KD189" s="132"/>
      <c r="KE189" s="132"/>
      <c r="KF189" s="132"/>
      <c r="KG189" s="132"/>
      <c r="KH189" s="132"/>
      <c r="KI189" s="132"/>
      <c r="KJ189" s="132"/>
      <c r="KK189" s="132"/>
      <c r="KL189" s="132"/>
      <c r="KM189" s="132"/>
      <c r="KN189" s="132"/>
      <c r="KO189" s="132"/>
      <c r="KP189" s="132"/>
      <c r="KQ189" s="132"/>
      <c r="KR189" s="132"/>
      <c r="KS189" s="132"/>
      <c r="KT189" s="132"/>
      <c r="KU189" s="132"/>
      <c r="KV189" s="132"/>
      <c r="KW189" s="132"/>
      <c r="KX189" s="132"/>
      <c r="KY189" s="132"/>
      <c r="KZ189" s="132"/>
      <c r="LA189" s="132"/>
      <c r="LB189" s="132"/>
      <c r="LC189" s="132"/>
      <c r="LD189" s="132"/>
      <c r="LE189" s="132"/>
      <c r="LF189" s="132"/>
      <c r="LG189" s="132"/>
      <c r="LH189" s="132"/>
      <c r="LI189" s="132"/>
      <c r="LJ189" s="132"/>
      <c r="LK189" s="132"/>
      <c r="LL189" s="132"/>
      <c r="LM189" s="132"/>
      <c r="LN189" s="132"/>
      <c r="LO189" s="132"/>
      <c r="LP189" s="132"/>
      <c r="LQ189" s="132"/>
      <c r="LR189" s="132"/>
      <c r="LS189" s="132"/>
      <c r="LT189" s="132"/>
      <c r="LU189" s="132"/>
      <c r="LV189" s="132"/>
      <c r="LW189" s="132"/>
      <c r="LX189" s="132"/>
      <c r="LY189" s="132"/>
      <c r="LZ189" s="132"/>
      <c r="MA189" s="132"/>
      <c r="MB189" s="132"/>
      <c r="MC189" s="132"/>
      <c r="MD189" s="132"/>
      <c r="ME189" s="132"/>
      <c r="MF189" s="132"/>
      <c r="MG189" s="132"/>
      <c r="MH189" s="132"/>
      <c r="MI189" s="132"/>
      <c r="MJ189" s="132"/>
      <c r="MK189" s="132"/>
      <c r="ML189" s="132"/>
      <c r="MM189" s="132"/>
      <c r="MN189" s="132"/>
      <c r="MO189" s="132"/>
      <c r="MP189" s="132"/>
      <c r="MQ189" s="132"/>
      <c r="MR189" s="132"/>
      <c r="MS189" s="132"/>
      <c r="MT189" s="132"/>
      <c r="MU189" s="132"/>
      <c r="MV189" s="132"/>
      <c r="MW189" s="132"/>
      <c r="MX189" s="132"/>
      <c r="MY189" s="132"/>
      <c r="MZ189" s="132"/>
      <c r="NA189" s="132"/>
    </row>
    <row r="190" spans="1:668" x14ac:dyDescent="0.25">
      <c r="A190" s="3" t="s">
        <v>112</v>
      </c>
      <c r="B190" s="3" t="s">
        <v>226</v>
      </c>
      <c r="C190" s="4" t="s">
        <v>67</v>
      </c>
      <c r="D190" s="4" t="s">
        <v>197</v>
      </c>
      <c r="E190" s="7">
        <v>44197</v>
      </c>
      <c r="F190" s="7" t="s">
        <v>99</v>
      </c>
      <c r="G190" s="136">
        <v>57000</v>
      </c>
      <c r="H190" s="136">
        <v>1635.9</v>
      </c>
      <c r="I190" s="30">
        <v>2922.14</v>
      </c>
      <c r="J190" s="136">
        <v>1732.8</v>
      </c>
      <c r="K190" s="136">
        <v>25</v>
      </c>
      <c r="L190" s="136">
        <v>6315.84</v>
      </c>
      <c r="M190" s="102">
        <f t="shared" si="36"/>
        <v>50684.160000000003</v>
      </c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</row>
    <row r="191" spans="1:668" s="45" customFormat="1" x14ac:dyDescent="0.25">
      <c r="A191" s="3" t="s">
        <v>46</v>
      </c>
      <c r="B191" s="3" t="s">
        <v>15</v>
      </c>
      <c r="C191" s="4" t="s">
        <v>66</v>
      </c>
      <c r="D191" s="4" t="s">
        <v>197</v>
      </c>
      <c r="E191" s="7">
        <v>44197</v>
      </c>
      <c r="F191" s="7" t="s">
        <v>99</v>
      </c>
      <c r="G191" s="136">
        <v>57000</v>
      </c>
      <c r="H191" s="136">
        <v>1635.9</v>
      </c>
      <c r="I191" s="30">
        <v>2606.65</v>
      </c>
      <c r="J191" s="136">
        <v>1732.8</v>
      </c>
      <c r="K191" s="136">
        <v>1702.45</v>
      </c>
      <c r="L191" s="136">
        <v>7677.8</v>
      </c>
      <c r="M191" s="102">
        <f>G191-L191</f>
        <v>49322.2</v>
      </c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  <c r="IV191" s="27"/>
      <c r="IW191" s="27"/>
      <c r="IX191" s="27"/>
      <c r="IY191" s="27"/>
      <c r="IZ191" s="27"/>
      <c r="JA191" s="27"/>
      <c r="JB191" s="27"/>
      <c r="JC191" s="27"/>
      <c r="JD191" s="27"/>
      <c r="JE191" s="27"/>
      <c r="JF191" s="27"/>
      <c r="JG191" s="27"/>
      <c r="JH191" s="27"/>
      <c r="JI191" s="27"/>
      <c r="JJ191" s="27"/>
      <c r="JK191" s="27"/>
      <c r="JL191" s="27"/>
      <c r="JM191" s="27"/>
      <c r="JN191" s="27"/>
      <c r="JO191" s="27"/>
      <c r="JP191" s="27"/>
      <c r="JQ191" s="27"/>
      <c r="JR191" s="27"/>
      <c r="JS191" s="27"/>
      <c r="JT191" s="27"/>
      <c r="JU191" s="27"/>
      <c r="JV191" s="27"/>
      <c r="JW191" s="27"/>
      <c r="JX191" s="27"/>
      <c r="JY191" s="27"/>
      <c r="JZ191" s="27"/>
      <c r="KA191" s="27"/>
      <c r="KB191" s="27"/>
      <c r="KC191" s="27"/>
      <c r="KD191" s="27"/>
      <c r="KE191" s="27"/>
      <c r="KF191" s="27"/>
      <c r="KG191" s="27"/>
      <c r="KH191" s="27"/>
      <c r="KI191" s="27"/>
      <c r="KJ191" s="27"/>
      <c r="KK191" s="27"/>
      <c r="KL191" s="27"/>
      <c r="KM191" s="27"/>
      <c r="KN191" s="27"/>
      <c r="KO191" s="27"/>
      <c r="KP191" s="27"/>
      <c r="KQ191" s="27"/>
      <c r="KR191" s="27"/>
      <c r="KS191" s="27"/>
      <c r="KT191" s="27"/>
      <c r="KU191" s="27"/>
      <c r="KV191" s="27"/>
      <c r="KW191" s="27"/>
      <c r="KX191" s="27"/>
      <c r="KY191" s="27"/>
      <c r="KZ191" s="27"/>
      <c r="LA191" s="27"/>
      <c r="LB191" s="27"/>
      <c r="LC191" s="27"/>
      <c r="LD191" s="27"/>
      <c r="LE191" s="27"/>
      <c r="LF191" s="27"/>
      <c r="LG191" s="27"/>
      <c r="LH191" s="27"/>
      <c r="LI191" s="27"/>
      <c r="LJ191" s="27"/>
      <c r="LK191" s="27"/>
      <c r="LL191" s="27"/>
      <c r="LM191" s="27"/>
      <c r="LN191" s="27"/>
      <c r="LO191" s="27"/>
      <c r="LP191" s="27"/>
      <c r="LQ191" s="27"/>
      <c r="LR191" s="27"/>
      <c r="LS191" s="27"/>
      <c r="LT191" s="27"/>
      <c r="LU191" s="27"/>
      <c r="LV191" s="27"/>
      <c r="LW191" s="27"/>
      <c r="LX191" s="27"/>
      <c r="LY191" s="27"/>
      <c r="LZ191" s="27"/>
      <c r="MA191" s="27"/>
      <c r="MB191" s="27"/>
      <c r="MC191" s="27"/>
      <c r="MD191" s="27"/>
      <c r="ME191" s="27"/>
      <c r="MF191" s="27"/>
      <c r="MG191" s="27"/>
      <c r="MH191" s="27"/>
      <c r="MI191" s="27"/>
      <c r="MJ191" s="27"/>
      <c r="MK191" s="27"/>
      <c r="ML191" s="27"/>
      <c r="MM191" s="27"/>
      <c r="MN191" s="27"/>
      <c r="MO191" s="27"/>
      <c r="MP191" s="27"/>
      <c r="MQ191" s="27"/>
      <c r="MR191" s="27"/>
      <c r="MS191" s="27"/>
      <c r="MT191" s="27"/>
      <c r="MU191" s="27"/>
      <c r="MV191" s="27"/>
      <c r="MW191" s="27"/>
      <c r="MX191" s="27"/>
      <c r="MY191" s="27"/>
      <c r="MZ191" s="27"/>
      <c r="NA191" s="27"/>
    </row>
    <row r="192" spans="1:668" s="28" customFormat="1" x14ac:dyDescent="0.25">
      <c r="A192" s="3" t="s">
        <v>113</v>
      </c>
      <c r="B192" s="3" t="s">
        <v>16</v>
      </c>
      <c r="C192" s="4" t="s">
        <v>66</v>
      </c>
      <c r="D192" s="4" t="s">
        <v>197</v>
      </c>
      <c r="E192" s="7">
        <v>44562</v>
      </c>
      <c r="F192" s="7" t="s">
        <v>99</v>
      </c>
      <c r="G192" s="136">
        <v>45000</v>
      </c>
      <c r="H192" s="136">
        <v>1291.5</v>
      </c>
      <c r="I192" s="30">
        <v>1148.33</v>
      </c>
      <c r="J192" s="136">
        <v>1368</v>
      </c>
      <c r="K192" s="136">
        <v>25</v>
      </c>
      <c r="L192" s="136">
        <v>3832.83</v>
      </c>
      <c r="M192" s="102">
        <f t="shared" si="36"/>
        <v>41167.17</v>
      </c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  <c r="IW192" s="27"/>
      <c r="IX192" s="27"/>
      <c r="IY192" s="27"/>
      <c r="IZ192" s="27"/>
      <c r="JA192" s="27"/>
      <c r="JB192" s="27"/>
      <c r="JC192" s="27"/>
      <c r="JD192" s="27"/>
      <c r="JE192" s="27"/>
      <c r="JF192" s="27"/>
      <c r="JG192" s="27"/>
      <c r="JH192" s="27"/>
      <c r="JI192" s="27"/>
      <c r="JJ192" s="27"/>
      <c r="JK192" s="27"/>
      <c r="JL192" s="27"/>
      <c r="JM192" s="27"/>
      <c r="JN192" s="27"/>
      <c r="JO192" s="27"/>
      <c r="JP192" s="27"/>
      <c r="JQ192" s="27"/>
      <c r="JR192" s="27"/>
      <c r="JS192" s="27"/>
      <c r="JT192" s="27"/>
      <c r="JU192" s="27"/>
      <c r="JV192" s="27"/>
      <c r="JW192" s="27"/>
      <c r="JX192" s="27"/>
      <c r="JY192" s="27"/>
      <c r="JZ192" s="27"/>
      <c r="KA192" s="27"/>
      <c r="KB192" s="27"/>
      <c r="KC192" s="27"/>
      <c r="KD192" s="27"/>
      <c r="KE192" s="27"/>
      <c r="KF192" s="27"/>
      <c r="KG192" s="27"/>
      <c r="KH192" s="27"/>
      <c r="KI192" s="27"/>
      <c r="KJ192" s="27"/>
      <c r="KK192" s="27"/>
      <c r="KL192" s="27"/>
      <c r="KM192" s="27"/>
      <c r="KN192" s="27"/>
      <c r="KO192" s="27"/>
      <c r="KP192" s="27"/>
      <c r="KQ192" s="27"/>
      <c r="KR192" s="27"/>
      <c r="KS192" s="27"/>
      <c r="KT192" s="27"/>
      <c r="KU192" s="27"/>
      <c r="KV192" s="27"/>
      <c r="KW192" s="27"/>
      <c r="KX192" s="27"/>
      <c r="KY192" s="27"/>
      <c r="KZ192" s="27"/>
      <c r="LA192" s="27"/>
      <c r="LB192" s="27"/>
      <c r="LC192" s="27"/>
      <c r="LD192" s="27"/>
      <c r="LE192" s="27"/>
      <c r="LF192" s="27"/>
      <c r="LG192" s="27"/>
      <c r="LH192" s="27"/>
      <c r="LI192" s="27"/>
      <c r="LJ192" s="27"/>
      <c r="LK192" s="27"/>
      <c r="LL192" s="27"/>
      <c r="LM192" s="27"/>
      <c r="LN192" s="27"/>
      <c r="LO192" s="27"/>
      <c r="LP192" s="27"/>
      <c r="LQ192" s="27"/>
      <c r="LR192" s="27"/>
      <c r="LS192" s="27"/>
      <c r="LT192" s="27"/>
      <c r="LU192" s="27"/>
      <c r="LV192" s="27"/>
      <c r="LW192" s="27"/>
      <c r="LX192" s="27"/>
      <c r="LY192" s="27"/>
      <c r="LZ192" s="27"/>
      <c r="MA192" s="27"/>
      <c r="MB192" s="27"/>
      <c r="MC192" s="27"/>
      <c r="MD192" s="27"/>
      <c r="ME192" s="27"/>
      <c r="MF192" s="27"/>
      <c r="MG192" s="27"/>
      <c r="MH192" s="27"/>
      <c r="MI192" s="27"/>
      <c r="MJ192" s="27"/>
      <c r="MK192" s="27"/>
      <c r="ML192" s="27"/>
      <c r="MM192" s="27"/>
      <c r="MN192" s="27"/>
      <c r="MO192" s="27"/>
      <c r="MP192" s="27"/>
      <c r="MQ192" s="27"/>
      <c r="MR192" s="27"/>
      <c r="MS192" s="27"/>
      <c r="MT192" s="27"/>
      <c r="MU192" s="27"/>
      <c r="MV192" s="27"/>
      <c r="MW192" s="27"/>
      <c r="MX192" s="27"/>
      <c r="MY192" s="27"/>
      <c r="MZ192" s="27"/>
      <c r="NA192" s="27"/>
    </row>
    <row r="193" spans="1:669" s="31" customFormat="1" x14ac:dyDescent="0.25">
      <c r="A193" s="3" t="s">
        <v>114</v>
      </c>
      <c r="B193" s="3" t="s">
        <v>16</v>
      </c>
      <c r="C193" s="4" t="s">
        <v>66</v>
      </c>
      <c r="D193" s="4" t="s">
        <v>197</v>
      </c>
      <c r="E193" s="7">
        <v>44866</v>
      </c>
      <c r="F193" s="7" t="s">
        <v>99</v>
      </c>
      <c r="G193" s="136">
        <v>45000</v>
      </c>
      <c r="H193" s="136">
        <v>1291.5</v>
      </c>
      <c r="I193">
        <v>911.71</v>
      </c>
      <c r="J193" s="136">
        <v>1368</v>
      </c>
      <c r="K193" s="136">
        <v>1602.45</v>
      </c>
      <c r="L193" s="136">
        <v>5173.66</v>
      </c>
      <c r="M193" s="102">
        <f t="shared" si="36"/>
        <v>39826.339999999997</v>
      </c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</row>
    <row r="194" spans="1:669" s="31" customFormat="1" ht="13.5" customHeight="1" x14ac:dyDescent="0.25">
      <c r="A194" s="3" t="s">
        <v>171</v>
      </c>
      <c r="B194" s="3" t="s">
        <v>158</v>
      </c>
      <c r="C194" s="4" t="s">
        <v>66</v>
      </c>
      <c r="D194" s="4" t="s">
        <v>197</v>
      </c>
      <c r="E194" s="7">
        <v>44682</v>
      </c>
      <c r="F194" s="7" t="s">
        <v>99</v>
      </c>
      <c r="G194" s="136">
        <v>55000</v>
      </c>
      <c r="H194" s="136">
        <v>1578.5</v>
      </c>
      <c r="I194" s="30">
        <v>2559.6799999999998</v>
      </c>
      <c r="J194" s="136">
        <v>1672</v>
      </c>
      <c r="K194" s="136">
        <v>25</v>
      </c>
      <c r="L194" s="136">
        <v>5835.18</v>
      </c>
      <c r="M194" s="102">
        <f t="shared" si="36"/>
        <v>49164.82</v>
      </c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</row>
    <row r="195" spans="1:669" s="31" customFormat="1" x14ac:dyDescent="0.25">
      <c r="A195" s="29" t="s">
        <v>13</v>
      </c>
      <c r="B195" s="9">
        <v>9</v>
      </c>
      <c r="C195" s="5"/>
      <c r="D195" s="5"/>
      <c r="E195" s="29"/>
      <c r="F195" s="29"/>
      <c r="G195" s="143">
        <f t="shared" ref="G195:M195" si="37">SUM(G186:G194)</f>
        <v>525000</v>
      </c>
      <c r="H195" s="106">
        <f t="shared" si="37"/>
        <v>15067.5</v>
      </c>
      <c r="I195" s="143">
        <f t="shared" si="37"/>
        <v>29105.279999999999</v>
      </c>
      <c r="J195" s="143">
        <f t="shared" si="37"/>
        <v>15960</v>
      </c>
      <c r="K195" s="143">
        <f>SUM(K186:K194)</f>
        <v>5157.3500000000004</v>
      </c>
      <c r="L195" s="143">
        <f t="shared" si="37"/>
        <v>65290.130000000012</v>
      </c>
      <c r="M195" s="143">
        <f t="shared" si="37"/>
        <v>459709.86999999994</v>
      </c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</row>
    <row r="196" spans="1:669" s="45" customFormat="1" x14ac:dyDescent="0.25">
      <c r="A196" s="28"/>
      <c r="B196" s="12"/>
      <c r="C196" s="13"/>
      <c r="D196" s="13"/>
      <c r="E196" s="28"/>
      <c r="F196" s="28"/>
      <c r="G196" s="140"/>
      <c r="H196" s="119"/>
      <c r="I196" s="140"/>
      <c r="J196" s="140"/>
      <c r="K196" s="140"/>
      <c r="L196" s="140"/>
      <c r="M196" s="140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  <c r="IV196" s="27"/>
      <c r="IW196" s="27"/>
      <c r="IX196" s="27"/>
      <c r="IY196" s="27"/>
      <c r="IZ196" s="27"/>
      <c r="JA196" s="27"/>
      <c r="JB196" s="27"/>
      <c r="JC196" s="27"/>
      <c r="JD196" s="27"/>
      <c r="JE196" s="27"/>
      <c r="JF196" s="27"/>
      <c r="JG196" s="27"/>
      <c r="JH196" s="27"/>
      <c r="JI196" s="27"/>
      <c r="JJ196" s="27"/>
      <c r="JK196" s="27"/>
      <c r="JL196" s="27"/>
      <c r="JM196" s="27"/>
      <c r="JN196" s="27"/>
      <c r="JO196" s="27"/>
      <c r="JP196" s="27"/>
      <c r="JQ196" s="27"/>
      <c r="JR196" s="27"/>
      <c r="JS196" s="27"/>
      <c r="JT196" s="27"/>
      <c r="JU196" s="27"/>
      <c r="JV196" s="27"/>
      <c r="JW196" s="27"/>
      <c r="JX196" s="27"/>
      <c r="JY196" s="27"/>
      <c r="JZ196" s="27"/>
      <c r="KA196" s="27"/>
      <c r="KB196" s="27"/>
      <c r="KC196" s="27"/>
      <c r="KD196" s="27"/>
      <c r="KE196" s="27"/>
      <c r="KF196" s="27"/>
      <c r="KG196" s="27"/>
      <c r="KH196" s="27"/>
      <c r="KI196" s="27"/>
      <c r="KJ196" s="27"/>
      <c r="KK196" s="27"/>
      <c r="KL196" s="27"/>
      <c r="KM196" s="27"/>
      <c r="KN196" s="27"/>
      <c r="KO196" s="27"/>
      <c r="KP196" s="27"/>
      <c r="KQ196" s="27"/>
      <c r="KR196" s="27"/>
      <c r="KS196" s="27"/>
      <c r="KT196" s="27"/>
      <c r="KU196" s="27"/>
      <c r="KV196" s="27"/>
      <c r="KW196" s="27"/>
      <c r="KX196" s="27"/>
      <c r="KY196" s="27"/>
      <c r="KZ196" s="27"/>
      <c r="LA196" s="27"/>
      <c r="LB196" s="27"/>
      <c r="LC196" s="27"/>
      <c r="LD196" s="27"/>
      <c r="LE196" s="27"/>
      <c r="LF196" s="27"/>
      <c r="LG196" s="27"/>
      <c r="LH196" s="27"/>
      <c r="LI196" s="27"/>
      <c r="LJ196" s="27"/>
      <c r="LK196" s="27"/>
      <c r="LL196" s="27"/>
      <c r="LM196" s="27"/>
      <c r="LN196" s="27"/>
      <c r="LO196" s="27"/>
      <c r="LP196" s="27"/>
      <c r="LQ196" s="27"/>
      <c r="LR196" s="27"/>
      <c r="LS196" s="27"/>
      <c r="LT196" s="27"/>
      <c r="LU196" s="27"/>
      <c r="LV196" s="27"/>
      <c r="LW196" s="27"/>
      <c r="LX196" s="27"/>
      <c r="LY196" s="27"/>
      <c r="LZ196" s="27"/>
      <c r="MA196" s="27"/>
      <c r="MB196" s="27"/>
      <c r="MC196" s="27"/>
      <c r="MD196" s="27"/>
      <c r="ME196" s="27"/>
      <c r="MF196" s="27"/>
      <c r="MG196" s="27"/>
      <c r="MH196" s="27"/>
      <c r="MI196" s="27"/>
      <c r="MJ196" s="27"/>
      <c r="MK196" s="27"/>
      <c r="ML196" s="27"/>
      <c r="MM196" s="27"/>
      <c r="MN196" s="27"/>
      <c r="MO196" s="27"/>
      <c r="MP196" s="27"/>
      <c r="MQ196" s="27"/>
      <c r="MR196" s="27"/>
      <c r="MS196" s="27"/>
      <c r="MT196" s="27"/>
      <c r="MU196" s="27"/>
      <c r="MV196" s="27"/>
      <c r="MW196" s="27"/>
      <c r="MX196" s="27"/>
      <c r="MY196" s="27"/>
      <c r="MZ196" s="27"/>
      <c r="NA196" s="27"/>
    </row>
    <row r="197" spans="1:669" s="45" customFormat="1" x14ac:dyDescent="0.25">
      <c r="A197" s="28" t="s">
        <v>188</v>
      </c>
      <c r="B197" s="12"/>
      <c r="C197" s="13"/>
      <c r="D197" s="13"/>
      <c r="E197" s="28"/>
      <c r="F197" s="28"/>
      <c r="G197" s="140"/>
      <c r="H197" s="119"/>
      <c r="I197" s="140"/>
      <c r="J197" s="140"/>
      <c r="K197" s="140"/>
      <c r="L197" s="140"/>
      <c r="M197" s="140"/>
      <c r="N197" s="76"/>
      <c r="O197" s="121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  <c r="IV197" s="27"/>
      <c r="IW197" s="27"/>
      <c r="IX197" s="27"/>
      <c r="IY197" s="27"/>
      <c r="IZ197" s="27"/>
      <c r="JA197" s="27"/>
      <c r="JB197" s="27"/>
      <c r="JC197" s="27"/>
      <c r="JD197" s="27"/>
      <c r="JE197" s="27"/>
      <c r="JF197" s="27"/>
      <c r="JG197" s="27"/>
      <c r="JH197" s="27"/>
      <c r="JI197" s="27"/>
      <c r="JJ197" s="27"/>
      <c r="JK197" s="27"/>
      <c r="JL197" s="27"/>
      <c r="JM197" s="27"/>
      <c r="JN197" s="27"/>
      <c r="JO197" s="27"/>
      <c r="JP197" s="27"/>
      <c r="JQ197" s="27"/>
      <c r="JR197" s="27"/>
      <c r="JS197" s="27"/>
      <c r="JT197" s="27"/>
      <c r="JU197" s="27"/>
      <c r="JV197" s="27"/>
      <c r="JW197" s="27"/>
      <c r="JX197" s="27"/>
      <c r="JY197" s="27"/>
      <c r="JZ197" s="27"/>
      <c r="KA197" s="27"/>
      <c r="KB197" s="27"/>
      <c r="KC197" s="27"/>
      <c r="KD197" s="27"/>
      <c r="KE197" s="27"/>
      <c r="KF197" s="27"/>
      <c r="KG197" s="27"/>
      <c r="KH197" s="27"/>
      <c r="KI197" s="27"/>
      <c r="KJ197" s="27"/>
      <c r="KK197" s="27"/>
      <c r="KL197" s="27"/>
      <c r="KM197" s="27"/>
      <c r="KN197" s="27"/>
      <c r="KO197" s="27"/>
      <c r="KP197" s="27"/>
      <c r="KQ197" s="27"/>
      <c r="KR197" s="27"/>
      <c r="KS197" s="27"/>
      <c r="KT197" s="27"/>
      <c r="KU197" s="27"/>
      <c r="KV197" s="27"/>
      <c r="KW197" s="27"/>
      <c r="KX197" s="27"/>
      <c r="KY197" s="27"/>
      <c r="KZ197" s="27"/>
      <c r="LA197" s="27"/>
      <c r="LB197" s="27"/>
      <c r="LC197" s="27"/>
      <c r="LD197" s="27"/>
      <c r="LE197" s="27"/>
      <c r="LF197" s="27"/>
      <c r="LG197" s="27"/>
      <c r="LH197" s="27"/>
      <c r="LI197" s="27"/>
      <c r="LJ197" s="27"/>
      <c r="LK197" s="27"/>
      <c r="LL197" s="27"/>
      <c r="LM197" s="27"/>
      <c r="LN197" s="27"/>
      <c r="LO197" s="27"/>
      <c r="LP197" s="27"/>
      <c r="LQ197" s="27"/>
      <c r="LR197" s="27"/>
      <c r="LS197" s="27"/>
      <c r="LT197" s="27"/>
      <c r="LU197" s="27"/>
      <c r="LV197" s="27"/>
      <c r="LW197" s="27"/>
      <c r="LX197" s="27"/>
      <c r="LY197" s="27"/>
      <c r="LZ197" s="27"/>
      <c r="MA197" s="27"/>
      <c r="MB197" s="27"/>
      <c r="MC197" s="27"/>
      <c r="MD197" s="27"/>
      <c r="ME197" s="27"/>
      <c r="MF197" s="27"/>
      <c r="MG197" s="27"/>
      <c r="MH197" s="27"/>
      <c r="MI197" s="27"/>
      <c r="MJ197" s="27"/>
      <c r="MK197" s="27"/>
      <c r="ML197" s="27"/>
      <c r="MM197" s="27"/>
      <c r="MN197" s="27"/>
      <c r="MO197" s="27"/>
      <c r="MP197" s="27"/>
      <c r="MQ197" s="27"/>
      <c r="MR197" s="27"/>
      <c r="MS197" s="27"/>
      <c r="MT197" s="27"/>
      <c r="MU197" s="27"/>
      <c r="MV197" s="27"/>
      <c r="MW197" s="27"/>
      <c r="MX197" s="27"/>
      <c r="MY197" s="27"/>
      <c r="MZ197" s="27"/>
      <c r="NA197" s="27"/>
    </row>
    <row r="198" spans="1:669" x14ac:dyDescent="0.25">
      <c r="A198" s="84" t="s">
        <v>176</v>
      </c>
      <c r="B198" s="24" t="s">
        <v>28</v>
      </c>
      <c r="C198" s="14" t="s">
        <v>67</v>
      </c>
      <c r="D198" s="14" t="s">
        <v>197</v>
      </c>
      <c r="E198" s="85">
        <v>44593</v>
      </c>
      <c r="F198" s="86" t="s">
        <v>99</v>
      </c>
      <c r="G198" s="144">
        <v>125000</v>
      </c>
      <c r="H198" s="145">
        <v>3587.5</v>
      </c>
      <c r="I198" s="30">
        <v>17591.63</v>
      </c>
      <c r="J198" s="144">
        <v>3800</v>
      </c>
      <c r="K198" s="30">
        <v>1602.45</v>
      </c>
      <c r="L198" s="30">
        <v>26581.58</v>
      </c>
      <c r="M198" s="30">
        <f>G198-L198</f>
        <v>98418.42</v>
      </c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</row>
    <row r="199" spans="1:669" ht="15.75" x14ac:dyDescent="0.25">
      <c r="A199" t="s">
        <v>86</v>
      </c>
      <c r="B199" s="146" t="s">
        <v>158</v>
      </c>
      <c r="C199" s="2" t="s">
        <v>66</v>
      </c>
      <c r="D199" s="2" t="s">
        <v>197</v>
      </c>
      <c r="E199" s="87">
        <v>44621</v>
      </c>
      <c r="F199" s="90" t="s">
        <v>99</v>
      </c>
      <c r="G199" s="141">
        <v>60000</v>
      </c>
      <c r="H199" s="102">
        <v>1722</v>
      </c>
      <c r="I199" s="141">
        <v>3486.68</v>
      </c>
      <c r="J199" s="141">
        <v>1824</v>
      </c>
      <c r="K199" s="141">
        <v>665</v>
      </c>
      <c r="L199" s="30">
        <v>7697.68</v>
      </c>
      <c r="M199" s="30">
        <f>G199-L199</f>
        <v>52302.32</v>
      </c>
      <c r="N199" s="31"/>
      <c r="O199" s="31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</row>
    <row r="200" spans="1:669" s="11" customFormat="1" ht="15.75" x14ac:dyDescent="0.25">
      <c r="A200" s="45" t="s">
        <v>13</v>
      </c>
      <c r="B200" s="65">
        <v>2</v>
      </c>
      <c r="C200" s="65"/>
      <c r="D200" s="65"/>
      <c r="E200" s="91"/>
      <c r="F200" s="92"/>
      <c r="G200" s="139">
        <f t="shared" ref="G200:M200" si="38">G199+G198</f>
        <v>185000</v>
      </c>
      <c r="H200" s="103">
        <f t="shared" si="38"/>
        <v>5309.5</v>
      </c>
      <c r="I200" s="139">
        <f>I199+I198</f>
        <v>21078.31</v>
      </c>
      <c r="J200" s="139">
        <f t="shared" si="38"/>
        <v>5624</v>
      </c>
      <c r="K200" s="139">
        <f>SUM(K198:K199)</f>
        <v>2267.4499999999998</v>
      </c>
      <c r="L200" s="139">
        <f t="shared" si="38"/>
        <v>34279.26</v>
      </c>
      <c r="M200" s="103">
        <f t="shared" si="38"/>
        <v>150720.74</v>
      </c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 s="31"/>
      <c r="NC200" s="31"/>
      <c r="ND200" s="31"/>
      <c r="NE200" s="31"/>
      <c r="NF200" s="31"/>
      <c r="NG200" s="31"/>
      <c r="NH200" s="31"/>
      <c r="NI200" s="31"/>
      <c r="NJ200" s="31"/>
      <c r="NK200" s="31"/>
      <c r="NL200" s="31"/>
      <c r="NM200" s="31"/>
      <c r="NN200" s="31"/>
      <c r="NO200" s="31"/>
      <c r="NP200" s="31"/>
      <c r="NQ200" s="31"/>
      <c r="NR200" s="31"/>
      <c r="NS200" s="31"/>
      <c r="NT200" s="31"/>
      <c r="NU200" s="31"/>
      <c r="NV200" s="31"/>
      <c r="NW200" s="31"/>
      <c r="NX200" s="31"/>
      <c r="NY200" s="31"/>
      <c r="NZ200" s="31"/>
      <c r="OA200" s="31"/>
      <c r="OB200" s="31"/>
      <c r="OC200" s="31"/>
      <c r="OD200" s="31"/>
      <c r="OE200" s="31"/>
      <c r="OF200" s="31"/>
      <c r="OG200" s="31"/>
      <c r="OH200" s="31"/>
      <c r="OI200" s="31"/>
      <c r="OJ200" s="31"/>
      <c r="OK200" s="31"/>
      <c r="OL200" s="31"/>
      <c r="OM200" s="31"/>
      <c r="ON200" s="31"/>
      <c r="OO200" s="31"/>
      <c r="OP200" s="31"/>
      <c r="OQ200" s="31"/>
      <c r="OR200" s="31"/>
      <c r="OS200" s="31"/>
      <c r="OT200" s="31"/>
      <c r="OU200" s="31"/>
      <c r="OV200" s="31"/>
      <c r="OW200" s="31"/>
      <c r="OX200" s="31"/>
      <c r="OY200" s="31"/>
      <c r="OZ200" s="31"/>
      <c r="PA200" s="31"/>
      <c r="PB200" s="31"/>
      <c r="PC200" s="31"/>
      <c r="PD200" s="31"/>
      <c r="PE200" s="31"/>
      <c r="PF200" s="31"/>
      <c r="PG200" s="31"/>
      <c r="PH200" s="31"/>
      <c r="PI200" s="31"/>
      <c r="PJ200" s="31"/>
      <c r="PK200" s="31"/>
      <c r="PL200" s="31"/>
      <c r="PM200" s="31"/>
      <c r="PN200" s="31"/>
      <c r="PO200" s="31"/>
      <c r="PP200" s="31"/>
      <c r="PQ200" s="31"/>
      <c r="PR200" s="31"/>
      <c r="PS200" s="31"/>
      <c r="PT200" s="31"/>
      <c r="PU200" s="31"/>
      <c r="PV200" s="31"/>
      <c r="PW200" s="31"/>
      <c r="PX200" s="31"/>
      <c r="PY200" s="31"/>
      <c r="PZ200" s="31"/>
      <c r="QA200" s="31"/>
      <c r="QB200" s="31"/>
      <c r="QC200" s="31"/>
      <c r="QD200" s="31"/>
      <c r="QE200" s="31"/>
      <c r="QF200" s="31"/>
      <c r="QG200" s="31"/>
      <c r="QH200" s="31"/>
      <c r="QI200" s="31"/>
      <c r="QJ200" s="31"/>
      <c r="QK200" s="31"/>
      <c r="QL200" s="31"/>
      <c r="QM200" s="31"/>
      <c r="QN200" s="31"/>
      <c r="QO200" s="31"/>
      <c r="QP200" s="31"/>
      <c r="QQ200" s="31"/>
      <c r="QR200" s="31"/>
      <c r="QS200" s="31"/>
      <c r="QT200" s="31"/>
      <c r="QU200" s="31"/>
      <c r="QV200" s="31"/>
      <c r="QW200" s="31"/>
      <c r="QX200" s="31"/>
      <c r="QY200" s="31"/>
      <c r="QZ200" s="31"/>
      <c r="RA200" s="31"/>
      <c r="RB200" s="31"/>
      <c r="RC200" s="31"/>
      <c r="RD200" s="31"/>
      <c r="RE200" s="31"/>
      <c r="RF200" s="31"/>
      <c r="RG200" s="31"/>
      <c r="RH200" s="31"/>
      <c r="RI200" s="31"/>
      <c r="RJ200" s="31"/>
      <c r="RK200" s="31"/>
      <c r="RL200" s="31"/>
      <c r="RM200" s="31"/>
      <c r="RN200" s="31"/>
      <c r="RO200" s="31"/>
      <c r="RP200" s="31"/>
      <c r="RQ200" s="31"/>
      <c r="RR200" s="31"/>
      <c r="RS200" s="31"/>
      <c r="RT200" s="31"/>
      <c r="RU200" s="31"/>
      <c r="RV200" s="31"/>
      <c r="RW200" s="31"/>
      <c r="RX200" s="31"/>
      <c r="RY200" s="31"/>
      <c r="RZ200" s="31"/>
      <c r="SA200" s="31"/>
      <c r="SB200" s="31"/>
      <c r="SC200" s="31"/>
      <c r="SD200" s="31"/>
      <c r="SE200" s="31"/>
      <c r="SF200" s="31"/>
      <c r="SG200" s="31"/>
      <c r="SH200" s="31"/>
      <c r="SI200" s="31"/>
      <c r="SJ200" s="31"/>
      <c r="SK200" s="31"/>
      <c r="SL200" s="31"/>
      <c r="SM200" s="31"/>
      <c r="SN200" s="31"/>
      <c r="SO200" s="31"/>
      <c r="SP200" s="31"/>
      <c r="SQ200" s="31"/>
      <c r="SR200" s="31"/>
      <c r="SS200" s="31"/>
      <c r="ST200" s="31"/>
      <c r="SU200" s="31"/>
      <c r="SV200" s="31"/>
      <c r="SW200" s="31"/>
      <c r="SX200" s="31"/>
      <c r="SY200" s="31"/>
      <c r="SZ200" s="31"/>
      <c r="TA200" s="31"/>
      <c r="TB200" s="31"/>
      <c r="TC200" s="31"/>
      <c r="TD200" s="31"/>
      <c r="TE200" s="31"/>
      <c r="TF200" s="31"/>
      <c r="TG200" s="31"/>
      <c r="TH200" s="31"/>
      <c r="TI200" s="31"/>
      <c r="TJ200" s="31"/>
      <c r="TK200" s="31"/>
      <c r="TL200" s="31"/>
      <c r="TM200" s="31"/>
      <c r="TN200" s="31"/>
      <c r="TO200" s="31"/>
      <c r="TP200" s="31"/>
      <c r="TQ200" s="31"/>
      <c r="TR200" s="31"/>
      <c r="TS200" s="31"/>
      <c r="TT200" s="31"/>
      <c r="TU200" s="31"/>
      <c r="TV200" s="31"/>
      <c r="TW200" s="31"/>
      <c r="TX200" s="31"/>
      <c r="TY200" s="31"/>
      <c r="TZ200" s="31"/>
      <c r="UA200" s="31"/>
      <c r="UB200" s="31"/>
      <c r="UC200" s="31"/>
      <c r="UD200" s="31"/>
      <c r="UE200" s="31"/>
      <c r="UF200" s="31"/>
      <c r="UG200" s="31"/>
      <c r="UH200" s="31"/>
      <c r="UI200" s="31"/>
      <c r="UJ200" s="31"/>
      <c r="UK200" s="31"/>
      <c r="UL200" s="31"/>
      <c r="UM200" s="31"/>
      <c r="UN200" s="31"/>
      <c r="UO200" s="31"/>
      <c r="UP200" s="31"/>
      <c r="UQ200" s="31"/>
      <c r="UR200" s="31"/>
      <c r="US200" s="31"/>
      <c r="UT200" s="31"/>
      <c r="UU200" s="31"/>
      <c r="UV200" s="31"/>
      <c r="UW200" s="31"/>
      <c r="UX200" s="31"/>
      <c r="UY200" s="31"/>
      <c r="UZ200" s="31"/>
      <c r="VA200" s="31"/>
      <c r="VB200" s="31"/>
      <c r="VC200" s="31"/>
      <c r="VD200" s="31"/>
      <c r="VE200" s="31"/>
      <c r="VF200" s="31"/>
      <c r="VG200" s="31"/>
      <c r="VH200" s="31"/>
      <c r="VI200" s="31"/>
      <c r="VJ200" s="31"/>
      <c r="VK200" s="31"/>
      <c r="VL200" s="31"/>
      <c r="VM200" s="31"/>
      <c r="VN200" s="31"/>
      <c r="VO200" s="31"/>
      <c r="VP200" s="31"/>
      <c r="VQ200" s="31"/>
      <c r="VR200" s="31"/>
      <c r="VS200" s="31"/>
      <c r="VT200" s="31"/>
      <c r="VU200" s="31"/>
      <c r="VV200" s="31"/>
      <c r="VW200" s="31"/>
      <c r="VX200" s="31"/>
      <c r="VY200" s="31"/>
      <c r="VZ200" s="31"/>
      <c r="WA200" s="31"/>
      <c r="WB200" s="31"/>
      <c r="WC200" s="31"/>
      <c r="WD200" s="31"/>
      <c r="WE200" s="31"/>
      <c r="WF200" s="31"/>
      <c r="WG200" s="31"/>
      <c r="WH200" s="31"/>
      <c r="WI200" s="31"/>
      <c r="WJ200" s="31"/>
      <c r="WK200" s="31"/>
      <c r="WL200" s="31"/>
      <c r="WM200" s="31"/>
      <c r="WN200" s="31"/>
      <c r="WO200" s="31"/>
      <c r="WP200" s="31"/>
      <c r="WQ200" s="31"/>
      <c r="WR200" s="31"/>
      <c r="WS200" s="31"/>
      <c r="WT200" s="31"/>
      <c r="WU200" s="31"/>
      <c r="WV200" s="31"/>
      <c r="WW200" s="31"/>
      <c r="WX200" s="31"/>
      <c r="WY200" s="31"/>
      <c r="WZ200" s="31"/>
      <c r="XA200" s="31"/>
      <c r="XB200" s="31"/>
      <c r="XC200" s="31"/>
      <c r="XD200" s="31"/>
      <c r="XE200" s="31"/>
      <c r="XF200" s="31"/>
      <c r="XG200" s="31"/>
      <c r="XH200" s="31"/>
      <c r="XI200" s="31"/>
      <c r="XJ200" s="31"/>
      <c r="XK200" s="31"/>
      <c r="XL200" s="31"/>
      <c r="XM200" s="31"/>
      <c r="XN200" s="31"/>
      <c r="XO200" s="31"/>
      <c r="XP200" s="31"/>
      <c r="XQ200" s="31"/>
      <c r="XR200" s="31"/>
      <c r="XS200" s="31"/>
      <c r="XT200" s="31"/>
      <c r="XU200" s="31"/>
      <c r="XV200" s="31"/>
      <c r="XW200" s="31"/>
      <c r="XX200" s="31"/>
      <c r="XY200" s="31"/>
      <c r="XZ200" s="31"/>
      <c r="YA200" s="31"/>
      <c r="YB200" s="31"/>
      <c r="YC200" s="31"/>
      <c r="YD200" s="31"/>
      <c r="YE200" s="31"/>
      <c r="YF200" s="31"/>
      <c r="YG200" s="31"/>
      <c r="YH200" s="31"/>
      <c r="YI200" s="31"/>
      <c r="YJ200" s="31"/>
      <c r="YK200" s="31"/>
      <c r="YL200" s="31"/>
      <c r="YM200" s="31"/>
      <c r="YN200" s="31"/>
      <c r="YO200" s="31"/>
      <c r="YP200" s="31"/>
      <c r="YQ200" s="31"/>
      <c r="YR200" s="31"/>
      <c r="YS200" s="31"/>
    </row>
    <row r="201" spans="1:669" ht="15.75" x14ac:dyDescent="0.25">
      <c r="A201" s="43" t="s">
        <v>42</v>
      </c>
      <c r="B201" s="60"/>
      <c r="C201" s="61"/>
      <c r="D201" s="61"/>
      <c r="E201" s="61"/>
      <c r="F201" s="61"/>
      <c r="G201" s="101"/>
      <c r="H201" s="111"/>
      <c r="I201" s="111"/>
      <c r="J201" s="111"/>
      <c r="K201" s="111"/>
      <c r="L201" s="111"/>
      <c r="M201" s="111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  <c r="IO201" s="34"/>
      <c r="IP201" s="34"/>
      <c r="IQ201" s="34"/>
      <c r="IR201" s="34"/>
      <c r="IS201" s="34"/>
      <c r="IT201" s="34"/>
      <c r="IU201" s="34"/>
      <c r="IV201" s="34"/>
      <c r="IW201" s="34"/>
      <c r="IX201" s="34"/>
      <c r="IY201" s="34"/>
      <c r="IZ201" s="34"/>
      <c r="JA201" s="34"/>
      <c r="JB201" s="34"/>
      <c r="JC201" s="34"/>
      <c r="JD201" s="34"/>
      <c r="JE201" s="34"/>
      <c r="JF201" s="34"/>
      <c r="JG201" s="34"/>
      <c r="JH201" s="34"/>
      <c r="JI201" s="34"/>
      <c r="JJ201" s="34"/>
      <c r="JK201" s="34"/>
      <c r="JL201" s="34"/>
      <c r="JM201" s="34"/>
      <c r="JN201" s="34"/>
      <c r="JO201" s="34"/>
      <c r="JP201" s="34"/>
      <c r="JQ201" s="34"/>
      <c r="JR201" s="34"/>
      <c r="JS201" s="34"/>
      <c r="JT201" s="34"/>
      <c r="JU201" s="34"/>
      <c r="JV201" s="34"/>
      <c r="JW201" s="34"/>
      <c r="JX201" s="34"/>
      <c r="JY201" s="34"/>
      <c r="JZ201" s="34"/>
      <c r="KA201" s="34"/>
      <c r="KB201" s="34"/>
      <c r="KC201" s="34"/>
      <c r="KD201" s="34"/>
      <c r="KE201" s="34"/>
      <c r="KF201" s="34"/>
      <c r="KG201" s="34"/>
      <c r="KH201" s="34"/>
      <c r="KI201" s="34"/>
      <c r="KJ201" s="34"/>
      <c r="KK201" s="34"/>
      <c r="KL201" s="34"/>
      <c r="KM201" s="34"/>
      <c r="KN201" s="34"/>
      <c r="KO201" s="34"/>
      <c r="KP201" s="34"/>
      <c r="KQ201" s="34"/>
      <c r="KR201" s="34"/>
      <c r="KS201" s="34"/>
      <c r="KT201" s="34"/>
      <c r="KU201" s="34"/>
      <c r="KV201" s="34"/>
      <c r="KW201" s="34"/>
      <c r="KX201" s="34"/>
      <c r="KY201" s="34"/>
      <c r="KZ201" s="34"/>
      <c r="LA201" s="34"/>
      <c r="LB201" s="34"/>
      <c r="LC201" s="34"/>
      <c r="LD201" s="34"/>
      <c r="LE201" s="34"/>
      <c r="LF201" s="34"/>
      <c r="LG201" s="34"/>
      <c r="LH201" s="34"/>
      <c r="LI201" s="34"/>
      <c r="LJ201" s="34"/>
      <c r="LK201" s="34"/>
      <c r="LL201" s="34"/>
      <c r="LM201" s="34"/>
      <c r="LN201" s="34"/>
      <c r="LO201" s="34"/>
      <c r="LP201" s="34"/>
      <c r="LQ201" s="34"/>
      <c r="LR201" s="34"/>
      <c r="LS201" s="34"/>
      <c r="LT201" s="34"/>
      <c r="LU201" s="34"/>
      <c r="LV201" s="34"/>
      <c r="LW201" s="34"/>
      <c r="LX201" s="34"/>
      <c r="LY201" s="34"/>
      <c r="LZ201" s="34"/>
      <c r="MA201" s="34"/>
      <c r="MB201" s="34"/>
      <c r="MC201" s="34"/>
      <c r="MD201" s="34"/>
      <c r="ME201" s="34"/>
      <c r="MF201" s="34"/>
      <c r="MG201" s="34"/>
      <c r="MH201" s="34"/>
      <c r="MI201" s="34"/>
      <c r="MJ201" s="34"/>
      <c r="MK201" s="34"/>
      <c r="ML201" s="34"/>
      <c r="MM201" s="34"/>
      <c r="MN201" s="34"/>
      <c r="MO201" s="34"/>
      <c r="MP201" s="34"/>
      <c r="MQ201" s="34"/>
      <c r="MR201" s="34"/>
      <c r="MS201" s="34"/>
      <c r="MT201" s="34"/>
      <c r="MU201" s="34"/>
      <c r="MV201" s="34"/>
      <c r="MW201" s="34"/>
      <c r="MX201" s="34"/>
      <c r="MY201" s="34"/>
      <c r="MZ201" s="34"/>
      <c r="NA201" s="34"/>
      <c r="NB201" s="34"/>
      <c r="NC201" s="34"/>
      <c r="ND201" s="34"/>
      <c r="NE201" s="34"/>
      <c r="NF201" s="34"/>
      <c r="NG201" s="34"/>
      <c r="NH201" s="34"/>
      <c r="NI201" s="34"/>
      <c r="NJ201" s="34"/>
      <c r="NK201" s="34"/>
      <c r="NL201" s="34"/>
      <c r="NM201" s="34"/>
      <c r="NN201" s="34"/>
      <c r="NO201" s="34"/>
      <c r="NP201" s="34"/>
      <c r="NQ201" s="34"/>
      <c r="NR201" s="34"/>
      <c r="NS201" s="34"/>
      <c r="NT201" s="34"/>
      <c r="NU201" s="34"/>
      <c r="NV201" s="34"/>
      <c r="NW201" s="34"/>
      <c r="NX201" s="34"/>
      <c r="NY201" s="34"/>
      <c r="NZ201" s="34"/>
      <c r="OA201" s="34"/>
      <c r="OB201" s="34"/>
      <c r="OC201" s="34"/>
      <c r="OD201" s="34"/>
      <c r="OE201" s="34"/>
      <c r="OF201" s="34"/>
      <c r="OG201" s="34"/>
      <c r="OH201" s="34"/>
      <c r="OI201" s="34"/>
      <c r="OJ201" s="34"/>
      <c r="OK201" s="34"/>
      <c r="OL201" s="34"/>
      <c r="OM201" s="34"/>
      <c r="ON201" s="34"/>
      <c r="OO201" s="34"/>
      <c r="OP201" s="34"/>
      <c r="OQ201" s="34"/>
      <c r="OR201" s="34"/>
      <c r="OS201" s="34"/>
      <c r="OT201" s="34"/>
      <c r="OU201" s="34"/>
      <c r="OV201" s="34"/>
      <c r="OW201" s="34"/>
      <c r="OX201" s="34"/>
      <c r="OY201" s="34"/>
      <c r="OZ201" s="34"/>
      <c r="PA201" s="34"/>
      <c r="PB201" s="34"/>
      <c r="PC201" s="34"/>
      <c r="PD201" s="34"/>
      <c r="PE201" s="34"/>
      <c r="PF201" s="34"/>
      <c r="PG201" s="34"/>
      <c r="PH201" s="34"/>
      <c r="PI201" s="34"/>
      <c r="PJ201" s="34"/>
      <c r="PK201" s="34"/>
      <c r="PL201" s="34"/>
      <c r="PM201" s="34"/>
      <c r="PN201" s="34"/>
      <c r="PO201" s="34"/>
      <c r="PP201" s="34"/>
      <c r="PQ201" s="34"/>
      <c r="PR201" s="34"/>
      <c r="PS201" s="34"/>
      <c r="PT201" s="34"/>
      <c r="PU201" s="34"/>
      <c r="PV201" s="34"/>
      <c r="PW201" s="34"/>
      <c r="PX201" s="34"/>
      <c r="PY201" s="34"/>
      <c r="PZ201" s="34"/>
      <c r="QA201" s="34"/>
      <c r="QB201" s="34"/>
      <c r="QC201" s="34"/>
      <c r="QD201" s="34"/>
      <c r="QE201" s="34"/>
      <c r="QF201" s="34"/>
      <c r="QG201" s="34"/>
      <c r="QH201" s="34"/>
      <c r="QI201" s="34"/>
      <c r="QJ201" s="34"/>
      <c r="QK201" s="34"/>
      <c r="QL201" s="34"/>
      <c r="QM201" s="34"/>
      <c r="QN201" s="34"/>
      <c r="QO201" s="34"/>
      <c r="QP201" s="34"/>
      <c r="QQ201" s="34"/>
      <c r="QR201" s="34"/>
      <c r="QS201" s="34"/>
      <c r="QT201" s="34"/>
      <c r="QU201" s="34"/>
      <c r="QV201" s="34"/>
      <c r="QW201" s="34"/>
      <c r="QX201" s="34"/>
      <c r="QY201" s="34"/>
      <c r="QZ201" s="34"/>
      <c r="RA201" s="34"/>
      <c r="RB201" s="34"/>
      <c r="RC201" s="34"/>
      <c r="RD201" s="34"/>
      <c r="RE201" s="34"/>
      <c r="RF201" s="34"/>
      <c r="RG201" s="34"/>
      <c r="RH201" s="34"/>
      <c r="RI201" s="34"/>
      <c r="RJ201" s="34"/>
      <c r="RK201" s="34"/>
      <c r="RL201" s="34"/>
      <c r="RM201" s="34"/>
      <c r="RN201" s="34"/>
      <c r="RO201" s="34"/>
      <c r="RP201" s="34"/>
      <c r="RQ201" s="34"/>
      <c r="RR201" s="34"/>
      <c r="RS201" s="34"/>
      <c r="RT201" s="34"/>
      <c r="RU201" s="34"/>
      <c r="RV201" s="34"/>
      <c r="RW201" s="34"/>
      <c r="RX201" s="34"/>
      <c r="RY201" s="34"/>
      <c r="RZ201" s="34"/>
      <c r="SA201" s="34"/>
      <c r="SB201" s="34"/>
      <c r="SC201" s="34"/>
      <c r="SD201" s="34"/>
      <c r="SE201" s="34"/>
      <c r="SF201" s="34"/>
      <c r="SG201" s="34"/>
      <c r="SH201" s="34"/>
      <c r="SI201" s="34"/>
      <c r="SJ201" s="34"/>
      <c r="SK201" s="34"/>
      <c r="SL201" s="34"/>
      <c r="SM201" s="34"/>
      <c r="SN201" s="34"/>
      <c r="SO201" s="34"/>
      <c r="SP201" s="34"/>
      <c r="SQ201" s="34"/>
      <c r="SR201" s="34"/>
      <c r="SS201" s="34"/>
      <c r="ST201" s="34"/>
      <c r="SU201" s="34"/>
      <c r="SV201" s="34"/>
      <c r="SW201" s="34"/>
      <c r="SX201" s="34"/>
      <c r="SY201" s="34"/>
      <c r="SZ201" s="34"/>
      <c r="TA201" s="34"/>
      <c r="TB201" s="34"/>
      <c r="TC201" s="34"/>
      <c r="TD201" s="34"/>
      <c r="TE201" s="34"/>
      <c r="TF201" s="34"/>
      <c r="TG201" s="34"/>
      <c r="TH201" s="34"/>
      <c r="TI201" s="34"/>
      <c r="TJ201" s="34"/>
      <c r="TK201" s="34"/>
      <c r="TL201" s="34"/>
      <c r="TM201" s="34"/>
      <c r="TN201" s="34"/>
      <c r="TO201" s="34"/>
      <c r="TP201" s="34"/>
      <c r="TQ201" s="34"/>
      <c r="TR201" s="34"/>
      <c r="TS201" s="34"/>
      <c r="TT201" s="34"/>
      <c r="TU201" s="34"/>
      <c r="TV201" s="34"/>
      <c r="TW201" s="34"/>
      <c r="TX201" s="34"/>
      <c r="TY201" s="34"/>
      <c r="TZ201" s="34"/>
      <c r="UA201" s="34"/>
      <c r="UB201" s="34"/>
      <c r="UC201" s="34"/>
      <c r="UD201" s="34"/>
      <c r="UE201" s="34"/>
      <c r="UF201" s="34"/>
      <c r="UG201" s="34"/>
      <c r="UH201" s="34"/>
      <c r="UI201" s="34"/>
      <c r="UJ201" s="34"/>
      <c r="UK201" s="34"/>
      <c r="UL201" s="34"/>
      <c r="UM201" s="34"/>
      <c r="UN201" s="34"/>
      <c r="UO201" s="34"/>
      <c r="UP201" s="34"/>
      <c r="UQ201" s="34"/>
      <c r="UR201" s="34"/>
      <c r="US201" s="34"/>
      <c r="UT201" s="34"/>
      <c r="UU201" s="34"/>
      <c r="UV201" s="34"/>
      <c r="UW201" s="34"/>
      <c r="UX201" s="34"/>
      <c r="UY201" s="34"/>
      <c r="UZ201" s="34"/>
      <c r="VA201" s="34"/>
      <c r="VB201" s="34"/>
      <c r="VC201" s="34"/>
      <c r="VD201" s="34"/>
      <c r="VE201" s="34"/>
      <c r="VF201" s="34"/>
      <c r="VG201" s="34"/>
      <c r="VH201" s="34"/>
      <c r="VI201" s="34"/>
      <c r="VJ201" s="34"/>
      <c r="VK201" s="34"/>
      <c r="VL201" s="34"/>
      <c r="VM201" s="34"/>
      <c r="VN201" s="34"/>
      <c r="VO201" s="34"/>
      <c r="VP201" s="34"/>
      <c r="VQ201" s="34"/>
      <c r="VR201" s="34"/>
      <c r="VS201" s="34"/>
      <c r="VT201" s="34"/>
      <c r="VU201" s="34"/>
      <c r="VV201" s="34"/>
      <c r="VW201" s="34"/>
      <c r="VX201" s="34"/>
      <c r="VY201" s="34"/>
      <c r="VZ201" s="34"/>
      <c r="WA201" s="34"/>
      <c r="WB201" s="34"/>
      <c r="WC201" s="34"/>
      <c r="WD201" s="34"/>
      <c r="WE201" s="34"/>
      <c r="WF201" s="34"/>
      <c r="WG201" s="34"/>
      <c r="WH201" s="34"/>
      <c r="WI201" s="34"/>
      <c r="WJ201" s="34"/>
      <c r="WK201" s="34"/>
      <c r="WL201" s="34"/>
      <c r="WM201" s="34"/>
      <c r="WN201" s="34"/>
      <c r="WO201" s="34"/>
      <c r="WP201" s="34"/>
      <c r="WQ201" s="34"/>
      <c r="WR201" s="34"/>
      <c r="WS201" s="34"/>
      <c r="WT201" s="34"/>
      <c r="WU201" s="34"/>
      <c r="WV201" s="34"/>
      <c r="WW201" s="34"/>
      <c r="WX201" s="34"/>
      <c r="WY201" s="34"/>
      <c r="WZ201" s="34"/>
      <c r="XA201" s="34"/>
      <c r="XB201" s="34"/>
      <c r="XC201" s="34"/>
      <c r="XD201" s="34"/>
      <c r="XE201" s="34"/>
      <c r="XF201" s="34"/>
      <c r="XG201" s="34"/>
      <c r="XH201" s="34"/>
      <c r="XI201" s="34"/>
      <c r="XJ201" s="34"/>
      <c r="XK201" s="34"/>
      <c r="XL201" s="34"/>
      <c r="XM201" s="34"/>
      <c r="XN201" s="34"/>
      <c r="XO201" s="34"/>
      <c r="XP201" s="34"/>
      <c r="XQ201" s="34"/>
      <c r="XR201" s="34"/>
      <c r="XS201" s="34"/>
      <c r="XT201" s="34"/>
      <c r="XU201" s="34"/>
      <c r="XV201" s="34"/>
      <c r="XW201" s="34"/>
      <c r="XX201" s="34"/>
      <c r="XY201" s="34"/>
      <c r="XZ201" s="34"/>
      <c r="YA201" s="34"/>
      <c r="YB201" s="34"/>
      <c r="YC201" s="34"/>
      <c r="YD201" s="34"/>
      <c r="YE201" s="34"/>
      <c r="YF201" s="34"/>
      <c r="YG201" s="34"/>
      <c r="YH201" s="34"/>
      <c r="YI201" s="34"/>
      <c r="YJ201" s="34"/>
      <c r="YK201" s="34"/>
      <c r="YL201" s="34"/>
      <c r="YM201" s="34"/>
      <c r="YN201" s="34"/>
      <c r="YO201" s="34"/>
      <c r="YP201" s="34"/>
      <c r="YQ201" s="34"/>
      <c r="YR201" s="34"/>
      <c r="YS201" s="34"/>
    </row>
    <row r="202" spans="1:669" ht="15" customHeight="1" x14ac:dyDescent="0.25">
      <c r="A202" s="21" t="s">
        <v>144</v>
      </c>
      <c r="B202" s="148" t="s">
        <v>15</v>
      </c>
      <c r="C202" s="40" t="s">
        <v>67</v>
      </c>
      <c r="D202" s="40" t="s">
        <v>197</v>
      </c>
      <c r="E202" s="42">
        <v>44564</v>
      </c>
      <c r="F202" s="7" t="s">
        <v>99</v>
      </c>
      <c r="G202" s="136">
        <v>45000</v>
      </c>
      <c r="H202" s="136">
        <v>1291.5</v>
      </c>
      <c r="I202" s="136">
        <v>1148.33</v>
      </c>
      <c r="J202" s="136">
        <v>1368</v>
      </c>
      <c r="K202" s="136">
        <v>1150</v>
      </c>
      <c r="L202" s="136">
        <v>4957.83</v>
      </c>
      <c r="M202" s="136">
        <f>G202-L202</f>
        <v>40042.17</v>
      </c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ID202" s="34"/>
      <c r="IE202" s="34"/>
      <c r="IF202" s="34"/>
      <c r="IG202" s="34"/>
      <c r="IH202" s="34"/>
      <c r="II202" s="34"/>
      <c r="IJ202" s="34"/>
      <c r="IK202" s="34"/>
      <c r="IL202" s="34"/>
      <c r="IM202" s="34"/>
      <c r="IN202" s="34"/>
      <c r="IO202" s="34"/>
      <c r="IP202" s="34"/>
      <c r="IQ202" s="34"/>
      <c r="IR202" s="34"/>
      <c r="IS202" s="34"/>
      <c r="IT202" s="34"/>
      <c r="IU202" s="34"/>
      <c r="IV202" s="34"/>
      <c r="IW202" s="34"/>
      <c r="IX202" s="34"/>
      <c r="IY202" s="34"/>
      <c r="IZ202" s="34"/>
      <c r="JA202" s="34"/>
      <c r="JB202" s="34"/>
      <c r="JC202" s="34"/>
      <c r="JD202" s="34"/>
      <c r="JE202" s="34"/>
      <c r="JF202" s="34"/>
      <c r="JG202" s="34"/>
      <c r="JH202" s="34"/>
      <c r="JI202" s="34"/>
      <c r="JJ202" s="34"/>
      <c r="JK202" s="34"/>
      <c r="JL202" s="34"/>
      <c r="JM202" s="34"/>
      <c r="JN202" s="34"/>
      <c r="JO202" s="34"/>
      <c r="JP202" s="34"/>
      <c r="JQ202" s="34"/>
      <c r="JR202" s="34"/>
      <c r="JS202" s="34"/>
      <c r="JT202" s="34"/>
      <c r="JU202" s="34"/>
      <c r="JV202" s="34"/>
      <c r="JW202" s="34"/>
      <c r="JX202" s="34"/>
      <c r="JY202" s="34"/>
      <c r="JZ202" s="34"/>
      <c r="KA202" s="34"/>
      <c r="KB202" s="34"/>
      <c r="KC202" s="34"/>
      <c r="KD202" s="34"/>
      <c r="KE202" s="34"/>
      <c r="KF202" s="34"/>
      <c r="KG202" s="34"/>
      <c r="KH202" s="34"/>
      <c r="KI202" s="34"/>
      <c r="KJ202" s="34"/>
      <c r="KK202" s="34"/>
      <c r="KL202" s="34"/>
      <c r="KM202" s="34"/>
      <c r="KN202" s="34"/>
      <c r="KO202" s="34"/>
      <c r="KP202" s="34"/>
      <c r="KQ202" s="34"/>
      <c r="KR202" s="34"/>
      <c r="KS202" s="34"/>
      <c r="KT202" s="34"/>
      <c r="KU202" s="34"/>
      <c r="KV202" s="34"/>
      <c r="KW202" s="34"/>
      <c r="KX202" s="34"/>
      <c r="KY202" s="34"/>
      <c r="KZ202" s="34"/>
      <c r="LA202" s="34"/>
      <c r="LB202" s="34"/>
      <c r="LC202" s="34"/>
      <c r="LD202" s="34"/>
      <c r="LE202" s="34"/>
      <c r="LF202" s="34"/>
      <c r="LG202" s="34"/>
      <c r="LH202" s="34"/>
      <c r="LI202" s="34"/>
      <c r="LJ202" s="34"/>
      <c r="LK202" s="34"/>
      <c r="LL202" s="34"/>
      <c r="LM202" s="34"/>
      <c r="LN202" s="34"/>
      <c r="LO202" s="34"/>
      <c r="LP202" s="34"/>
      <c r="LQ202" s="34"/>
      <c r="LR202" s="34"/>
      <c r="LS202" s="34"/>
      <c r="LT202" s="34"/>
      <c r="LU202" s="34"/>
      <c r="LV202" s="34"/>
      <c r="LW202" s="34"/>
      <c r="LX202" s="34"/>
      <c r="LY202" s="34"/>
      <c r="LZ202" s="34"/>
      <c r="MA202" s="34"/>
      <c r="MB202" s="34"/>
      <c r="MC202" s="34"/>
      <c r="MD202" s="34"/>
      <c r="ME202" s="34"/>
      <c r="MF202" s="34"/>
      <c r="MG202" s="34"/>
      <c r="MH202" s="34"/>
      <c r="MI202" s="34"/>
      <c r="MJ202" s="34"/>
      <c r="MK202" s="34"/>
      <c r="ML202" s="34"/>
      <c r="MM202" s="34"/>
      <c r="MN202" s="34"/>
      <c r="MO202" s="34"/>
      <c r="MP202" s="34"/>
      <c r="MQ202" s="34"/>
      <c r="MR202" s="34"/>
      <c r="MS202" s="34"/>
      <c r="MT202" s="34"/>
      <c r="MU202" s="34"/>
      <c r="MV202" s="34"/>
      <c r="MW202" s="34"/>
      <c r="MX202" s="34"/>
      <c r="MY202" s="34"/>
      <c r="MZ202" s="34"/>
      <c r="NA202" s="34"/>
      <c r="NB202" s="34"/>
      <c r="NC202" s="34"/>
      <c r="ND202" s="34"/>
      <c r="NE202" s="34"/>
      <c r="NF202" s="34"/>
      <c r="NG202" s="34"/>
      <c r="NH202" s="34"/>
      <c r="NI202" s="34"/>
      <c r="NJ202" s="34"/>
      <c r="NK202" s="34"/>
      <c r="NL202" s="34"/>
      <c r="NM202" s="34"/>
      <c r="NN202" s="34"/>
      <c r="NO202" s="34"/>
      <c r="NP202" s="34"/>
      <c r="NQ202" s="34"/>
      <c r="NR202" s="34"/>
      <c r="NS202" s="34"/>
      <c r="NT202" s="34"/>
      <c r="NU202" s="34"/>
      <c r="NV202" s="34"/>
      <c r="NW202" s="34"/>
      <c r="NX202" s="34"/>
      <c r="NY202" s="34"/>
      <c r="NZ202" s="34"/>
      <c r="OA202" s="34"/>
      <c r="OB202" s="34"/>
      <c r="OC202" s="34"/>
      <c r="OD202" s="34"/>
      <c r="OE202" s="34"/>
      <c r="OF202" s="34"/>
      <c r="OG202" s="34"/>
      <c r="OH202" s="34"/>
      <c r="OI202" s="34"/>
      <c r="OJ202" s="34"/>
      <c r="OK202" s="34"/>
      <c r="OL202" s="34"/>
      <c r="OM202" s="34"/>
      <c r="ON202" s="34"/>
      <c r="OO202" s="34"/>
      <c r="OP202" s="34"/>
      <c r="OQ202" s="34"/>
      <c r="OR202" s="34"/>
      <c r="OS202" s="34"/>
      <c r="OT202" s="34"/>
      <c r="OU202" s="34"/>
      <c r="OV202" s="34"/>
      <c r="OW202" s="34"/>
      <c r="OX202" s="34"/>
      <c r="OY202" s="34"/>
      <c r="OZ202" s="34"/>
      <c r="PA202" s="34"/>
      <c r="PB202" s="34"/>
      <c r="PC202" s="34"/>
      <c r="PD202" s="34"/>
      <c r="PE202" s="34"/>
      <c r="PF202" s="34"/>
      <c r="PG202" s="34"/>
      <c r="PH202" s="34"/>
      <c r="PI202" s="34"/>
      <c r="PJ202" s="34"/>
      <c r="PK202" s="34"/>
      <c r="PL202" s="34"/>
      <c r="PM202" s="34"/>
      <c r="PN202" s="34"/>
      <c r="PO202" s="34"/>
      <c r="PP202" s="34"/>
      <c r="PQ202" s="34"/>
      <c r="PR202" s="34"/>
      <c r="PS202" s="34"/>
      <c r="PT202" s="34"/>
      <c r="PU202" s="34"/>
      <c r="PV202" s="34"/>
      <c r="PW202" s="34"/>
      <c r="PX202" s="34"/>
      <c r="PY202" s="34"/>
      <c r="PZ202" s="34"/>
      <c r="QA202" s="34"/>
      <c r="QB202" s="34"/>
      <c r="QC202" s="34"/>
      <c r="QD202" s="34"/>
      <c r="QE202" s="34"/>
      <c r="QF202" s="34"/>
      <c r="QG202" s="34"/>
      <c r="QH202" s="34"/>
      <c r="QI202" s="34"/>
      <c r="QJ202" s="34"/>
      <c r="QK202" s="34"/>
      <c r="QL202" s="34"/>
      <c r="QM202" s="34"/>
      <c r="QN202" s="34"/>
      <c r="QO202" s="34"/>
      <c r="QP202" s="34"/>
      <c r="QQ202" s="34"/>
      <c r="QR202" s="34"/>
      <c r="QS202" s="34"/>
      <c r="QT202" s="34"/>
      <c r="QU202" s="34"/>
      <c r="QV202" s="34"/>
      <c r="QW202" s="34"/>
      <c r="QX202" s="34"/>
      <c r="QY202" s="34"/>
      <c r="QZ202" s="34"/>
      <c r="RA202" s="34"/>
      <c r="RB202" s="34"/>
      <c r="RC202" s="34"/>
      <c r="RD202" s="34"/>
      <c r="RE202" s="34"/>
      <c r="RF202" s="34"/>
      <c r="RG202" s="34"/>
      <c r="RH202" s="34"/>
      <c r="RI202" s="34"/>
      <c r="RJ202" s="34"/>
      <c r="RK202" s="34"/>
      <c r="RL202" s="34"/>
      <c r="RM202" s="34"/>
      <c r="RN202" s="34"/>
      <c r="RO202" s="34"/>
      <c r="RP202" s="34"/>
      <c r="RQ202" s="34"/>
      <c r="RR202" s="34"/>
      <c r="RS202" s="34"/>
      <c r="RT202" s="34"/>
      <c r="RU202" s="34"/>
      <c r="RV202" s="34"/>
      <c r="RW202" s="34"/>
      <c r="RX202" s="34"/>
      <c r="RY202" s="34"/>
      <c r="RZ202" s="34"/>
      <c r="SA202" s="34"/>
      <c r="SB202" s="34"/>
      <c r="SC202" s="34"/>
      <c r="SD202" s="34"/>
      <c r="SE202" s="34"/>
      <c r="SF202" s="34"/>
      <c r="SG202" s="34"/>
      <c r="SH202" s="34"/>
      <c r="SI202" s="34"/>
      <c r="SJ202" s="34"/>
      <c r="SK202" s="34"/>
      <c r="SL202" s="34"/>
      <c r="SM202" s="34"/>
      <c r="SN202" s="34"/>
      <c r="SO202" s="34"/>
      <c r="SP202" s="34"/>
      <c r="SQ202" s="34"/>
      <c r="SR202" s="34"/>
      <c r="SS202" s="34"/>
      <c r="ST202" s="34"/>
      <c r="SU202" s="34"/>
      <c r="SV202" s="34"/>
      <c r="SW202" s="34"/>
      <c r="SX202" s="34"/>
      <c r="SY202" s="34"/>
      <c r="SZ202" s="34"/>
      <c r="TA202" s="34"/>
      <c r="TB202" s="34"/>
      <c r="TC202" s="34"/>
      <c r="TD202" s="34"/>
      <c r="TE202" s="34"/>
      <c r="TF202" s="34"/>
      <c r="TG202" s="34"/>
      <c r="TH202" s="34"/>
      <c r="TI202" s="34"/>
      <c r="TJ202" s="34"/>
      <c r="TK202" s="34"/>
      <c r="TL202" s="34"/>
      <c r="TM202" s="34"/>
      <c r="TN202" s="34"/>
      <c r="TO202" s="34"/>
      <c r="TP202" s="34"/>
      <c r="TQ202" s="34"/>
      <c r="TR202" s="34"/>
      <c r="TS202" s="34"/>
      <c r="TT202" s="34"/>
      <c r="TU202" s="34"/>
      <c r="TV202" s="34"/>
      <c r="TW202" s="34"/>
      <c r="TX202" s="34"/>
      <c r="TY202" s="34"/>
      <c r="TZ202" s="34"/>
      <c r="UA202" s="34"/>
      <c r="UB202" s="34"/>
      <c r="UC202" s="34"/>
      <c r="UD202" s="34"/>
      <c r="UE202" s="34"/>
      <c r="UF202" s="34"/>
      <c r="UG202" s="34"/>
      <c r="UH202" s="34"/>
      <c r="UI202" s="34"/>
      <c r="UJ202" s="34"/>
      <c r="UK202" s="34"/>
      <c r="UL202" s="34"/>
      <c r="UM202" s="34"/>
      <c r="UN202" s="34"/>
      <c r="UO202" s="34"/>
      <c r="UP202" s="34"/>
      <c r="UQ202" s="34"/>
      <c r="UR202" s="34"/>
      <c r="US202" s="34"/>
      <c r="UT202" s="34"/>
      <c r="UU202" s="34"/>
      <c r="UV202" s="34"/>
      <c r="UW202" s="34"/>
      <c r="UX202" s="34"/>
      <c r="UY202" s="34"/>
      <c r="UZ202" s="34"/>
      <c r="VA202" s="34"/>
      <c r="VB202" s="34"/>
      <c r="VC202" s="34"/>
      <c r="VD202" s="34"/>
      <c r="VE202" s="34"/>
      <c r="VF202" s="34"/>
      <c r="VG202" s="34"/>
      <c r="VH202" s="34"/>
      <c r="VI202" s="34"/>
      <c r="VJ202" s="34"/>
      <c r="VK202" s="34"/>
      <c r="VL202" s="34"/>
      <c r="VM202" s="34"/>
      <c r="VN202" s="34"/>
      <c r="VO202" s="34"/>
      <c r="VP202" s="34"/>
      <c r="VQ202" s="34"/>
      <c r="VR202" s="34"/>
      <c r="VS202" s="34"/>
      <c r="VT202" s="34"/>
      <c r="VU202" s="34"/>
      <c r="VV202" s="34"/>
      <c r="VW202" s="34"/>
      <c r="VX202" s="34"/>
      <c r="VY202" s="34"/>
      <c r="VZ202" s="34"/>
      <c r="WA202" s="34"/>
      <c r="WB202" s="34"/>
      <c r="WC202" s="34"/>
      <c r="WD202" s="34"/>
      <c r="WE202" s="34"/>
      <c r="WF202" s="34"/>
      <c r="WG202" s="34"/>
      <c r="WH202" s="34"/>
      <c r="WI202" s="34"/>
      <c r="WJ202" s="34"/>
      <c r="WK202" s="34"/>
      <c r="WL202" s="34"/>
      <c r="WM202" s="34"/>
      <c r="WN202" s="34"/>
      <c r="WO202" s="34"/>
      <c r="WP202" s="34"/>
      <c r="WQ202" s="34"/>
      <c r="WR202" s="34"/>
      <c r="WS202" s="34"/>
      <c r="WT202" s="34"/>
      <c r="WU202" s="34"/>
      <c r="WV202" s="34"/>
      <c r="WW202" s="34"/>
      <c r="WX202" s="34"/>
      <c r="WY202" s="34"/>
      <c r="WZ202" s="34"/>
      <c r="XA202" s="34"/>
      <c r="XB202" s="34"/>
      <c r="XC202" s="34"/>
      <c r="XD202" s="34"/>
      <c r="XE202" s="34"/>
      <c r="XF202" s="34"/>
      <c r="XG202" s="34"/>
      <c r="XH202" s="34"/>
      <c r="XI202" s="34"/>
      <c r="XJ202" s="34"/>
      <c r="XK202" s="34"/>
      <c r="XL202" s="34"/>
      <c r="XM202" s="34"/>
      <c r="XN202" s="34"/>
      <c r="XO202" s="34"/>
      <c r="XP202" s="34"/>
      <c r="XQ202" s="34"/>
      <c r="XR202" s="34"/>
      <c r="XS202" s="34"/>
      <c r="XT202" s="34"/>
      <c r="XU202" s="34"/>
      <c r="XV202" s="34"/>
      <c r="XW202" s="34"/>
      <c r="XX202" s="34"/>
      <c r="XY202" s="34"/>
      <c r="XZ202" s="34"/>
      <c r="YA202" s="34"/>
      <c r="YB202" s="34"/>
      <c r="YC202" s="34"/>
      <c r="YD202" s="34"/>
      <c r="YE202" s="34"/>
      <c r="YF202" s="34"/>
      <c r="YG202" s="34"/>
      <c r="YH202" s="34"/>
      <c r="YI202" s="34"/>
      <c r="YJ202" s="34"/>
      <c r="YK202" s="34"/>
      <c r="YL202" s="34"/>
      <c r="YM202" s="34"/>
      <c r="YN202" s="34"/>
      <c r="YO202" s="34"/>
      <c r="YP202" s="34"/>
      <c r="YQ202" s="34"/>
      <c r="YR202" s="34"/>
      <c r="YS202" s="34"/>
    </row>
    <row r="203" spans="1:669" s="27" customFormat="1" ht="12.75" customHeight="1" x14ac:dyDescent="0.25">
      <c r="A203" s="21" t="s">
        <v>20</v>
      </c>
      <c r="B203" s="148" t="s">
        <v>15</v>
      </c>
      <c r="C203" s="40" t="s">
        <v>67</v>
      </c>
      <c r="D203" s="40" t="s">
        <v>197</v>
      </c>
      <c r="E203" s="42">
        <v>44440</v>
      </c>
      <c r="F203" s="7" t="s">
        <v>99</v>
      </c>
      <c r="G203" s="136">
        <v>45000</v>
      </c>
      <c r="H203" s="136">
        <v>1291.5</v>
      </c>
      <c r="I203" s="136">
        <v>1148.33</v>
      </c>
      <c r="J203" s="136">
        <v>1368</v>
      </c>
      <c r="K203" s="136">
        <v>25</v>
      </c>
      <c r="L203" s="136">
        <v>3832.83</v>
      </c>
      <c r="M203" s="136">
        <f>G203-L203</f>
        <v>41167.17</v>
      </c>
    </row>
    <row r="204" spans="1:669" ht="12.75" customHeight="1" x14ac:dyDescent="0.25">
      <c r="A204" s="21" t="s">
        <v>121</v>
      </c>
      <c r="B204" s="148" t="s">
        <v>115</v>
      </c>
      <c r="C204" s="40" t="s">
        <v>67</v>
      </c>
      <c r="D204" s="40" t="s">
        <v>197</v>
      </c>
      <c r="E204" s="42">
        <v>44593</v>
      </c>
      <c r="F204" s="7" t="s">
        <v>99</v>
      </c>
      <c r="G204" s="136">
        <v>70000</v>
      </c>
      <c r="H204" s="136">
        <v>2009</v>
      </c>
      <c r="I204" s="136">
        <v>5368.48</v>
      </c>
      <c r="J204" s="136">
        <v>2128</v>
      </c>
      <c r="K204" s="136">
        <v>2308.33</v>
      </c>
      <c r="L204" s="136">
        <v>11813.81</v>
      </c>
      <c r="M204" s="136">
        <f t="shared" ref="M204:M205" si="39">G204-L204</f>
        <v>58186.19</v>
      </c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</row>
    <row r="205" spans="1:669" s="115" customFormat="1" ht="12.75" customHeight="1" x14ac:dyDescent="0.25">
      <c r="A205" s="21" t="s">
        <v>122</v>
      </c>
      <c r="B205" s="148" t="s">
        <v>123</v>
      </c>
      <c r="C205" s="40" t="s">
        <v>67</v>
      </c>
      <c r="D205" s="40" t="s">
        <v>197</v>
      </c>
      <c r="E205" s="42">
        <v>44594</v>
      </c>
      <c r="F205" s="7" t="s">
        <v>99</v>
      </c>
      <c r="G205" s="136">
        <v>45000</v>
      </c>
      <c r="H205" s="136">
        <v>1291.5</v>
      </c>
      <c r="I205" s="136">
        <v>1148.33</v>
      </c>
      <c r="J205" s="136">
        <v>1368</v>
      </c>
      <c r="K205" s="136">
        <v>25</v>
      </c>
      <c r="L205" s="136">
        <v>3832.83</v>
      </c>
      <c r="M205" s="136">
        <f t="shared" si="39"/>
        <v>41167.17</v>
      </c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  <c r="IB205" s="27"/>
      <c r="IC205" s="27"/>
      <c r="ID205" s="27"/>
      <c r="IE205" s="27"/>
      <c r="IF205" s="27"/>
      <c r="IG205" s="27"/>
      <c r="IH205" s="27"/>
      <c r="II205" s="27"/>
      <c r="IJ205" s="27"/>
      <c r="IK205" s="27"/>
      <c r="IL205" s="27"/>
      <c r="IM205" s="27"/>
      <c r="IN205" s="27"/>
      <c r="IO205" s="27"/>
      <c r="IP205" s="27"/>
      <c r="IQ205" s="27"/>
      <c r="IR205" s="27"/>
      <c r="IS205" s="27"/>
      <c r="IT205" s="27"/>
      <c r="IU205" s="27"/>
      <c r="IV205" s="27"/>
      <c r="IW205" s="27"/>
      <c r="IX205" s="27"/>
      <c r="IY205" s="27"/>
      <c r="IZ205" s="27"/>
      <c r="JA205" s="27"/>
      <c r="JB205" s="27"/>
      <c r="JC205" s="27"/>
      <c r="JD205" s="27"/>
      <c r="JE205" s="27"/>
      <c r="JF205" s="27"/>
      <c r="JG205" s="27"/>
      <c r="JH205" s="27"/>
      <c r="JI205" s="27"/>
      <c r="JJ205" s="27"/>
      <c r="JK205" s="27"/>
      <c r="JL205" s="27"/>
      <c r="JM205" s="27"/>
      <c r="JN205" s="27"/>
      <c r="JO205" s="27"/>
      <c r="JP205" s="27"/>
      <c r="JQ205" s="27"/>
      <c r="JR205" s="27"/>
      <c r="JS205" s="27"/>
      <c r="JT205" s="27"/>
      <c r="JU205" s="27"/>
      <c r="JV205" s="27"/>
      <c r="JW205" s="27"/>
      <c r="JX205" s="27"/>
      <c r="JY205" s="27"/>
      <c r="JZ205" s="27"/>
      <c r="KA205" s="27"/>
      <c r="KB205" s="27"/>
      <c r="KC205" s="27"/>
      <c r="KD205" s="27"/>
      <c r="KE205" s="27"/>
      <c r="KF205" s="27"/>
      <c r="KG205" s="27"/>
      <c r="KH205" s="27"/>
      <c r="KI205" s="27"/>
      <c r="KJ205" s="27"/>
      <c r="KK205" s="27"/>
      <c r="KL205" s="27"/>
      <c r="KM205" s="27"/>
      <c r="KN205" s="27"/>
      <c r="KO205" s="27"/>
      <c r="KP205" s="27"/>
      <c r="KQ205" s="27"/>
      <c r="KR205" s="27"/>
      <c r="KS205" s="27"/>
      <c r="KT205" s="27"/>
      <c r="KU205" s="27"/>
      <c r="KV205" s="27"/>
      <c r="KW205" s="27"/>
      <c r="KX205" s="27"/>
      <c r="KY205" s="27"/>
      <c r="KZ205" s="27"/>
      <c r="LA205" s="27"/>
      <c r="LB205" s="27"/>
      <c r="LC205" s="27"/>
      <c r="LD205" s="27"/>
      <c r="LE205" s="27"/>
      <c r="LF205" s="27"/>
      <c r="LG205" s="27"/>
      <c r="LH205" s="27"/>
      <c r="LI205" s="27"/>
      <c r="LJ205" s="27"/>
      <c r="LK205" s="27"/>
      <c r="LL205" s="27"/>
      <c r="LM205" s="27"/>
      <c r="LN205" s="27"/>
      <c r="LO205" s="27"/>
      <c r="LP205" s="27"/>
      <c r="LQ205" s="27"/>
      <c r="LR205" s="27"/>
      <c r="LS205" s="27"/>
      <c r="LT205" s="27"/>
      <c r="LU205" s="27"/>
      <c r="LV205" s="27"/>
      <c r="LW205" s="27"/>
      <c r="LX205" s="27"/>
      <c r="LY205" s="27"/>
      <c r="LZ205" s="27"/>
      <c r="MA205" s="27"/>
      <c r="MB205" s="27"/>
      <c r="MC205" s="27"/>
      <c r="MD205" s="27"/>
      <c r="ME205" s="27"/>
      <c r="MF205" s="27"/>
      <c r="MG205" s="27"/>
      <c r="MH205" s="27"/>
      <c r="MI205" s="27"/>
      <c r="MJ205" s="27"/>
      <c r="MK205" s="27"/>
      <c r="ML205" s="27"/>
      <c r="MM205" s="27"/>
      <c r="MN205" s="27"/>
      <c r="MO205" s="27"/>
      <c r="MP205" s="27"/>
      <c r="MQ205" s="27"/>
      <c r="MR205" s="27"/>
      <c r="MS205" s="27"/>
      <c r="MT205" s="27"/>
      <c r="MU205" s="27"/>
      <c r="MV205" s="27"/>
      <c r="MW205" s="27"/>
      <c r="MX205" s="27"/>
      <c r="MY205" s="27"/>
      <c r="MZ205" s="27"/>
      <c r="NA205" s="27"/>
      <c r="NB205" s="27"/>
      <c r="NC205" s="27"/>
      <c r="ND205" s="27"/>
      <c r="NE205" s="27"/>
      <c r="NF205" s="27"/>
      <c r="NG205" s="27"/>
      <c r="NH205" s="27"/>
      <c r="NI205" s="27"/>
      <c r="NJ205" s="27"/>
      <c r="NK205" s="27"/>
      <c r="NL205" s="27"/>
      <c r="NM205" s="27"/>
      <c r="NN205" s="27"/>
      <c r="NO205" s="27"/>
      <c r="NP205" s="27"/>
      <c r="NQ205" s="27"/>
      <c r="NR205" s="27"/>
      <c r="NS205" s="27"/>
      <c r="NT205" s="27"/>
      <c r="NU205" s="27"/>
      <c r="NV205" s="27"/>
      <c r="NW205" s="27"/>
      <c r="NX205" s="27"/>
      <c r="NY205" s="27"/>
      <c r="NZ205" s="27"/>
      <c r="OA205" s="27"/>
      <c r="OB205" s="27"/>
      <c r="OC205" s="27"/>
      <c r="OD205" s="27"/>
      <c r="OE205" s="27"/>
      <c r="OF205" s="27"/>
      <c r="OG205" s="27"/>
      <c r="OH205" s="27"/>
      <c r="OI205" s="27"/>
      <c r="OJ205" s="27"/>
      <c r="OK205" s="27"/>
      <c r="OL205" s="27"/>
      <c r="OM205" s="27"/>
      <c r="ON205" s="27"/>
      <c r="OO205" s="27"/>
      <c r="OP205" s="27"/>
      <c r="OQ205" s="27"/>
      <c r="OR205" s="27"/>
      <c r="OS205" s="27"/>
      <c r="OT205" s="27"/>
      <c r="OU205" s="27"/>
      <c r="OV205" s="27"/>
      <c r="OW205" s="27"/>
      <c r="OX205" s="27"/>
      <c r="OY205" s="27"/>
      <c r="OZ205" s="27"/>
      <c r="PA205" s="27"/>
      <c r="PB205" s="27"/>
      <c r="PC205" s="27"/>
      <c r="PD205" s="27"/>
      <c r="PE205" s="27"/>
      <c r="PF205" s="27"/>
      <c r="PG205" s="27"/>
      <c r="PH205" s="27"/>
      <c r="PI205" s="27"/>
      <c r="PJ205" s="27"/>
      <c r="PK205" s="27"/>
      <c r="PL205" s="27"/>
      <c r="PM205" s="27"/>
      <c r="PN205" s="27"/>
      <c r="PO205" s="27"/>
      <c r="PP205" s="27"/>
      <c r="PQ205" s="27"/>
      <c r="PR205" s="27"/>
      <c r="PS205" s="27"/>
      <c r="PT205" s="27"/>
      <c r="PU205" s="27"/>
      <c r="PV205" s="27"/>
      <c r="PW205" s="27"/>
      <c r="PX205" s="27"/>
      <c r="PY205" s="27"/>
      <c r="PZ205" s="27"/>
      <c r="QA205" s="27"/>
      <c r="QB205" s="27"/>
      <c r="QC205" s="27"/>
      <c r="QD205" s="27"/>
      <c r="QE205" s="27"/>
      <c r="QF205" s="27"/>
      <c r="QG205" s="27"/>
      <c r="QH205" s="27"/>
      <c r="QI205" s="27"/>
      <c r="QJ205" s="27"/>
      <c r="QK205" s="27"/>
      <c r="QL205" s="27"/>
      <c r="QM205" s="27"/>
      <c r="QN205" s="27"/>
      <c r="QO205" s="27"/>
      <c r="QP205" s="27"/>
      <c r="QQ205" s="27"/>
      <c r="QR205" s="27"/>
      <c r="QS205" s="27"/>
      <c r="QT205" s="27"/>
      <c r="QU205" s="27"/>
      <c r="QV205" s="27"/>
      <c r="QW205" s="27"/>
      <c r="QX205" s="27"/>
      <c r="QY205" s="27"/>
      <c r="QZ205" s="27"/>
      <c r="RA205" s="27"/>
      <c r="RB205" s="27"/>
      <c r="RC205" s="27"/>
      <c r="RD205" s="27"/>
      <c r="RE205" s="27"/>
      <c r="RF205" s="27"/>
      <c r="RG205" s="27"/>
      <c r="RH205" s="27"/>
      <c r="RI205" s="27"/>
      <c r="RJ205" s="27"/>
      <c r="RK205" s="27"/>
      <c r="RL205" s="27"/>
      <c r="RM205" s="27"/>
      <c r="RN205" s="27"/>
      <c r="RO205" s="27"/>
      <c r="RP205" s="27"/>
      <c r="RQ205" s="27"/>
      <c r="RR205" s="27"/>
      <c r="RS205" s="27"/>
      <c r="RT205" s="27"/>
      <c r="RU205" s="27"/>
      <c r="RV205" s="27"/>
      <c r="RW205" s="27"/>
      <c r="RX205" s="27"/>
      <c r="RY205" s="27"/>
      <c r="RZ205" s="27"/>
      <c r="SA205" s="27"/>
      <c r="SB205" s="27"/>
      <c r="SC205" s="27"/>
      <c r="SD205" s="27"/>
      <c r="SE205" s="27"/>
      <c r="SF205" s="27"/>
      <c r="SG205" s="27"/>
      <c r="SH205" s="27"/>
      <c r="SI205" s="27"/>
      <c r="SJ205" s="27"/>
      <c r="SK205" s="27"/>
      <c r="SL205" s="27"/>
      <c r="SM205" s="27"/>
      <c r="SN205" s="27"/>
      <c r="SO205" s="27"/>
      <c r="SP205" s="27"/>
      <c r="SQ205" s="27"/>
      <c r="SR205" s="27"/>
      <c r="SS205" s="27"/>
      <c r="ST205" s="27"/>
      <c r="SU205" s="27"/>
      <c r="SV205" s="27"/>
      <c r="SW205" s="27"/>
      <c r="SX205" s="27"/>
      <c r="SY205" s="27"/>
      <c r="SZ205" s="27"/>
      <c r="TA205" s="27"/>
      <c r="TB205" s="27"/>
      <c r="TC205" s="27"/>
      <c r="TD205" s="27"/>
      <c r="TE205" s="27"/>
      <c r="TF205" s="27"/>
      <c r="TG205" s="27"/>
      <c r="TH205" s="27"/>
      <c r="TI205" s="27"/>
      <c r="TJ205" s="27"/>
      <c r="TK205" s="27"/>
      <c r="TL205" s="27"/>
      <c r="TM205" s="27"/>
      <c r="TN205" s="27"/>
      <c r="TO205" s="27"/>
      <c r="TP205" s="27"/>
      <c r="TQ205" s="27"/>
      <c r="TR205" s="27"/>
      <c r="TS205" s="27"/>
      <c r="TT205" s="27"/>
      <c r="TU205" s="27"/>
      <c r="TV205" s="27"/>
      <c r="TW205" s="27"/>
      <c r="TX205" s="27"/>
    </row>
    <row r="206" spans="1:669" s="28" customFormat="1" ht="12.75" customHeight="1" x14ac:dyDescent="0.25">
      <c r="A206" s="80" t="s">
        <v>13</v>
      </c>
      <c r="B206" s="69">
        <v>4</v>
      </c>
      <c r="C206" s="37"/>
      <c r="D206" s="37"/>
      <c r="E206" s="39"/>
      <c r="F206" s="39"/>
      <c r="G206" s="103">
        <f t="shared" ref="G206:J206" si="40">SUM(G202:G205)</f>
        <v>205000</v>
      </c>
      <c r="H206" s="103">
        <f t="shared" si="40"/>
        <v>5883.5</v>
      </c>
      <c r="I206" s="103">
        <f t="shared" si="40"/>
        <v>8813.4699999999993</v>
      </c>
      <c r="J206" s="103">
        <f t="shared" si="40"/>
        <v>6232</v>
      </c>
      <c r="K206" s="103">
        <f>SUM(K202:K205)</f>
        <v>3508.33</v>
      </c>
      <c r="L206" s="103">
        <f>SUM(L202:L205)</f>
        <v>24437.300000000003</v>
      </c>
      <c r="M206" s="142">
        <f>SUM(M202:M205)</f>
        <v>180562.7</v>
      </c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  <c r="JA206" s="27"/>
      <c r="JB206" s="27"/>
      <c r="JC206" s="27"/>
      <c r="JD206" s="27"/>
      <c r="JE206" s="27"/>
      <c r="JF206" s="27"/>
      <c r="JG206" s="27"/>
      <c r="JH206" s="27"/>
      <c r="JI206" s="27"/>
      <c r="JJ206" s="27"/>
      <c r="JK206" s="27"/>
      <c r="JL206" s="27"/>
      <c r="JM206" s="27"/>
      <c r="JN206" s="27"/>
      <c r="JO206" s="27"/>
      <c r="JP206" s="27"/>
      <c r="JQ206" s="27"/>
      <c r="JR206" s="27"/>
      <c r="JS206" s="27"/>
      <c r="JT206" s="27"/>
      <c r="JU206" s="27"/>
      <c r="JV206" s="27"/>
      <c r="JW206" s="27"/>
      <c r="JX206" s="27"/>
      <c r="JY206" s="27"/>
      <c r="JZ206" s="27"/>
      <c r="KA206" s="27"/>
      <c r="KB206" s="27"/>
      <c r="KC206" s="27"/>
      <c r="KD206" s="27"/>
      <c r="KE206" s="27"/>
      <c r="KF206" s="27"/>
      <c r="KG206" s="27"/>
      <c r="KH206" s="27"/>
      <c r="KI206" s="27"/>
      <c r="KJ206" s="27"/>
      <c r="KK206" s="27"/>
      <c r="KL206" s="27"/>
      <c r="KM206" s="27"/>
      <c r="KN206" s="27"/>
      <c r="KO206" s="27"/>
      <c r="KP206" s="27"/>
      <c r="KQ206" s="27"/>
      <c r="KR206" s="27"/>
      <c r="KS206" s="27"/>
      <c r="KT206" s="27"/>
      <c r="KU206" s="27"/>
      <c r="KV206" s="27"/>
      <c r="KW206" s="27"/>
      <c r="KX206" s="27"/>
      <c r="KY206" s="27"/>
      <c r="KZ206" s="27"/>
      <c r="LA206" s="27"/>
      <c r="LB206" s="27"/>
      <c r="LC206" s="27"/>
      <c r="LD206" s="27"/>
      <c r="LE206" s="27"/>
      <c r="LF206" s="27"/>
      <c r="LG206" s="27"/>
      <c r="LH206" s="27"/>
      <c r="LI206" s="27"/>
      <c r="LJ206" s="27"/>
      <c r="LK206" s="27"/>
      <c r="LL206" s="27"/>
      <c r="LM206" s="27"/>
      <c r="LN206" s="27"/>
      <c r="LO206" s="27"/>
      <c r="LP206" s="27"/>
      <c r="LQ206" s="27"/>
      <c r="LR206" s="27"/>
      <c r="LS206" s="27"/>
      <c r="LT206" s="27"/>
      <c r="LU206" s="27"/>
      <c r="LV206" s="27"/>
      <c r="LW206" s="27"/>
      <c r="LX206" s="27"/>
      <c r="LY206" s="27"/>
      <c r="LZ206" s="27"/>
      <c r="MA206" s="27"/>
      <c r="MB206" s="27"/>
      <c r="MC206" s="27"/>
      <c r="MD206" s="27"/>
      <c r="ME206" s="27"/>
      <c r="MF206" s="27"/>
      <c r="MG206" s="27"/>
      <c r="MH206" s="27"/>
      <c r="MI206" s="27"/>
      <c r="MJ206" s="27"/>
      <c r="MK206" s="27"/>
      <c r="ML206" s="27"/>
      <c r="MM206" s="27"/>
      <c r="MN206" s="27"/>
      <c r="MO206" s="27"/>
      <c r="MP206" s="27"/>
      <c r="MQ206" s="27"/>
      <c r="MR206" s="27"/>
      <c r="MS206" s="27"/>
      <c r="MT206" s="27"/>
      <c r="MU206" s="27"/>
      <c r="MV206" s="27"/>
      <c r="MW206" s="27"/>
      <c r="MX206" s="27"/>
      <c r="MY206" s="27"/>
      <c r="MZ206" s="27"/>
      <c r="NA206" s="27"/>
      <c r="NB206" s="27"/>
      <c r="NC206" s="27"/>
      <c r="ND206" s="27"/>
      <c r="NE206" s="27"/>
      <c r="NF206" s="27"/>
      <c r="NG206" s="27"/>
      <c r="NH206" s="27"/>
      <c r="NI206" s="27"/>
      <c r="NJ206" s="27"/>
      <c r="NK206" s="27"/>
      <c r="NL206" s="27"/>
      <c r="NM206" s="27"/>
      <c r="NN206" s="27"/>
      <c r="NO206" s="27"/>
      <c r="NP206" s="27"/>
      <c r="NQ206" s="27"/>
      <c r="NR206" s="27"/>
      <c r="NS206" s="27"/>
      <c r="NT206" s="27"/>
      <c r="NU206" s="27"/>
      <c r="NV206" s="27"/>
      <c r="NW206" s="27"/>
      <c r="NX206" s="27"/>
      <c r="NY206" s="27"/>
      <c r="NZ206" s="27"/>
      <c r="OA206" s="27"/>
      <c r="OB206" s="27"/>
      <c r="OC206" s="27"/>
      <c r="OD206" s="27"/>
      <c r="OE206" s="27"/>
      <c r="OF206" s="27"/>
      <c r="OG206" s="27"/>
      <c r="OH206" s="27"/>
      <c r="OI206" s="27"/>
      <c r="OJ206" s="27"/>
      <c r="OK206" s="27"/>
      <c r="OL206" s="27"/>
      <c r="OM206" s="27"/>
      <c r="ON206" s="27"/>
      <c r="OO206" s="27"/>
      <c r="OP206" s="27"/>
      <c r="OQ206" s="27"/>
      <c r="OR206" s="27"/>
      <c r="OS206" s="27"/>
      <c r="OT206" s="27"/>
      <c r="OU206" s="27"/>
      <c r="OV206" s="27"/>
      <c r="OW206" s="27"/>
      <c r="OX206" s="27"/>
      <c r="OY206" s="27"/>
      <c r="OZ206" s="27"/>
      <c r="PA206" s="27"/>
      <c r="PB206" s="27"/>
      <c r="PC206" s="27"/>
      <c r="PD206" s="27"/>
      <c r="PE206" s="27"/>
      <c r="PF206" s="27"/>
      <c r="PG206" s="27"/>
      <c r="PH206" s="27"/>
      <c r="PI206" s="27"/>
      <c r="PJ206" s="27"/>
      <c r="PK206" s="27"/>
      <c r="PL206" s="27"/>
      <c r="PM206" s="27"/>
      <c r="PN206" s="27"/>
      <c r="PO206" s="27"/>
      <c r="PP206" s="27"/>
      <c r="PQ206" s="27"/>
      <c r="PR206" s="27"/>
      <c r="PS206" s="27"/>
      <c r="PT206" s="27"/>
      <c r="PU206" s="27"/>
      <c r="PV206" s="27"/>
      <c r="PW206" s="27"/>
      <c r="PX206" s="27"/>
      <c r="PY206" s="27"/>
      <c r="PZ206" s="27"/>
      <c r="QA206" s="27"/>
      <c r="QB206" s="27"/>
      <c r="QC206" s="27"/>
      <c r="QD206" s="27"/>
      <c r="QE206" s="27"/>
      <c r="QF206" s="27"/>
      <c r="QG206" s="27"/>
      <c r="QH206" s="27"/>
      <c r="QI206" s="27"/>
      <c r="QJ206" s="27"/>
      <c r="QK206" s="27"/>
      <c r="QL206" s="27"/>
      <c r="QM206" s="27"/>
      <c r="QN206" s="27"/>
      <c r="QO206" s="27"/>
      <c r="QP206" s="27"/>
      <c r="QQ206" s="27"/>
      <c r="QR206" s="27"/>
      <c r="QS206" s="27"/>
      <c r="QT206" s="27"/>
      <c r="QU206" s="27"/>
      <c r="QV206" s="27"/>
      <c r="QW206" s="27"/>
      <c r="QX206" s="27"/>
      <c r="QY206" s="27"/>
      <c r="QZ206" s="27"/>
      <c r="RA206" s="27"/>
      <c r="RB206" s="27"/>
      <c r="RC206" s="27"/>
      <c r="RD206" s="27"/>
      <c r="RE206" s="27"/>
      <c r="RF206" s="27"/>
      <c r="RG206" s="27"/>
      <c r="RH206" s="27"/>
      <c r="RI206" s="27"/>
      <c r="RJ206" s="27"/>
      <c r="RK206" s="27"/>
      <c r="RL206" s="27"/>
      <c r="RM206" s="27"/>
      <c r="RN206" s="27"/>
      <c r="RO206" s="27"/>
      <c r="RP206" s="27"/>
      <c r="RQ206" s="27"/>
      <c r="RR206" s="27"/>
      <c r="RS206" s="27"/>
      <c r="RT206" s="27"/>
      <c r="RU206" s="27"/>
      <c r="RV206" s="27"/>
      <c r="RW206" s="27"/>
      <c r="RX206" s="27"/>
      <c r="RY206" s="27"/>
      <c r="RZ206" s="27"/>
      <c r="SA206" s="27"/>
      <c r="SB206" s="27"/>
      <c r="SC206" s="27"/>
      <c r="SD206" s="27"/>
      <c r="SE206" s="27"/>
      <c r="SF206" s="27"/>
      <c r="SG206" s="27"/>
      <c r="SH206" s="27"/>
      <c r="SI206" s="27"/>
      <c r="SJ206" s="27"/>
      <c r="SK206" s="27"/>
      <c r="SL206" s="27"/>
      <c r="SM206" s="27"/>
      <c r="SN206" s="27"/>
      <c r="SO206" s="27"/>
      <c r="SP206" s="27"/>
      <c r="SQ206" s="27"/>
      <c r="SR206" s="27"/>
      <c r="SS206" s="27"/>
      <c r="ST206" s="27"/>
      <c r="SU206" s="27"/>
      <c r="SV206" s="27"/>
      <c r="SW206" s="27"/>
      <c r="SX206" s="27"/>
      <c r="SY206" s="27"/>
      <c r="SZ206" s="27"/>
      <c r="TA206" s="27"/>
      <c r="TB206" s="27"/>
      <c r="TC206" s="27"/>
      <c r="TD206" s="27"/>
      <c r="TE206" s="27"/>
      <c r="TF206" s="27"/>
      <c r="TG206" s="27"/>
      <c r="TH206" s="27"/>
      <c r="TI206" s="27"/>
      <c r="TJ206" s="27"/>
      <c r="TK206" s="27"/>
      <c r="TL206" s="27"/>
      <c r="TM206" s="27"/>
      <c r="TN206" s="27"/>
      <c r="TO206" s="27"/>
      <c r="TP206" s="27"/>
      <c r="TQ206" s="27"/>
      <c r="TR206" s="27"/>
      <c r="TS206" s="27"/>
      <c r="TT206" s="27"/>
      <c r="TU206" s="27"/>
      <c r="TV206" s="27"/>
      <c r="TW206" s="27"/>
      <c r="TX206" s="27"/>
    </row>
    <row r="207" spans="1:669" s="11" customFormat="1" ht="15.75" x14ac:dyDescent="0.25">
      <c r="A207" s="28"/>
      <c r="B207" s="12"/>
      <c r="C207" s="12"/>
      <c r="D207" s="12"/>
      <c r="E207" s="125"/>
      <c r="F207" s="126"/>
      <c r="G207" s="140"/>
      <c r="H207" s="119"/>
      <c r="I207" s="140"/>
      <c r="J207" s="140"/>
      <c r="K207" s="140"/>
      <c r="L207" s="140"/>
      <c r="M207" s="119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 s="31"/>
      <c r="NC207" s="31"/>
      <c r="ND207" s="31"/>
      <c r="NE207" s="31"/>
      <c r="NF207" s="31"/>
      <c r="NG207" s="31"/>
      <c r="NH207" s="31"/>
      <c r="NI207" s="31"/>
      <c r="NJ207" s="31"/>
      <c r="NK207" s="31"/>
      <c r="NL207" s="31"/>
      <c r="NM207" s="31"/>
      <c r="NN207" s="31"/>
      <c r="NO207" s="31"/>
      <c r="NP207" s="31"/>
      <c r="NQ207" s="31"/>
      <c r="NR207" s="31"/>
      <c r="NS207" s="31"/>
      <c r="NT207" s="31"/>
      <c r="NU207" s="31"/>
      <c r="NV207" s="31"/>
      <c r="NW207" s="31"/>
      <c r="NX207" s="31"/>
      <c r="NY207" s="31"/>
      <c r="NZ207" s="31"/>
      <c r="OA207" s="31"/>
      <c r="OB207" s="31"/>
      <c r="OC207" s="31"/>
      <c r="OD207" s="31"/>
      <c r="OE207" s="31"/>
      <c r="OF207" s="31"/>
      <c r="OG207" s="31"/>
      <c r="OH207" s="31"/>
      <c r="OI207" s="31"/>
      <c r="OJ207" s="31"/>
      <c r="OK207" s="31"/>
      <c r="OL207" s="31"/>
      <c r="OM207" s="31"/>
      <c r="ON207" s="31"/>
      <c r="OO207" s="31"/>
      <c r="OP207" s="31"/>
      <c r="OQ207" s="31"/>
      <c r="OR207" s="31"/>
      <c r="OS207" s="31"/>
      <c r="OT207" s="31"/>
      <c r="OU207" s="31"/>
      <c r="OV207" s="31"/>
      <c r="OW207" s="31"/>
      <c r="OX207" s="31"/>
      <c r="OY207" s="31"/>
      <c r="OZ207" s="31"/>
      <c r="PA207" s="31"/>
      <c r="PB207" s="31"/>
      <c r="PC207" s="31"/>
      <c r="PD207" s="31"/>
      <c r="PE207" s="31"/>
      <c r="PF207" s="31"/>
      <c r="PG207" s="31"/>
      <c r="PH207" s="31"/>
      <c r="PI207" s="31"/>
      <c r="PJ207" s="31"/>
      <c r="PK207" s="31"/>
      <c r="PL207" s="31"/>
      <c r="PM207" s="31"/>
      <c r="PN207" s="31"/>
      <c r="PO207" s="31"/>
      <c r="PP207" s="31"/>
      <c r="PQ207" s="31"/>
      <c r="PR207" s="31"/>
      <c r="PS207" s="31"/>
      <c r="PT207" s="31"/>
      <c r="PU207" s="31"/>
      <c r="PV207" s="31"/>
      <c r="PW207" s="31"/>
      <c r="PX207" s="31"/>
      <c r="PY207" s="31"/>
      <c r="PZ207" s="31"/>
      <c r="QA207" s="31"/>
      <c r="QB207" s="31"/>
      <c r="QC207" s="31"/>
      <c r="QD207" s="31"/>
      <c r="QE207" s="31"/>
      <c r="QF207" s="31"/>
      <c r="QG207" s="31"/>
      <c r="QH207" s="31"/>
      <c r="QI207" s="31"/>
      <c r="QJ207" s="31"/>
      <c r="QK207" s="31"/>
      <c r="QL207" s="31"/>
      <c r="QM207" s="31"/>
      <c r="QN207" s="31"/>
      <c r="QO207" s="31"/>
      <c r="QP207" s="31"/>
      <c r="QQ207" s="31"/>
      <c r="QR207" s="31"/>
      <c r="QS207" s="31"/>
      <c r="QT207" s="31"/>
      <c r="QU207" s="31"/>
      <c r="QV207" s="31"/>
      <c r="QW207" s="31"/>
      <c r="QX207" s="31"/>
      <c r="QY207" s="31"/>
      <c r="QZ207" s="31"/>
      <c r="RA207" s="31"/>
      <c r="RB207" s="31"/>
      <c r="RC207" s="31"/>
      <c r="RD207" s="31"/>
      <c r="RE207" s="31"/>
      <c r="RF207" s="31"/>
      <c r="RG207" s="31"/>
      <c r="RH207" s="31"/>
      <c r="RI207" s="31"/>
      <c r="RJ207" s="31"/>
      <c r="RK207" s="31"/>
      <c r="RL207" s="31"/>
      <c r="RM207" s="31"/>
      <c r="RN207" s="31"/>
      <c r="RO207" s="31"/>
      <c r="RP207" s="31"/>
      <c r="RQ207" s="31"/>
      <c r="RR207" s="31"/>
      <c r="RS207" s="31"/>
      <c r="RT207" s="31"/>
      <c r="RU207" s="31"/>
      <c r="RV207" s="31"/>
      <c r="RW207" s="31"/>
      <c r="RX207" s="31"/>
      <c r="RY207" s="31"/>
      <c r="RZ207" s="31"/>
      <c r="SA207" s="31"/>
      <c r="SB207" s="31"/>
      <c r="SC207" s="31"/>
      <c r="SD207" s="31"/>
      <c r="SE207" s="31"/>
      <c r="SF207" s="31"/>
      <c r="SG207" s="31"/>
      <c r="SH207" s="31"/>
      <c r="SI207" s="31"/>
      <c r="SJ207" s="31"/>
      <c r="SK207" s="31"/>
      <c r="SL207" s="31"/>
      <c r="SM207" s="31"/>
      <c r="SN207" s="31"/>
      <c r="SO207" s="31"/>
      <c r="SP207" s="31"/>
      <c r="SQ207" s="31"/>
      <c r="SR207" s="31"/>
      <c r="SS207" s="31"/>
      <c r="ST207" s="31"/>
      <c r="SU207" s="31"/>
      <c r="SV207" s="31"/>
      <c r="SW207" s="31"/>
      <c r="SX207" s="31"/>
      <c r="SY207" s="31"/>
      <c r="SZ207" s="31"/>
      <c r="TA207" s="31"/>
      <c r="TB207" s="31"/>
      <c r="TC207" s="31"/>
      <c r="TD207" s="31"/>
      <c r="TE207" s="31"/>
      <c r="TF207" s="31"/>
      <c r="TG207" s="31"/>
      <c r="TH207" s="31"/>
      <c r="TI207" s="31"/>
      <c r="TJ207" s="31"/>
      <c r="TK207" s="31"/>
      <c r="TL207" s="31"/>
      <c r="TM207" s="31"/>
      <c r="TN207" s="31"/>
      <c r="TO207" s="31"/>
      <c r="TP207" s="31"/>
      <c r="TQ207" s="31"/>
      <c r="TR207" s="31"/>
      <c r="TS207" s="31"/>
      <c r="TT207" s="31"/>
      <c r="TU207" s="31"/>
      <c r="TV207" s="31"/>
      <c r="TW207" s="31"/>
      <c r="TX207" s="31"/>
      <c r="TY207" s="31"/>
      <c r="TZ207" s="31"/>
      <c r="UA207" s="31"/>
      <c r="UB207" s="31"/>
      <c r="UC207" s="31"/>
      <c r="UD207" s="31"/>
      <c r="UE207" s="31"/>
      <c r="UF207" s="31"/>
      <c r="UG207" s="31"/>
      <c r="UH207" s="31"/>
      <c r="UI207" s="31"/>
      <c r="UJ207" s="31"/>
      <c r="UK207" s="31"/>
      <c r="UL207" s="31"/>
      <c r="UM207" s="31"/>
      <c r="UN207" s="31"/>
      <c r="UO207" s="31"/>
      <c r="UP207" s="31"/>
      <c r="UQ207" s="31"/>
      <c r="UR207" s="31"/>
      <c r="US207" s="31"/>
      <c r="UT207" s="31"/>
      <c r="UU207" s="31"/>
      <c r="UV207" s="31"/>
      <c r="UW207" s="31"/>
      <c r="UX207" s="31"/>
      <c r="UY207" s="31"/>
      <c r="UZ207" s="31"/>
      <c r="VA207" s="31"/>
      <c r="VB207" s="31"/>
      <c r="VC207" s="31"/>
      <c r="VD207" s="31"/>
      <c r="VE207" s="31"/>
      <c r="VF207" s="31"/>
      <c r="VG207" s="31"/>
      <c r="VH207" s="31"/>
      <c r="VI207" s="31"/>
      <c r="VJ207" s="31"/>
      <c r="VK207" s="31"/>
      <c r="VL207" s="31"/>
      <c r="VM207" s="31"/>
      <c r="VN207" s="31"/>
      <c r="VO207" s="31"/>
      <c r="VP207" s="31"/>
      <c r="VQ207" s="31"/>
      <c r="VR207" s="31"/>
      <c r="VS207" s="31"/>
      <c r="VT207" s="31"/>
      <c r="VU207" s="31"/>
      <c r="VV207" s="31"/>
      <c r="VW207" s="31"/>
      <c r="VX207" s="31"/>
      <c r="VY207" s="31"/>
      <c r="VZ207" s="31"/>
      <c r="WA207" s="31"/>
      <c r="WB207" s="31"/>
      <c r="WC207" s="31"/>
      <c r="WD207" s="31"/>
      <c r="WE207" s="31"/>
      <c r="WF207" s="31"/>
      <c r="WG207" s="31"/>
      <c r="WH207" s="31"/>
      <c r="WI207" s="31"/>
      <c r="WJ207" s="31"/>
      <c r="WK207" s="31"/>
      <c r="WL207" s="31"/>
      <c r="WM207" s="31"/>
      <c r="WN207" s="31"/>
      <c r="WO207" s="31"/>
      <c r="WP207" s="31"/>
      <c r="WQ207" s="31"/>
      <c r="WR207" s="31"/>
      <c r="WS207" s="31"/>
      <c r="WT207" s="31"/>
      <c r="WU207" s="31"/>
      <c r="WV207" s="31"/>
      <c r="WW207" s="31"/>
      <c r="WX207" s="31"/>
      <c r="WY207" s="31"/>
      <c r="WZ207" s="31"/>
      <c r="XA207" s="31"/>
      <c r="XB207" s="31"/>
      <c r="XC207" s="31"/>
      <c r="XD207" s="31"/>
      <c r="XE207" s="31"/>
      <c r="XF207" s="31"/>
      <c r="XG207" s="31"/>
      <c r="XH207" s="31"/>
      <c r="XI207" s="31"/>
      <c r="XJ207" s="31"/>
      <c r="XK207" s="31"/>
      <c r="XL207" s="31"/>
      <c r="XM207" s="31"/>
      <c r="XN207" s="31"/>
      <c r="XO207" s="31"/>
      <c r="XP207" s="31"/>
      <c r="XQ207" s="31"/>
      <c r="XR207" s="31"/>
      <c r="XS207" s="31"/>
      <c r="XT207" s="31"/>
      <c r="XU207" s="31"/>
      <c r="XV207" s="31"/>
      <c r="XW207" s="31"/>
      <c r="XX207" s="31"/>
      <c r="XY207" s="31"/>
      <c r="XZ207" s="31"/>
      <c r="YA207" s="31"/>
      <c r="YB207" s="31"/>
      <c r="YC207" s="31"/>
      <c r="YD207" s="31"/>
      <c r="YE207" s="31"/>
      <c r="YF207" s="31"/>
      <c r="YG207" s="31"/>
      <c r="YH207" s="31"/>
      <c r="YI207" s="31"/>
      <c r="YJ207" s="31"/>
      <c r="YK207" s="31"/>
      <c r="YL207" s="31"/>
      <c r="YM207" s="31"/>
      <c r="YN207" s="31"/>
      <c r="YO207" s="31"/>
      <c r="YP207" s="31"/>
      <c r="YQ207" s="31"/>
      <c r="YR207" s="31"/>
      <c r="YS207" s="31"/>
    </row>
    <row r="208" spans="1:669" s="11" customFormat="1" ht="15.75" x14ac:dyDescent="0.25">
      <c r="A208" s="28" t="s">
        <v>223</v>
      </c>
      <c r="B208" s="12"/>
      <c r="C208" s="13"/>
      <c r="D208" s="13"/>
      <c r="E208" s="28"/>
      <c r="F208" s="28"/>
      <c r="G208" s="140"/>
      <c r="H208" s="119"/>
      <c r="I208" s="140"/>
      <c r="J208" s="140"/>
      <c r="K208" s="140"/>
      <c r="L208" s="140"/>
      <c r="M208" s="119"/>
      <c r="P208" s="62" t="s">
        <v>177</v>
      </c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 s="31"/>
      <c r="NC208" s="31"/>
      <c r="ND208" s="31"/>
      <c r="NE208" s="31"/>
      <c r="NF208" s="31"/>
      <c r="NG208" s="31"/>
      <c r="NH208" s="31"/>
      <c r="NI208" s="31"/>
      <c r="NJ208" s="31"/>
      <c r="NK208" s="31"/>
      <c r="NL208" s="31"/>
      <c r="NM208" s="31"/>
      <c r="NN208" s="31"/>
      <c r="NO208" s="31"/>
      <c r="NP208" s="31"/>
      <c r="NQ208" s="31"/>
      <c r="NR208" s="31"/>
      <c r="NS208" s="31"/>
      <c r="NT208" s="31"/>
      <c r="NU208" s="31"/>
      <c r="NV208" s="31"/>
      <c r="NW208" s="31"/>
      <c r="NX208" s="31"/>
      <c r="NY208" s="31"/>
      <c r="NZ208" s="31"/>
      <c r="OA208" s="31"/>
      <c r="OB208" s="31"/>
      <c r="OC208" s="31"/>
      <c r="OD208" s="31"/>
      <c r="OE208" s="31"/>
      <c r="OF208" s="31"/>
      <c r="OG208" s="31"/>
      <c r="OH208" s="31"/>
      <c r="OI208" s="31"/>
      <c r="OJ208" s="31"/>
      <c r="OK208" s="31"/>
      <c r="OL208" s="31"/>
      <c r="OM208" s="31"/>
      <c r="ON208" s="31"/>
      <c r="OO208" s="31"/>
      <c r="OP208" s="31"/>
      <c r="OQ208" s="31"/>
      <c r="OR208" s="31"/>
      <c r="OS208" s="31"/>
      <c r="OT208" s="31"/>
      <c r="OU208" s="31"/>
      <c r="OV208" s="31"/>
      <c r="OW208" s="31"/>
      <c r="OX208" s="31"/>
      <c r="OY208" s="31"/>
      <c r="OZ208" s="31"/>
      <c r="PA208" s="31"/>
      <c r="PB208" s="31"/>
      <c r="PC208" s="31"/>
      <c r="PD208" s="31"/>
      <c r="PE208" s="31"/>
      <c r="PF208" s="31"/>
      <c r="PG208" s="31"/>
      <c r="PH208" s="31"/>
      <c r="PI208" s="31"/>
      <c r="PJ208" s="31"/>
      <c r="PK208" s="31"/>
      <c r="PL208" s="31"/>
      <c r="PM208" s="31"/>
      <c r="PN208" s="31"/>
      <c r="PO208" s="31"/>
      <c r="PP208" s="31"/>
      <c r="PQ208" s="31"/>
      <c r="PR208" s="31"/>
      <c r="PS208" s="31"/>
      <c r="PT208" s="31"/>
      <c r="PU208" s="31"/>
      <c r="PV208" s="31"/>
      <c r="PW208" s="31"/>
      <c r="PX208" s="31"/>
      <c r="PY208" s="31"/>
      <c r="PZ208" s="31"/>
      <c r="QA208" s="31"/>
      <c r="QB208" s="31"/>
      <c r="QC208" s="31"/>
      <c r="QD208" s="31"/>
      <c r="QE208" s="31"/>
      <c r="QF208" s="31"/>
      <c r="QG208" s="31"/>
      <c r="QH208" s="31"/>
      <c r="QI208" s="31"/>
      <c r="QJ208" s="31"/>
      <c r="QK208" s="31"/>
      <c r="QL208" s="31"/>
      <c r="QM208" s="31"/>
      <c r="QN208" s="31"/>
      <c r="QO208" s="31"/>
      <c r="QP208" s="31"/>
      <c r="QQ208" s="31"/>
      <c r="QR208" s="31"/>
      <c r="QS208" s="31"/>
      <c r="QT208" s="31"/>
      <c r="QU208" s="31"/>
      <c r="QV208" s="31"/>
      <c r="QW208" s="31"/>
      <c r="QX208" s="31"/>
      <c r="QY208" s="31"/>
      <c r="QZ208" s="31"/>
      <c r="RA208" s="31"/>
      <c r="RB208" s="31"/>
      <c r="RC208" s="31"/>
      <c r="RD208" s="31"/>
      <c r="RE208" s="31"/>
      <c r="RF208" s="31"/>
      <c r="RG208" s="31"/>
      <c r="RH208" s="31"/>
      <c r="RI208" s="31"/>
      <c r="RJ208" s="31"/>
      <c r="RK208" s="31"/>
      <c r="RL208" s="31"/>
      <c r="RM208" s="31"/>
      <c r="RN208" s="31"/>
      <c r="RO208" s="31"/>
      <c r="RP208" s="31"/>
      <c r="RQ208" s="31"/>
      <c r="RR208" s="31"/>
      <c r="RS208" s="31"/>
      <c r="RT208" s="31"/>
      <c r="RU208" s="31"/>
      <c r="RV208" s="31"/>
      <c r="RW208" s="31"/>
      <c r="RX208" s="31"/>
      <c r="RY208" s="31"/>
      <c r="RZ208" s="31"/>
      <c r="SA208" s="31"/>
      <c r="SB208" s="31"/>
      <c r="SC208" s="31"/>
      <c r="SD208" s="31"/>
      <c r="SE208" s="31"/>
      <c r="SF208" s="31"/>
      <c r="SG208" s="31"/>
      <c r="SH208" s="31"/>
      <c r="SI208" s="31"/>
      <c r="SJ208" s="31"/>
      <c r="SK208" s="31"/>
      <c r="SL208" s="31"/>
      <c r="SM208" s="31"/>
      <c r="SN208" s="31"/>
      <c r="SO208" s="31"/>
      <c r="SP208" s="31"/>
      <c r="SQ208" s="31"/>
      <c r="SR208" s="31"/>
      <c r="SS208" s="31"/>
      <c r="ST208" s="31"/>
      <c r="SU208" s="31"/>
      <c r="SV208" s="31"/>
      <c r="SW208" s="31"/>
      <c r="SX208" s="31"/>
      <c r="SY208" s="31"/>
      <c r="SZ208" s="31"/>
      <c r="TA208" s="31"/>
      <c r="TB208" s="31"/>
      <c r="TC208" s="31"/>
      <c r="TD208" s="31"/>
      <c r="TE208" s="31"/>
      <c r="TF208" s="31"/>
      <c r="TG208" s="31"/>
      <c r="TH208" s="31"/>
      <c r="TI208" s="31"/>
      <c r="TJ208" s="31"/>
      <c r="TK208" s="31"/>
      <c r="TL208" s="31"/>
      <c r="TM208" s="31"/>
      <c r="TN208" s="31"/>
      <c r="TO208" s="31"/>
      <c r="TP208" s="31"/>
      <c r="TQ208" s="31"/>
      <c r="TR208" s="31"/>
      <c r="TS208" s="31"/>
      <c r="TT208" s="31"/>
      <c r="TU208" s="31"/>
      <c r="TV208" s="31"/>
      <c r="TW208" s="31"/>
      <c r="TX208" s="31"/>
      <c r="TY208" s="31"/>
      <c r="TZ208" s="31"/>
      <c r="UA208" s="31"/>
      <c r="UB208" s="31"/>
      <c r="UC208" s="31"/>
      <c r="UD208" s="31"/>
      <c r="UE208" s="31"/>
      <c r="UF208" s="31"/>
      <c r="UG208" s="31"/>
      <c r="UH208" s="31"/>
      <c r="UI208" s="31"/>
      <c r="UJ208" s="31"/>
      <c r="UK208" s="31"/>
      <c r="UL208" s="31"/>
      <c r="UM208" s="31"/>
      <c r="UN208" s="31"/>
      <c r="UO208" s="31"/>
      <c r="UP208" s="31"/>
      <c r="UQ208" s="31"/>
      <c r="UR208" s="31"/>
      <c r="US208" s="31"/>
      <c r="UT208" s="31"/>
      <c r="UU208" s="31"/>
      <c r="UV208" s="31"/>
      <c r="UW208" s="31"/>
      <c r="UX208" s="31"/>
      <c r="UY208" s="31"/>
      <c r="UZ208" s="31"/>
      <c r="VA208" s="31"/>
      <c r="VB208" s="31"/>
      <c r="VC208" s="31"/>
      <c r="VD208" s="31"/>
      <c r="VE208" s="31"/>
      <c r="VF208" s="31"/>
      <c r="VG208" s="31"/>
      <c r="VH208" s="31"/>
      <c r="VI208" s="31"/>
      <c r="VJ208" s="31"/>
      <c r="VK208" s="31"/>
      <c r="VL208" s="31"/>
      <c r="VM208" s="31"/>
      <c r="VN208" s="31"/>
      <c r="VO208" s="31"/>
      <c r="VP208" s="31"/>
      <c r="VQ208" s="31"/>
      <c r="VR208" s="31"/>
      <c r="VS208" s="31"/>
      <c r="VT208" s="31"/>
      <c r="VU208" s="31"/>
      <c r="VV208" s="31"/>
      <c r="VW208" s="31"/>
      <c r="VX208" s="31"/>
      <c r="VY208" s="31"/>
      <c r="VZ208" s="31"/>
      <c r="WA208" s="31"/>
      <c r="WB208" s="31"/>
      <c r="WC208" s="31"/>
      <c r="WD208" s="31"/>
      <c r="WE208" s="31"/>
      <c r="WF208" s="31"/>
      <c r="WG208" s="31"/>
      <c r="WH208" s="31"/>
      <c r="WI208" s="31"/>
      <c r="WJ208" s="31"/>
      <c r="WK208" s="31"/>
      <c r="WL208" s="31"/>
      <c r="WM208" s="31"/>
      <c r="WN208" s="31"/>
      <c r="WO208" s="31"/>
      <c r="WP208" s="31"/>
      <c r="WQ208" s="31"/>
      <c r="WR208" s="31"/>
      <c r="WS208" s="31"/>
      <c r="WT208" s="31"/>
      <c r="WU208" s="31"/>
      <c r="WV208" s="31"/>
      <c r="WW208" s="31"/>
      <c r="WX208" s="31"/>
      <c r="WY208" s="31"/>
      <c r="WZ208" s="31"/>
      <c r="XA208" s="31"/>
      <c r="XB208" s="31"/>
      <c r="XC208" s="31"/>
      <c r="XD208" s="31"/>
      <c r="XE208" s="31"/>
      <c r="XF208" s="31"/>
      <c r="XG208" s="31"/>
      <c r="XH208" s="31"/>
      <c r="XI208" s="31"/>
      <c r="XJ208" s="31"/>
      <c r="XK208" s="31"/>
      <c r="XL208" s="31"/>
      <c r="XM208" s="31"/>
      <c r="XN208" s="31"/>
      <c r="XO208" s="31"/>
      <c r="XP208" s="31"/>
      <c r="XQ208" s="31"/>
      <c r="XR208" s="31"/>
      <c r="XS208" s="31"/>
      <c r="XT208" s="31"/>
      <c r="XU208" s="31"/>
      <c r="XV208" s="31"/>
      <c r="XW208" s="31"/>
      <c r="XX208" s="31"/>
      <c r="XY208" s="31"/>
      <c r="XZ208" s="31"/>
      <c r="YA208" s="31"/>
      <c r="YB208" s="31"/>
      <c r="YC208" s="31"/>
      <c r="YD208" s="31"/>
      <c r="YE208" s="31"/>
      <c r="YF208" s="31"/>
      <c r="YG208" s="31"/>
      <c r="YH208" s="31"/>
      <c r="YI208" s="31"/>
      <c r="YJ208" s="31"/>
      <c r="YK208" s="31"/>
      <c r="YL208" s="31"/>
      <c r="YM208" s="31"/>
      <c r="YN208" s="31"/>
      <c r="YO208" s="31"/>
      <c r="YP208" s="31"/>
      <c r="YQ208" s="31"/>
      <c r="YR208" s="31"/>
      <c r="YS208" s="31"/>
    </row>
    <row r="209" spans="1:669" s="56" customFormat="1" ht="15.75" x14ac:dyDescent="0.25">
      <c r="A209" s="31" t="s">
        <v>97</v>
      </c>
      <c r="B209" s="72" t="s">
        <v>50</v>
      </c>
      <c r="C209" s="14" t="s">
        <v>66</v>
      </c>
      <c r="D209" s="14" t="s">
        <v>197</v>
      </c>
      <c r="E209" s="75">
        <v>44593</v>
      </c>
      <c r="F209" s="78" t="s">
        <v>99</v>
      </c>
      <c r="G209" s="144">
        <v>100000</v>
      </c>
      <c r="H209" s="145">
        <v>2870</v>
      </c>
      <c r="I209" s="30">
        <v>11711.01</v>
      </c>
      <c r="J209" s="144">
        <v>3040</v>
      </c>
      <c r="K209" s="136">
        <v>1602.45</v>
      </c>
      <c r="L209" s="136">
        <v>19223.46</v>
      </c>
      <c r="M209" s="145">
        <f>G209-L209</f>
        <v>80776.540000000008</v>
      </c>
      <c r="N209" s="11"/>
      <c r="O209" s="11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 s="50"/>
      <c r="NC209" s="50"/>
      <c r="ND209" s="50"/>
      <c r="NE209" s="50"/>
      <c r="NF209" s="50"/>
      <c r="NG209" s="50"/>
      <c r="NH209" s="50"/>
      <c r="NI209" s="50"/>
      <c r="NJ209" s="50"/>
      <c r="NK209" s="50"/>
      <c r="NL209" s="50"/>
      <c r="NM209" s="50"/>
      <c r="NN209" s="50"/>
      <c r="NO209" s="50"/>
      <c r="NP209" s="50"/>
      <c r="NQ209" s="50"/>
      <c r="NR209" s="50"/>
      <c r="NS209" s="50"/>
      <c r="NT209" s="50"/>
      <c r="NU209" s="50"/>
      <c r="NV209" s="50"/>
      <c r="NW209" s="50"/>
      <c r="NX209" s="50"/>
      <c r="NY209" s="50"/>
      <c r="NZ209" s="50"/>
      <c r="OA209" s="50"/>
      <c r="OB209" s="50"/>
      <c r="OC209" s="50"/>
      <c r="OD209" s="50"/>
      <c r="OE209" s="50"/>
      <c r="OF209" s="50"/>
      <c r="OG209" s="50"/>
      <c r="OH209" s="50"/>
      <c r="OI209" s="50"/>
      <c r="OJ209" s="50"/>
      <c r="OK209" s="50"/>
      <c r="OL209" s="50"/>
      <c r="OM209" s="50"/>
      <c r="ON209" s="50"/>
      <c r="OO209" s="50"/>
      <c r="OP209" s="50"/>
      <c r="OQ209" s="50"/>
      <c r="OR209" s="50"/>
      <c r="OS209" s="50"/>
      <c r="OT209" s="50"/>
      <c r="OU209" s="50"/>
      <c r="OV209" s="50"/>
      <c r="OW209" s="50"/>
      <c r="OX209" s="50"/>
      <c r="OY209" s="50"/>
      <c r="OZ209" s="50"/>
      <c r="PA209" s="50"/>
      <c r="PB209" s="50"/>
      <c r="PC209" s="50"/>
      <c r="PD209" s="50"/>
      <c r="PE209" s="50"/>
      <c r="PF209" s="50"/>
      <c r="PG209" s="50"/>
      <c r="PH209" s="50"/>
      <c r="PI209" s="50"/>
      <c r="PJ209" s="50"/>
      <c r="PK209" s="50"/>
      <c r="PL209" s="50"/>
      <c r="PM209" s="50"/>
      <c r="PN209" s="50"/>
      <c r="PO209" s="50"/>
      <c r="PP209" s="50"/>
      <c r="PQ209" s="50"/>
      <c r="PR209" s="50"/>
      <c r="PS209" s="50"/>
      <c r="PT209" s="50"/>
      <c r="PU209" s="50"/>
      <c r="PV209" s="50"/>
      <c r="PW209" s="50"/>
      <c r="PX209" s="50"/>
      <c r="PY209" s="50"/>
      <c r="PZ209" s="50"/>
      <c r="QA209" s="50"/>
      <c r="QB209" s="50"/>
      <c r="QC209" s="50"/>
      <c r="QD209" s="50"/>
      <c r="QE209" s="50"/>
      <c r="QF209" s="50"/>
      <c r="QG209" s="50"/>
      <c r="QH209" s="50"/>
      <c r="QI209" s="50"/>
      <c r="QJ209" s="50"/>
      <c r="QK209" s="50"/>
      <c r="QL209" s="50"/>
      <c r="QM209" s="50"/>
      <c r="QN209" s="50"/>
      <c r="QO209" s="50"/>
      <c r="QP209" s="50"/>
      <c r="QQ209" s="50"/>
      <c r="QR209" s="50"/>
      <c r="QS209" s="50"/>
      <c r="QT209" s="50"/>
      <c r="QU209" s="50"/>
      <c r="QV209" s="50"/>
      <c r="QW209" s="50"/>
      <c r="QX209" s="50"/>
      <c r="QY209" s="50"/>
      <c r="QZ209" s="50"/>
      <c r="RA209" s="50"/>
      <c r="RB209" s="50"/>
      <c r="RC209" s="50"/>
      <c r="RD209" s="50"/>
      <c r="RE209" s="50"/>
      <c r="RF209" s="50"/>
      <c r="RG209" s="50"/>
      <c r="RH209" s="50"/>
      <c r="RI209" s="50"/>
      <c r="RJ209" s="50"/>
      <c r="RK209" s="50"/>
      <c r="RL209" s="50"/>
      <c r="RM209" s="50"/>
      <c r="RN209" s="50"/>
      <c r="RO209" s="50"/>
      <c r="RP209" s="50"/>
      <c r="RQ209" s="50"/>
      <c r="RR209" s="50"/>
      <c r="RS209" s="50"/>
      <c r="RT209" s="50"/>
      <c r="RU209" s="50"/>
      <c r="RV209" s="50"/>
      <c r="RW209" s="50"/>
      <c r="RX209" s="50"/>
      <c r="RY209" s="50"/>
      <c r="RZ209" s="50"/>
      <c r="SA209" s="50"/>
      <c r="SB209" s="50"/>
      <c r="SC209" s="50"/>
      <c r="SD209" s="50"/>
      <c r="SE209" s="50"/>
      <c r="SF209" s="50"/>
      <c r="SG209" s="50"/>
      <c r="SH209" s="50"/>
      <c r="SI209" s="50"/>
      <c r="SJ209" s="50"/>
      <c r="SK209" s="50"/>
      <c r="SL209" s="50"/>
      <c r="SM209" s="50"/>
      <c r="SN209" s="50"/>
      <c r="SO209" s="50"/>
      <c r="SP209" s="50"/>
      <c r="SQ209" s="50"/>
      <c r="SR209" s="50"/>
      <c r="SS209" s="50"/>
      <c r="ST209" s="50"/>
      <c r="SU209" s="50"/>
      <c r="SV209" s="50"/>
      <c r="SW209" s="50"/>
      <c r="SX209" s="50"/>
      <c r="SY209" s="50"/>
      <c r="SZ209" s="50"/>
      <c r="TA209" s="50"/>
      <c r="TB209" s="50"/>
      <c r="TC209" s="50"/>
      <c r="TD209" s="50"/>
      <c r="TE209" s="50"/>
      <c r="TF209" s="50"/>
      <c r="TG209" s="50"/>
      <c r="TH209" s="50"/>
      <c r="TI209" s="50"/>
      <c r="TJ209" s="50"/>
      <c r="TK209" s="50"/>
      <c r="TL209" s="50"/>
      <c r="TM209" s="50"/>
      <c r="TN209" s="50"/>
      <c r="TO209" s="50"/>
      <c r="TP209" s="50"/>
      <c r="TQ209" s="50"/>
      <c r="TR209" s="50"/>
      <c r="TS209" s="50"/>
      <c r="TT209" s="50"/>
      <c r="TU209" s="50"/>
      <c r="TV209" s="50"/>
      <c r="TW209" s="50"/>
      <c r="TX209" s="50"/>
      <c r="TY209" s="50"/>
      <c r="TZ209" s="50"/>
      <c r="UA209" s="50"/>
      <c r="UB209" s="50"/>
      <c r="UC209" s="50"/>
      <c r="UD209" s="50"/>
      <c r="UE209" s="50"/>
      <c r="UF209" s="50"/>
      <c r="UG209" s="50"/>
      <c r="UH209" s="50"/>
      <c r="UI209" s="50"/>
      <c r="UJ209" s="50"/>
      <c r="UK209" s="50"/>
      <c r="UL209" s="50"/>
      <c r="UM209" s="50"/>
      <c r="UN209" s="50"/>
      <c r="UO209" s="50"/>
      <c r="UP209" s="50"/>
      <c r="UQ209" s="50"/>
      <c r="UR209" s="50"/>
      <c r="US209" s="50"/>
      <c r="UT209" s="50"/>
      <c r="UU209" s="50"/>
      <c r="UV209" s="50"/>
      <c r="UW209" s="50"/>
      <c r="UX209" s="50"/>
      <c r="UY209" s="50"/>
      <c r="UZ209" s="50"/>
      <c r="VA209" s="50"/>
      <c r="VB209" s="50"/>
      <c r="VC209" s="50"/>
      <c r="VD209" s="50"/>
      <c r="VE209" s="50"/>
      <c r="VF209" s="50"/>
      <c r="VG209" s="50"/>
      <c r="VH209" s="50"/>
      <c r="VI209" s="50"/>
      <c r="VJ209" s="50"/>
      <c r="VK209" s="50"/>
      <c r="VL209" s="50"/>
      <c r="VM209" s="50"/>
      <c r="VN209" s="50"/>
      <c r="VO209" s="50"/>
      <c r="VP209" s="50"/>
      <c r="VQ209" s="50"/>
      <c r="VR209" s="50"/>
      <c r="VS209" s="50"/>
      <c r="VT209" s="50"/>
      <c r="VU209" s="50"/>
      <c r="VV209" s="50"/>
      <c r="VW209" s="50"/>
      <c r="VX209" s="50"/>
      <c r="VY209" s="50"/>
      <c r="VZ209" s="50"/>
      <c r="WA209" s="50"/>
      <c r="WB209" s="50"/>
      <c r="WC209" s="50"/>
      <c r="WD209" s="50"/>
      <c r="WE209" s="50"/>
      <c r="WF209" s="50"/>
      <c r="WG209" s="50"/>
      <c r="WH209" s="50"/>
      <c r="WI209" s="50"/>
      <c r="WJ209" s="50"/>
      <c r="WK209" s="50"/>
      <c r="WL209" s="50"/>
      <c r="WM209" s="50"/>
      <c r="WN209" s="50"/>
      <c r="WO209" s="50"/>
      <c r="WP209" s="50"/>
      <c r="WQ209" s="50"/>
      <c r="WR209" s="50"/>
      <c r="WS209" s="50"/>
      <c r="WT209" s="50"/>
      <c r="WU209" s="50"/>
      <c r="WV209" s="50"/>
      <c r="WW209" s="50"/>
      <c r="WX209" s="50"/>
      <c r="WY209" s="50"/>
      <c r="WZ209" s="50"/>
      <c r="XA209" s="50"/>
      <c r="XB209" s="50"/>
      <c r="XC209" s="50"/>
      <c r="XD209" s="50"/>
      <c r="XE209" s="50"/>
      <c r="XF209" s="50"/>
      <c r="XG209" s="50"/>
      <c r="XH209" s="50"/>
      <c r="XI209" s="50"/>
      <c r="XJ209" s="50"/>
      <c r="XK209" s="50"/>
      <c r="XL209" s="50"/>
      <c r="XM209" s="50"/>
      <c r="XN209" s="50"/>
      <c r="XO209" s="50"/>
      <c r="XP209" s="50"/>
      <c r="XQ209" s="50"/>
      <c r="XR209" s="50"/>
      <c r="XS209" s="50"/>
      <c r="XT209" s="50"/>
      <c r="XU209" s="50"/>
      <c r="XV209" s="50"/>
      <c r="XW209" s="50"/>
      <c r="XX209" s="50"/>
      <c r="XY209" s="50"/>
      <c r="XZ209" s="50"/>
      <c r="YA209" s="50"/>
      <c r="YB209" s="50"/>
      <c r="YC209" s="50"/>
      <c r="YD209" s="50"/>
      <c r="YE209" s="50"/>
      <c r="YF209" s="50"/>
      <c r="YG209" s="50"/>
      <c r="YH209" s="50"/>
      <c r="YI209" s="50"/>
      <c r="YJ209" s="50"/>
      <c r="YK209" s="50"/>
      <c r="YL209" s="50"/>
      <c r="YM209" s="50"/>
      <c r="YN209" s="50"/>
      <c r="YO209" s="50"/>
      <c r="YP209" s="50"/>
      <c r="YQ209" s="50"/>
      <c r="YR209" s="50"/>
      <c r="YS209" s="50"/>
    </row>
    <row r="210" spans="1:669" x14ac:dyDescent="0.25">
      <c r="A210" s="31" t="s">
        <v>133</v>
      </c>
      <c r="B210" s="72" t="s">
        <v>134</v>
      </c>
      <c r="C210" s="14" t="s">
        <v>67</v>
      </c>
      <c r="D210" s="14" t="s">
        <v>197</v>
      </c>
      <c r="E210" s="15">
        <v>44593</v>
      </c>
      <c r="F210" s="11" t="s">
        <v>99</v>
      </c>
      <c r="G210" s="144">
        <v>60000</v>
      </c>
      <c r="H210" s="145">
        <v>1722</v>
      </c>
      <c r="I210" s="144">
        <v>3486.68</v>
      </c>
      <c r="J210" s="144">
        <v>1824</v>
      </c>
      <c r="K210" s="144">
        <v>25</v>
      </c>
      <c r="L210" s="136">
        <v>7057.68</v>
      </c>
      <c r="M210" s="145">
        <f>G210-L210</f>
        <v>52942.32</v>
      </c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</row>
    <row r="211" spans="1:669" s="2" customFormat="1" ht="15.75" x14ac:dyDescent="0.25">
      <c r="A211" s="45" t="s">
        <v>13</v>
      </c>
      <c r="B211" s="65">
        <v>2</v>
      </c>
      <c r="C211" s="51"/>
      <c r="D211" s="51"/>
      <c r="E211" s="45"/>
      <c r="F211" s="45"/>
      <c r="G211" s="139">
        <f>SUM(G209:G210)</f>
        <v>160000</v>
      </c>
      <c r="H211" s="103">
        <f t="shared" ref="H211:M211" si="41">SUM(H209:H210)</f>
        <v>4592</v>
      </c>
      <c r="I211" s="139">
        <f>SUM(I209:I210)</f>
        <v>15197.69</v>
      </c>
      <c r="J211" s="139">
        <f t="shared" si="41"/>
        <v>4864</v>
      </c>
      <c r="K211" s="139">
        <f>SUM(K209:K210)</f>
        <v>1627.45</v>
      </c>
      <c r="L211" s="139">
        <f t="shared" si="41"/>
        <v>26281.14</v>
      </c>
      <c r="M211" s="139">
        <f t="shared" si="41"/>
        <v>133718.86000000002</v>
      </c>
      <c r="O211" s="11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</row>
    <row r="212" spans="1:669" s="2" customFormat="1" ht="15.75" x14ac:dyDescent="0.25">
      <c r="A212"/>
      <c r="E212"/>
      <c r="F212"/>
      <c r="G212" s="141"/>
      <c r="H212" s="102"/>
      <c r="I212" s="141"/>
      <c r="J212" s="141"/>
      <c r="K212" s="141"/>
      <c r="L212" s="141"/>
      <c r="M212" s="102"/>
      <c r="O212" s="11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</row>
    <row r="213" spans="1:669" s="2" customFormat="1" ht="15.75" x14ac:dyDescent="0.25">
      <c r="A213" s="28" t="s">
        <v>135</v>
      </c>
      <c r="B213" s="12"/>
      <c r="C213" s="14"/>
      <c r="D213" s="14"/>
      <c r="E213" s="15"/>
      <c r="F213" s="11"/>
      <c r="G213" s="144"/>
      <c r="H213" s="145"/>
      <c r="I213" s="144"/>
      <c r="J213" s="144"/>
      <c r="K213" s="144"/>
      <c r="L213" s="144"/>
      <c r="M213" s="145"/>
      <c r="O213" s="11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</row>
    <row r="214" spans="1:669" s="2" customFormat="1" ht="15.75" x14ac:dyDescent="0.25">
      <c r="A214" s="31" t="s">
        <v>136</v>
      </c>
      <c r="B214" s="24" t="s">
        <v>115</v>
      </c>
      <c r="C214" s="14" t="s">
        <v>66</v>
      </c>
      <c r="D214" s="14" t="s">
        <v>197</v>
      </c>
      <c r="E214" s="15">
        <v>44593</v>
      </c>
      <c r="F214" s="11" t="s">
        <v>99</v>
      </c>
      <c r="G214" s="144">
        <v>80000</v>
      </c>
      <c r="H214" s="145">
        <v>2296</v>
      </c>
      <c r="I214" s="30">
        <v>3452.41</v>
      </c>
      <c r="J214" s="144">
        <v>2432</v>
      </c>
      <c r="K214" s="144">
        <v>25</v>
      </c>
      <c r="L214" s="30">
        <v>8205.41</v>
      </c>
      <c r="M214" s="145">
        <f>G214-L214</f>
        <v>71794.59</v>
      </c>
      <c r="O214" s="11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</row>
    <row r="215" spans="1:669" s="2" customFormat="1" ht="15.75" x14ac:dyDescent="0.25">
      <c r="A215" s="31" t="s">
        <v>164</v>
      </c>
      <c r="B215" s="24" t="s">
        <v>15</v>
      </c>
      <c r="C215" s="14" t="s">
        <v>67</v>
      </c>
      <c r="D215" s="14" t="s">
        <v>197</v>
      </c>
      <c r="E215" s="15">
        <v>44652</v>
      </c>
      <c r="F215" s="11" t="s">
        <v>99</v>
      </c>
      <c r="G215" s="144">
        <v>60000</v>
      </c>
      <c r="H215" s="145">
        <v>1722</v>
      </c>
      <c r="I215" s="30">
        <v>3486.68</v>
      </c>
      <c r="J215" s="144">
        <v>1824</v>
      </c>
      <c r="K215" s="144">
        <v>25</v>
      </c>
      <c r="L215" s="30">
        <v>7057.68</v>
      </c>
      <c r="M215" s="145">
        <f t="shared" ref="M215:M218" si="42">G215-L215</f>
        <v>52942.32</v>
      </c>
      <c r="O215" s="11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</row>
    <row r="216" spans="1:669" s="2" customFormat="1" ht="15.75" x14ac:dyDescent="0.25">
      <c r="A216" s="31" t="s">
        <v>208</v>
      </c>
      <c r="B216" s="24" t="s">
        <v>209</v>
      </c>
      <c r="C216" s="14" t="s">
        <v>66</v>
      </c>
      <c r="D216" s="14" t="s">
        <v>197</v>
      </c>
      <c r="E216" s="15">
        <v>44805</v>
      </c>
      <c r="F216" s="11" t="s">
        <v>99</v>
      </c>
      <c r="G216" s="144">
        <v>50000</v>
      </c>
      <c r="H216" s="145">
        <v>1435</v>
      </c>
      <c r="I216" s="30">
        <v>1854</v>
      </c>
      <c r="J216" s="144">
        <v>1520</v>
      </c>
      <c r="K216" s="144">
        <v>25</v>
      </c>
      <c r="L216" s="30">
        <v>4834</v>
      </c>
      <c r="M216" s="145">
        <f t="shared" si="42"/>
        <v>45166</v>
      </c>
      <c r="O216" s="11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</row>
    <row r="217" spans="1:669" s="2" customFormat="1" ht="15.75" x14ac:dyDescent="0.25">
      <c r="A217" s="72" t="s">
        <v>199</v>
      </c>
      <c r="B217" s="149" t="s">
        <v>16</v>
      </c>
      <c r="C217" s="122" t="s">
        <v>67</v>
      </c>
      <c r="D217" s="74" t="s">
        <v>197</v>
      </c>
      <c r="E217" s="75">
        <v>44718</v>
      </c>
      <c r="F217" s="73" t="s">
        <v>99</v>
      </c>
      <c r="G217" s="144">
        <v>40000</v>
      </c>
      <c r="H217" s="145">
        <v>1148</v>
      </c>
      <c r="I217">
        <v>442.65</v>
      </c>
      <c r="J217" s="144">
        <v>1216</v>
      </c>
      <c r="K217" s="144">
        <v>25</v>
      </c>
      <c r="L217" s="30">
        <v>2831.65</v>
      </c>
      <c r="M217" s="145">
        <f t="shared" si="42"/>
        <v>37168.35</v>
      </c>
      <c r="O217" s="11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</row>
    <row r="218" spans="1:669" s="2" customFormat="1" ht="15.75" x14ac:dyDescent="0.25">
      <c r="A218" s="31" t="s">
        <v>200</v>
      </c>
      <c r="B218" s="24" t="s">
        <v>15</v>
      </c>
      <c r="C218" s="14" t="s">
        <v>66</v>
      </c>
      <c r="D218" s="14" t="s">
        <v>197</v>
      </c>
      <c r="E218" s="15">
        <v>44713</v>
      </c>
      <c r="F218" s="11" t="s">
        <v>99</v>
      </c>
      <c r="G218" s="144">
        <v>60000</v>
      </c>
      <c r="H218" s="145">
        <v>1722</v>
      </c>
      <c r="I218" s="30">
        <v>3486.68</v>
      </c>
      <c r="J218" s="144">
        <v>1824</v>
      </c>
      <c r="K218" s="144">
        <v>25</v>
      </c>
      <c r="L218" s="30">
        <v>7057.68</v>
      </c>
      <c r="M218" s="145">
        <f t="shared" si="42"/>
        <v>52942.32</v>
      </c>
      <c r="O218" s="11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</row>
    <row r="219" spans="1:669" s="2" customFormat="1" ht="15.75" x14ac:dyDescent="0.25">
      <c r="A219" s="45" t="s">
        <v>13</v>
      </c>
      <c r="B219" s="65">
        <v>5</v>
      </c>
      <c r="C219" s="65"/>
      <c r="D219" s="65"/>
      <c r="E219" s="45"/>
      <c r="F219" s="45"/>
      <c r="G219" s="139">
        <f>G214+G215+G217+G218+G216</f>
        <v>290000</v>
      </c>
      <c r="H219" s="103">
        <f>H214+H215+H218+H217+H216</f>
        <v>8323</v>
      </c>
      <c r="I219" s="139">
        <f>I214+I215+I218+I217+I216</f>
        <v>12722.42</v>
      </c>
      <c r="J219" s="139">
        <f>J214+J215+J218+J217+J216</f>
        <v>8816</v>
      </c>
      <c r="K219" s="139">
        <f>SUM(K214:K218)</f>
        <v>125</v>
      </c>
      <c r="L219" s="139">
        <f>L214+L215+L218+L217+L216</f>
        <v>29986.420000000002</v>
      </c>
      <c r="M219" s="103">
        <f>M214+M215+M217+M218+M216</f>
        <v>260013.58000000002</v>
      </c>
      <c r="O219" s="11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</row>
    <row r="220" spans="1:669" s="56" customFormat="1" ht="15.75" x14ac:dyDescent="0.25">
      <c r="A220"/>
      <c r="B220" s="2"/>
      <c r="C220" s="2"/>
      <c r="D220" s="2"/>
      <c r="E220"/>
      <c r="F220"/>
      <c r="G220" s="141"/>
      <c r="H220" s="102"/>
      <c r="I220" s="141"/>
      <c r="J220" s="141"/>
      <c r="K220" s="141"/>
      <c r="L220" s="141"/>
      <c r="M220" s="102"/>
      <c r="N220" s="11"/>
      <c r="O220" s="11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 s="50"/>
      <c r="NC220" s="50"/>
      <c r="ND220" s="50"/>
      <c r="NE220" s="50"/>
      <c r="NF220" s="50"/>
      <c r="NG220" s="50"/>
      <c r="NH220" s="50"/>
      <c r="NI220" s="50"/>
      <c r="NJ220" s="50"/>
      <c r="NK220" s="50"/>
      <c r="NL220" s="50"/>
      <c r="NM220" s="50"/>
      <c r="NN220" s="50"/>
      <c r="NO220" s="50"/>
      <c r="NP220" s="50"/>
      <c r="NQ220" s="50"/>
      <c r="NR220" s="50"/>
      <c r="NS220" s="50"/>
      <c r="NT220" s="50"/>
      <c r="NU220" s="50"/>
      <c r="NV220" s="50"/>
      <c r="NW220" s="50"/>
      <c r="NX220" s="50"/>
      <c r="NY220" s="50"/>
      <c r="NZ220" s="50"/>
      <c r="OA220" s="50"/>
      <c r="OB220" s="50"/>
      <c r="OC220" s="50"/>
      <c r="OD220" s="50"/>
      <c r="OE220" s="50"/>
      <c r="OF220" s="50"/>
      <c r="OG220" s="50"/>
      <c r="OH220" s="50"/>
      <c r="OI220" s="50"/>
      <c r="OJ220" s="50"/>
      <c r="OK220" s="50"/>
      <c r="OL220" s="50"/>
      <c r="OM220" s="50"/>
      <c r="ON220" s="50"/>
      <c r="OO220" s="50"/>
      <c r="OP220" s="50"/>
      <c r="OQ220" s="50"/>
      <c r="OR220" s="50"/>
      <c r="OS220" s="50"/>
      <c r="OT220" s="50"/>
      <c r="OU220" s="50"/>
      <c r="OV220" s="50"/>
      <c r="OW220" s="50"/>
      <c r="OX220" s="50"/>
      <c r="OY220" s="50"/>
      <c r="OZ220" s="50"/>
      <c r="PA220" s="50"/>
      <c r="PB220" s="50"/>
      <c r="PC220" s="50"/>
      <c r="PD220" s="50"/>
      <c r="PE220" s="50"/>
      <c r="PF220" s="50"/>
      <c r="PG220" s="50"/>
      <c r="PH220" s="50"/>
      <c r="PI220" s="50"/>
      <c r="PJ220" s="50"/>
      <c r="PK220" s="50"/>
      <c r="PL220" s="50"/>
      <c r="PM220" s="50"/>
      <c r="PN220" s="50"/>
      <c r="PO220" s="50"/>
      <c r="PP220" s="50"/>
      <c r="PQ220" s="50"/>
      <c r="PR220" s="50"/>
      <c r="PS220" s="50"/>
      <c r="PT220" s="50"/>
      <c r="PU220" s="50"/>
      <c r="PV220" s="50"/>
      <c r="PW220" s="50"/>
      <c r="PX220" s="50"/>
      <c r="PY220" s="50"/>
      <c r="PZ220" s="50"/>
      <c r="QA220" s="50"/>
      <c r="QB220" s="50"/>
      <c r="QC220" s="50"/>
      <c r="QD220" s="50"/>
      <c r="QE220" s="50"/>
      <c r="QF220" s="50"/>
      <c r="QG220" s="50"/>
      <c r="QH220" s="50"/>
      <c r="QI220" s="50"/>
      <c r="QJ220" s="50"/>
      <c r="QK220" s="50"/>
      <c r="QL220" s="50"/>
      <c r="QM220" s="50"/>
      <c r="QN220" s="50"/>
      <c r="QO220" s="50"/>
      <c r="QP220" s="50"/>
      <c r="QQ220" s="50"/>
      <c r="QR220" s="50"/>
      <c r="QS220" s="50"/>
      <c r="QT220" s="50"/>
      <c r="QU220" s="50"/>
      <c r="QV220" s="50"/>
      <c r="QW220" s="50"/>
      <c r="QX220" s="50"/>
      <c r="QY220" s="50"/>
      <c r="QZ220" s="50"/>
      <c r="RA220" s="50"/>
      <c r="RB220" s="50"/>
      <c r="RC220" s="50"/>
      <c r="RD220" s="50"/>
      <c r="RE220" s="50"/>
      <c r="RF220" s="50"/>
      <c r="RG220" s="50"/>
      <c r="RH220" s="50"/>
      <c r="RI220" s="50"/>
      <c r="RJ220" s="50"/>
      <c r="RK220" s="50"/>
      <c r="RL220" s="50"/>
      <c r="RM220" s="50"/>
      <c r="RN220" s="50"/>
      <c r="RO220" s="50"/>
      <c r="RP220" s="50"/>
      <c r="RQ220" s="50"/>
      <c r="RR220" s="50"/>
      <c r="RS220" s="50"/>
      <c r="RT220" s="50"/>
      <c r="RU220" s="50"/>
      <c r="RV220" s="50"/>
      <c r="RW220" s="50"/>
      <c r="RX220" s="50"/>
      <c r="RY220" s="50"/>
      <c r="RZ220" s="50"/>
      <c r="SA220" s="50"/>
      <c r="SB220" s="50"/>
      <c r="SC220" s="50"/>
      <c r="SD220" s="50"/>
      <c r="SE220" s="50"/>
      <c r="SF220" s="50"/>
      <c r="SG220" s="50"/>
      <c r="SH220" s="50"/>
      <c r="SI220" s="50"/>
      <c r="SJ220" s="50"/>
      <c r="SK220" s="50"/>
      <c r="SL220" s="50"/>
      <c r="SM220" s="50"/>
      <c r="SN220" s="50"/>
      <c r="SO220" s="50"/>
      <c r="SP220" s="50"/>
      <c r="SQ220" s="50"/>
      <c r="SR220" s="50"/>
      <c r="SS220" s="50"/>
      <c r="ST220" s="50"/>
      <c r="SU220" s="50"/>
      <c r="SV220" s="50"/>
      <c r="SW220" s="50"/>
      <c r="SX220" s="50"/>
      <c r="SY220" s="50"/>
      <c r="SZ220" s="50"/>
      <c r="TA220" s="50"/>
      <c r="TB220" s="50"/>
      <c r="TC220" s="50"/>
      <c r="TD220" s="50"/>
      <c r="TE220" s="50"/>
      <c r="TF220" s="50"/>
      <c r="TG220" s="50"/>
      <c r="TH220" s="50"/>
      <c r="TI220" s="50"/>
      <c r="TJ220" s="50"/>
      <c r="TK220" s="50"/>
      <c r="TL220" s="50"/>
      <c r="TM220" s="50"/>
      <c r="TN220" s="50"/>
      <c r="TO220" s="50"/>
      <c r="TP220" s="50"/>
      <c r="TQ220" s="50"/>
      <c r="TR220" s="50"/>
      <c r="TS220" s="50"/>
      <c r="TT220" s="50"/>
      <c r="TU220" s="50"/>
      <c r="TV220" s="50"/>
      <c r="TW220" s="50"/>
      <c r="TX220" s="50"/>
      <c r="TY220" s="50"/>
      <c r="TZ220" s="50"/>
      <c r="UA220" s="50"/>
      <c r="UB220" s="50"/>
      <c r="UC220" s="50"/>
      <c r="UD220" s="50"/>
      <c r="UE220" s="50"/>
      <c r="UF220" s="50"/>
      <c r="UG220" s="50"/>
      <c r="UH220" s="50"/>
      <c r="UI220" s="50"/>
      <c r="UJ220" s="50"/>
      <c r="UK220" s="50"/>
      <c r="UL220" s="50"/>
      <c r="UM220" s="50"/>
      <c r="UN220" s="50"/>
      <c r="UO220" s="50"/>
      <c r="UP220" s="50"/>
      <c r="UQ220" s="50"/>
      <c r="UR220" s="50"/>
      <c r="US220" s="50"/>
      <c r="UT220" s="50"/>
      <c r="UU220" s="50"/>
      <c r="UV220" s="50"/>
      <c r="UW220" s="50"/>
      <c r="UX220" s="50"/>
      <c r="UY220" s="50"/>
      <c r="UZ220" s="50"/>
      <c r="VA220" s="50"/>
      <c r="VB220" s="50"/>
      <c r="VC220" s="50"/>
      <c r="VD220" s="50"/>
      <c r="VE220" s="50"/>
      <c r="VF220" s="50"/>
      <c r="VG220" s="50"/>
      <c r="VH220" s="50"/>
      <c r="VI220" s="50"/>
      <c r="VJ220" s="50"/>
      <c r="VK220" s="50"/>
      <c r="VL220" s="50"/>
      <c r="VM220" s="50"/>
      <c r="VN220" s="50"/>
      <c r="VO220" s="50"/>
      <c r="VP220" s="50"/>
      <c r="VQ220" s="50"/>
      <c r="VR220" s="50"/>
      <c r="VS220" s="50"/>
      <c r="VT220" s="50"/>
      <c r="VU220" s="50"/>
      <c r="VV220" s="50"/>
      <c r="VW220" s="50"/>
      <c r="VX220" s="50"/>
      <c r="VY220" s="50"/>
      <c r="VZ220" s="50"/>
      <c r="WA220" s="50"/>
      <c r="WB220" s="50"/>
      <c r="WC220" s="50"/>
      <c r="WD220" s="50"/>
      <c r="WE220" s="50"/>
      <c r="WF220" s="50"/>
      <c r="WG220" s="50"/>
      <c r="WH220" s="50"/>
      <c r="WI220" s="50"/>
      <c r="WJ220" s="50"/>
      <c r="WK220" s="50"/>
      <c r="WL220" s="50"/>
      <c r="WM220" s="50"/>
      <c r="WN220" s="50"/>
      <c r="WO220" s="50"/>
      <c r="WP220" s="50"/>
      <c r="WQ220" s="50"/>
      <c r="WR220" s="50"/>
      <c r="WS220" s="50"/>
      <c r="WT220" s="50"/>
      <c r="WU220" s="50"/>
      <c r="WV220" s="50"/>
      <c r="WW220" s="50"/>
      <c r="WX220" s="50"/>
      <c r="WY220" s="50"/>
      <c r="WZ220" s="50"/>
      <c r="XA220" s="50"/>
      <c r="XB220" s="50"/>
      <c r="XC220" s="50"/>
      <c r="XD220" s="50"/>
      <c r="XE220" s="50"/>
      <c r="XF220" s="50"/>
      <c r="XG220" s="50"/>
      <c r="XH220" s="50"/>
      <c r="XI220" s="50"/>
      <c r="XJ220" s="50"/>
      <c r="XK220" s="50"/>
      <c r="XL220" s="50"/>
      <c r="XM220" s="50"/>
      <c r="XN220" s="50"/>
      <c r="XO220" s="50"/>
      <c r="XP220" s="50"/>
      <c r="XQ220" s="50"/>
      <c r="XR220" s="50"/>
      <c r="XS220" s="50"/>
      <c r="XT220" s="50"/>
      <c r="XU220" s="50"/>
      <c r="XV220" s="50"/>
      <c r="XW220" s="50"/>
      <c r="XX220" s="50"/>
      <c r="XY220" s="50"/>
      <c r="XZ220" s="50"/>
      <c r="YA220" s="50"/>
      <c r="YB220" s="50"/>
      <c r="YC220" s="50"/>
      <c r="YD220" s="50"/>
      <c r="YE220" s="50"/>
      <c r="YF220" s="50"/>
      <c r="YG220" s="50"/>
      <c r="YH220" s="50"/>
      <c r="YI220" s="50"/>
      <c r="YJ220" s="50"/>
      <c r="YK220" s="50"/>
      <c r="YL220" s="50"/>
      <c r="YM220" s="50"/>
      <c r="YN220" s="50"/>
      <c r="YO220" s="50"/>
      <c r="YP220" s="50"/>
      <c r="YQ220" s="50"/>
      <c r="YR220" s="50"/>
      <c r="YS220" s="50"/>
    </row>
    <row r="221" spans="1:669" s="11" customFormat="1" ht="15.75" x14ac:dyDescent="0.25">
      <c r="A221" s="54" t="s">
        <v>160</v>
      </c>
      <c r="B221" s="83"/>
      <c r="C221" s="38"/>
      <c r="D221" s="38"/>
      <c r="E221" s="38"/>
      <c r="F221" s="38"/>
      <c r="G221" s="97"/>
      <c r="H221" s="97"/>
      <c r="I221" s="97"/>
      <c r="J221" s="97"/>
      <c r="K221" s="97"/>
      <c r="L221" s="97"/>
      <c r="M221" s="97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 s="31"/>
      <c r="NC221" s="31"/>
      <c r="ND221" s="31"/>
      <c r="NE221" s="31"/>
      <c r="NF221" s="31"/>
      <c r="NG221" s="31"/>
      <c r="NH221" s="31"/>
      <c r="NI221" s="31"/>
      <c r="NJ221" s="31"/>
      <c r="NK221" s="31"/>
      <c r="NL221" s="31"/>
      <c r="NM221" s="31"/>
      <c r="NN221" s="31"/>
      <c r="NO221" s="31"/>
      <c r="NP221" s="31"/>
      <c r="NQ221" s="31"/>
      <c r="NR221" s="31"/>
      <c r="NS221" s="31"/>
      <c r="NT221" s="31"/>
      <c r="NU221" s="31"/>
      <c r="NV221" s="31"/>
      <c r="NW221" s="31"/>
      <c r="NX221" s="31"/>
      <c r="NY221" s="31"/>
      <c r="NZ221" s="31"/>
      <c r="OA221" s="31"/>
      <c r="OB221" s="31"/>
      <c r="OC221" s="31"/>
      <c r="OD221" s="31"/>
      <c r="OE221" s="31"/>
      <c r="OF221" s="31"/>
      <c r="OG221" s="31"/>
      <c r="OH221" s="31"/>
      <c r="OI221" s="31"/>
      <c r="OJ221" s="31"/>
      <c r="OK221" s="31"/>
      <c r="OL221" s="31"/>
      <c r="OM221" s="31"/>
      <c r="ON221" s="31"/>
      <c r="OO221" s="31"/>
      <c r="OP221" s="31"/>
      <c r="OQ221" s="31"/>
      <c r="OR221" s="31"/>
      <c r="OS221" s="31"/>
      <c r="OT221" s="31"/>
      <c r="OU221" s="31"/>
      <c r="OV221" s="31"/>
      <c r="OW221" s="31"/>
      <c r="OX221" s="31"/>
      <c r="OY221" s="31"/>
      <c r="OZ221" s="31"/>
      <c r="PA221" s="31"/>
      <c r="PB221" s="31"/>
      <c r="PC221" s="31"/>
      <c r="PD221" s="31"/>
      <c r="PE221" s="31"/>
      <c r="PF221" s="31"/>
      <c r="PG221" s="31"/>
      <c r="PH221" s="31"/>
      <c r="PI221" s="31"/>
      <c r="PJ221" s="31"/>
      <c r="PK221" s="31"/>
      <c r="PL221" s="31"/>
      <c r="PM221" s="31"/>
      <c r="PN221" s="31"/>
      <c r="PO221" s="31"/>
      <c r="PP221" s="31"/>
      <c r="PQ221" s="31"/>
      <c r="PR221" s="31"/>
      <c r="PS221" s="31"/>
      <c r="PT221" s="31"/>
      <c r="PU221" s="31"/>
      <c r="PV221" s="31"/>
      <c r="PW221" s="31"/>
      <c r="PX221" s="31"/>
      <c r="PY221" s="31"/>
      <c r="PZ221" s="31"/>
      <c r="QA221" s="31"/>
      <c r="QB221" s="31"/>
      <c r="QC221" s="31"/>
      <c r="QD221" s="31"/>
      <c r="QE221" s="31"/>
      <c r="QF221" s="31"/>
      <c r="QG221" s="31"/>
      <c r="QH221" s="31"/>
      <c r="QI221" s="31"/>
      <c r="QJ221" s="31"/>
      <c r="QK221" s="31"/>
      <c r="QL221" s="31"/>
      <c r="QM221" s="31"/>
      <c r="QN221" s="31"/>
      <c r="QO221" s="31"/>
      <c r="QP221" s="31"/>
      <c r="QQ221" s="31"/>
      <c r="QR221" s="31"/>
      <c r="QS221" s="31"/>
      <c r="QT221" s="31"/>
      <c r="QU221" s="31"/>
      <c r="QV221" s="31"/>
      <c r="QW221" s="31"/>
      <c r="QX221" s="31"/>
      <c r="QY221" s="31"/>
      <c r="QZ221" s="31"/>
      <c r="RA221" s="31"/>
      <c r="RB221" s="31"/>
      <c r="RC221" s="31"/>
      <c r="RD221" s="31"/>
      <c r="RE221" s="31"/>
      <c r="RF221" s="31"/>
      <c r="RG221" s="31"/>
      <c r="RH221" s="31"/>
      <c r="RI221" s="31"/>
      <c r="RJ221" s="31"/>
      <c r="RK221" s="31"/>
      <c r="RL221" s="31"/>
      <c r="RM221" s="31"/>
      <c r="RN221" s="31"/>
      <c r="RO221" s="31"/>
      <c r="RP221" s="31"/>
      <c r="RQ221" s="31"/>
      <c r="RR221" s="31"/>
      <c r="RS221" s="31"/>
      <c r="RT221" s="31"/>
      <c r="RU221" s="31"/>
      <c r="RV221" s="31"/>
      <c r="RW221" s="31"/>
      <c r="RX221" s="31"/>
      <c r="RY221" s="31"/>
      <c r="RZ221" s="31"/>
      <c r="SA221" s="31"/>
      <c r="SB221" s="31"/>
      <c r="SC221" s="31"/>
      <c r="SD221" s="31"/>
      <c r="SE221" s="31"/>
      <c r="SF221" s="31"/>
      <c r="SG221" s="31"/>
      <c r="SH221" s="31"/>
      <c r="SI221" s="31"/>
      <c r="SJ221" s="31"/>
      <c r="SK221" s="31"/>
      <c r="SL221" s="31"/>
      <c r="SM221" s="31"/>
      <c r="SN221" s="31"/>
      <c r="SO221" s="31"/>
      <c r="SP221" s="31"/>
      <c r="SQ221" s="31"/>
      <c r="SR221" s="31"/>
      <c r="SS221" s="31"/>
      <c r="ST221" s="31"/>
      <c r="SU221" s="31"/>
      <c r="SV221" s="31"/>
      <c r="SW221" s="31"/>
      <c r="SX221" s="31"/>
      <c r="SY221" s="31"/>
      <c r="SZ221" s="31"/>
      <c r="TA221" s="31"/>
      <c r="TB221" s="31"/>
      <c r="TC221" s="31"/>
      <c r="TD221" s="31"/>
      <c r="TE221" s="31"/>
      <c r="TF221" s="31"/>
      <c r="TG221" s="31"/>
      <c r="TH221" s="31"/>
      <c r="TI221" s="31"/>
      <c r="TJ221" s="31"/>
      <c r="TK221" s="31"/>
      <c r="TL221" s="31"/>
      <c r="TM221" s="31"/>
      <c r="TN221" s="31"/>
      <c r="TO221" s="31"/>
      <c r="TP221" s="31"/>
      <c r="TQ221" s="31"/>
      <c r="TR221" s="31"/>
      <c r="TS221" s="31"/>
      <c r="TT221" s="31"/>
      <c r="TU221" s="31"/>
      <c r="TV221" s="31"/>
      <c r="TW221" s="31"/>
      <c r="TX221" s="31"/>
      <c r="TY221" s="31"/>
      <c r="TZ221" s="31"/>
      <c r="UA221" s="31"/>
      <c r="UB221" s="31"/>
      <c r="UC221" s="31"/>
      <c r="UD221" s="31"/>
      <c r="UE221" s="31"/>
      <c r="UF221" s="31"/>
      <c r="UG221" s="31"/>
      <c r="UH221" s="31"/>
      <c r="UI221" s="31"/>
      <c r="UJ221" s="31"/>
      <c r="UK221" s="31"/>
      <c r="UL221" s="31"/>
      <c r="UM221" s="31"/>
      <c r="UN221" s="31"/>
      <c r="UO221" s="31"/>
      <c r="UP221" s="31"/>
      <c r="UQ221" s="31"/>
      <c r="UR221" s="31"/>
      <c r="US221" s="31"/>
      <c r="UT221" s="31"/>
      <c r="UU221" s="31"/>
      <c r="UV221" s="31"/>
      <c r="UW221" s="31"/>
      <c r="UX221" s="31"/>
      <c r="UY221" s="31"/>
      <c r="UZ221" s="31"/>
      <c r="VA221" s="31"/>
      <c r="VB221" s="31"/>
      <c r="VC221" s="31"/>
      <c r="VD221" s="31"/>
      <c r="VE221" s="31"/>
      <c r="VF221" s="31"/>
      <c r="VG221" s="31"/>
      <c r="VH221" s="31"/>
      <c r="VI221" s="31"/>
      <c r="VJ221" s="31"/>
      <c r="VK221" s="31"/>
      <c r="VL221" s="31"/>
      <c r="VM221" s="31"/>
      <c r="VN221" s="31"/>
      <c r="VO221" s="31"/>
      <c r="VP221" s="31"/>
      <c r="VQ221" s="31"/>
      <c r="VR221" s="31"/>
      <c r="VS221" s="31"/>
      <c r="VT221" s="31"/>
      <c r="VU221" s="31"/>
      <c r="VV221" s="31"/>
      <c r="VW221" s="31"/>
      <c r="VX221" s="31"/>
      <c r="VY221" s="31"/>
      <c r="VZ221" s="31"/>
      <c r="WA221" s="31"/>
      <c r="WB221" s="31"/>
      <c r="WC221" s="31"/>
      <c r="WD221" s="31"/>
      <c r="WE221" s="31"/>
      <c r="WF221" s="31"/>
      <c r="WG221" s="31"/>
      <c r="WH221" s="31"/>
      <c r="WI221" s="31"/>
      <c r="WJ221" s="31"/>
      <c r="WK221" s="31"/>
      <c r="WL221" s="31"/>
      <c r="WM221" s="31"/>
      <c r="WN221" s="31"/>
      <c r="WO221" s="31"/>
      <c r="WP221" s="31"/>
      <c r="WQ221" s="31"/>
      <c r="WR221" s="31"/>
      <c r="WS221" s="31"/>
      <c r="WT221" s="31"/>
      <c r="WU221" s="31"/>
      <c r="WV221" s="31"/>
      <c r="WW221" s="31"/>
      <c r="WX221" s="31"/>
      <c r="WY221" s="31"/>
      <c r="WZ221" s="31"/>
      <c r="XA221" s="31"/>
      <c r="XB221" s="31"/>
      <c r="XC221" s="31"/>
      <c r="XD221" s="31"/>
      <c r="XE221" s="31"/>
      <c r="XF221" s="31"/>
      <c r="XG221" s="31"/>
      <c r="XH221" s="31"/>
      <c r="XI221" s="31"/>
      <c r="XJ221" s="31"/>
      <c r="XK221" s="31"/>
      <c r="XL221" s="31"/>
      <c r="XM221" s="31"/>
      <c r="XN221" s="31"/>
      <c r="XO221" s="31"/>
      <c r="XP221" s="31"/>
      <c r="XQ221" s="31"/>
      <c r="XR221" s="31"/>
      <c r="XS221" s="31"/>
      <c r="XT221" s="31"/>
      <c r="XU221" s="31"/>
      <c r="XV221" s="31"/>
      <c r="XW221" s="31"/>
      <c r="XX221" s="31"/>
      <c r="XY221" s="31"/>
      <c r="XZ221" s="31"/>
      <c r="YA221" s="31"/>
      <c r="YB221" s="31"/>
      <c r="YC221" s="31"/>
      <c r="YD221" s="31"/>
      <c r="YE221" s="31"/>
      <c r="YF221" s="31"/>
      <c r="YG221" s="31"/>
      <c r="YH221" s="31"/>
      <c r="YI221" s="31"/>
      <c r="YJ221" s="31"/>
      <c r="YK221" s="31"/>
      <c r="YL221" s="31"/>
      <c r="YM221" s="31"/>
      <c r="YN221" s="31"/>
      <c r="YO221" s="31"/>
      <c r="YP221" s="31"/>
      <c r="YQ221" s="31"/>
      <c r="YR221" s="31"/>
      <c r="YS221" s="31"/>
    </row>
    <row r="222" spans="1:669" s="11" customFormat="1" ht="15.75" x14ac:dyDescent="0.25">
      <c r="A222" s="72" t="s">
        <v>161</v>
      </c>
      <c r="B222" s="149" t="s">
        <v>158</v>
      </c>
      <c r="C222" s="73" t="s">
        <v>66</v>
      </c>
      <c r="D222" s="73" t="s">
        <v>197</v>
      </c>
      <c r="E222" s="74">
        <v>44470</v>
      </c>
      <c r="F222" s="75" t="s">
        <v>99</v>
      </c>
      <c r="G222" s="136">
        <v>60000</v>
      </c>
      <c r="H222" s="136">
        <v>1722</v>
      </c>
      <c r="I222" s="136">
        <v>3486.68</v>
      </c>
      <c r="J222" s="94">
        <v>1824</v>
      </c>
      <c r="K222" s="136">
        <v>821.5</v>
      </c>
      <c r="L222" s="136">
        <f>SUM(H222:K222)</f>
        <v>7854.18</v>
      </c>
      <c r="M222" s="30">
        <f>G222-L222</f>
        <v>52145.82</v>
      </c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 s="31"/>
      <c r="NC222" s="31"/>
      <c r="ND222" s="31"/>
      <c r="NE222" s="31"/>
      <c r="NF222" s="31"/>
      <c r="NG222" s="31"/>
      <c r="NH222" s="31"/>
      <c r="NI222" s="31"/>
      <c r="NJ222" s="31"/>
      <c r="NK222" s="31"/>
      <c r="NL222" s="31"/>
      <c r="NM222" s="31"/>
      <c r="NN222" s="31"/>
      <c r="NO222" s="31"/>
      <c r="NP222" s="31"/>
      <c r="NQ222" s="31"/>
      <c r="NR222" s="31"/>
      <c r="NS222" s="31"/>
      <c r="NT222" s="31"/>
      <c r="NU222" s="31"/>
      <c r="NV222" s="31"/>
      <c r="NW222" s="31"/>
      <c r="NX222" s="31"/>
      <c r="NY222" s="31"/>
      <c r="NZ222" s="31"/>
      <c r="OA222" s="31"/>
      <c r="OB222" s="31"/>
      <c r="OC222" s="31"/>
      <c r="OD222" s="31"/>
      <c r="OE222" s="31"/>
      <c r="OF222" s="31"/>
      <c r="OG222" s="31"/>
      <c r="OH222" s="31"/>
      <c r="OI222" s="31"/>
      <c r="OJ222" s="31"/>
      <c r="OK222" s="31"/>
      <c r="OL222" s="31"/>
      <c r="OM222" s="31"/>
      <c r="ON222" s="31"/>
      <c r="OO222" s="31"/>
      <c r="OP222" s="31"/>
      <c r="OQ222" s="31"/>
      <c r="OR222" s="31"/>
      <c r="OS222" s="31"/>
      <c r="OT222" s="31"/>
      <c r="OU222" s="31"/>
      <c r="OV222" s="31"/>
      <c r="OW222" s="31"/>
      <c r="OX222" s="31"/>
      <c r="OY222" s="31"/>
      <c r="OZ222" s="31"/>
      <c r="PA222" s="31"/>
      <c r="PB222" s="31"/>
      <c r="PC222" s="31"/>
      <c r="PD222" s="31"/>
      <c r="PE222" s="31"/>
      <c r="PF222" s="31"/>
      <c r="PG222" s="31"/>
      <c r="PH222" s="31"/>
      <c r="PI222" s="31"/>
      <c r="PJ222" s="31"/>
      <c r="PK222" s="31"/>
      <c r="PL222" s="31"/>
      <c r="PM222" s="31"/>
      <c r="PN222" s="31"/>
      <c r="PO222" s="31"/>
      <c r="PP222" s="31"/>
      <c r="PQ222" s="31"/>
      <c r="PR222" s="31"/>
      <c r="PS222" s="31"/>
      <c r="PT222" s="31"/>
      <c r="PU222" s="31"/>
      <c r="PV222" s="31"/>
      <c r="PW222" s="31"/>
      <c r="PX222" s="31"/>
      <c r="PY222" s="31"/>
      <c r="PZ222" s="31"/>
      <c r="QA222" s="31"/>
      <c r="QB222" s="31"/>
      <c r="QC222" s="31"/>
      <c r="QD222" s="31"/>
      <c r="QE222" s="31"/>
      <c r="QF222" s="31"/>
      <c r="QG222" s="31"/>
      <c r="QH222" s="31"/>
      <c r="QI222" s="31"/>
      <c r="QJ222" s="31"/>
      <c r="QK222" s="31"/>
      <c r="QL222" s="31"/>
      <c r="QM222" s="31"/>
      <c r="QN222" s="31"/>
      <c r="QO222" s="31"/>
      <c r="QP222" s="31"/>
      <c r="QQ222" s="31"/>
      <c r="QR222" s="31"/>
      <c r="QS222" s="31"/>
      <c r="QT222" s="31"/>
      <c r="QU222" s="31"/>
      <c r="QV222" s="31"/>
      <c r="QW222" s="31"/>
      <c r="QX222" s="31"/>
      <c r="QY222" s="31"/>
      <c r="QZ222" s="31"/>
      <c r="RA222" s="31"/>
      <c r="RB222" s="31"/>
      <c r="RC222" s="31"/>
      <c r="RD222" s="31"/>
      <c r="RE222" s="31"/>
      <c r="RF222" s="31"/>
      <c r="RG222" s="31"/>
      <c r="RH222" s="31"/>
      <c r="RI222" s="31"/>
      <c r="RJ222" s="31"/>
      <c r="RK222" s="31"/>
      <c r="RL222" s="31"/>
      <c r="RM222" s="31"/>
      <c r="RN222" s="31"/>
      <c r="RO222" s="31"/>
      <c r="RP222" s="31"/>
      <c r="RQ222" s="31"/>
      <c r="RR222" s="31"/>
      <c r="RS222" s="31"/>
      <c r="RT222" s="31"/>
      <c r="RU222" s="31"/>
      <c r="RV222" s="31"/>
      <c r="RW222" s="31"/>
      <c r="RX222" s="31"/>
      <c r="RY222" s="31"/>
      <c r="RZ222" s="31"/>
      <c r="SA222" s="31"/>
      <c r="SB222" s="31"/>
      <c r="SC222" s="31"/>
      <c r="SD222" s="31"/>
      <c r="SE222" s="31"/>
      <c r="SF222" s="31"/>
      <c r="SG222" s="31"/>
      <c r="SH222" s="31"/>
      <c r="SI222" s="31"/>
      <c r="SJ222" s="31"/>
      <c r="SK222" s="31"/>
      <c r="SL222" s="31"/>
      <c r="SM222" s="31"/>
      <c r="SN222" s="31"/>
      <c r="SO222" s="31"/>
      <c r="SP222" s="31"/>
      <c r="SQ222" s="31"/>
      <c r="SR222" s="31"/>
      <c r="SS222" s="31"/>
      <c r="ST222" s="31"/>
      <c r="SU222" s="31"/>
      <c r="SV222" s="31"/>
      <c r="SW222" s="31"/>
      <c r="SX222" s="31"/>
      <c r="SY222" s="31"/>
      <c r="SZ222" s="31"/>
      <c r="TA222" s="31"/>
      <c r="TB222" s="31"/>
      <c r="TC222" s="31"/>
      <c r="TD222" s="31"/>
      <c r="TE222" s="31"/>
      <c r="TF222" s="31"/>
      <c r="TG222" s="31"/>
      <c r="TH222" s="31"/>
      <c r="TI222" s="31"/>
      <c r="TJ222" s="31"/>
      <c r="TK222" s="31"/>
      <c r="TL222" s="31"/>
      <c r="TM222" s="31"/>
      <c r="TN222" s="31"/>
      <c r="TO222" s="31"/>
      <c r="TP222" s="31"/>
      <c r="TQ222" s="31"/>
      <c r="TR222" s="31"/>
      <c r="TS222" s="31"/>
      <c r="TT222" s="31"/>
      <c r="TU222" s="31"/>
      <c r="TV222" s="31"/>
      <c r="TW222" s="31"/>
      <c r="TX222" s="31"/>
      <c r="TY222" s="31"/>
      <c r="TZ222" s="31"/>
      <c r="UA222" s="31"/>
      <c r="UB222" s="31"/>
      <c r="UC222" s="31"/>
      <c r="UD222" s="31"/>
      <c r="UE222" s="31"/>
      <c r="UF222" s="31"/>
      <c r="UG222" s="31"/>
      <c r="UH222" s="31"/>
      <c r="UI222" s="31"/>
      <c r="UJ222" s="31"/>
      <c r="UK222" s="31"/>
      <c r="UL222" s="31"/>
      <c r="UM222" s="31"/>
      <c r="UN222" s="31"/>
      <c r="UO222" s="31"/>
      <c r="UP222" s="31"/>
      <c r="UQ222" s="31"/>
      <c r="UR222" s="31"/>
      <c r="US222" s="31"/>
      <c r="UT222" s="31"/>
      <c r="UU222" s="31"/>
      <c r="UV222" s="31"/>
      <c r="UW222" s="31"/>
      <c r="UX222" s="31"/>
      <c r="UY222" s="31"/>
      <c r="UZ222" s="31"/>
      <c r="VA222" s="31"/>
      <c r="VB222" s="31"/>
      <c r="VC222" s="31"/>
      <c r="VD222" s="31"/>
      <c r="VE222" s="31"/>
      <c r="VF222" s="31"/>
      <c r="VG222" s="31"/>
      <c r="VH222" s="31"/>
      <c r="VI222" s="31"/>
      <c r="VJ222" s="31"/>
      <c r="VK222" s="31"/>
      <c r="VL222" s="31"/>
      <c r="VM222" s="31"/>
      <c r="VN222" s="31"/>
      <c r="VO222" s="31"/>
      <c r="VP222" s="31"/>
      <c r="VQ222" s="31"/>
      <c r="VR222" s="31"/>
      <c r="VS222" s="31"/>
      <c r="VT222" s="31"/>
      <c r="VU222" s="31"/>
      <c r="VV222" s="31"/>
      <c r="VW222" s="31"/>
      <c r="VX222" s="31"/>
      <c r="VY222" s="31"/>
      <c r="VZ222" s="31"/>
      <c r="WA222" s="31"/>
      <c r="WB222" s="31"/>
      <c r="WC222" s="31"/>
      <c r="WD222" s="31"/>
      <c r="WE222" s="31"/>
      <c r="WF222" s="31"/>
      <c r="WG222" s="31"/>
      <c r="WH222" s="31"/>
      <c r="WI222" s="31"/>
      <c r="WJ222" s="31"/>
      <c r="WK222" s="31"/>
      <c r="WL222" s="31"/>
      <c r="WM222" s="31"/>
      <c r="WN222" s="31"/>
      <c r="WO222" s="31"/>
      <c r="WP222" s="31"/>
      <c r="WQ222" s="31"/>
      <c r="WR222" s="31"/>
      <c r="WS222" s="31"/>
      <c r="WT222" s="31"/>
      <c r="WU222" s="31"/>
      <c r="WV222" s="31"/>
      <c r="WW222" s="31"/>
      <c r="WX222" s="31"/>
      <c r="WY222" s="31"/>
      <c r="WZ222" s="31"/>
      <c r="XA222" s="31"/>
      <c r="XB222" s="31"/>
      <c r="XC222" s="31"/>
      <c r="XD222" s="31"/>
      <c r="XE222" s="31"/>
      <c r="XF222" s="31"/>
      <c r="XG222" s="31"/>
      <c r="XH222" s="31"/>
      <c r="XI222" s="31"/>
      <c r="XJ222" s="31"/>
      <c r="XK222" s="31"/>
      <c r="XL222" s="31"/>
      <c r="XM222" s="31"/>
      <c r="XN222" s="31"/>
      <c r="XO222" s="31"/>
      <c r="XP222" s="31"/>
      <c r="XQ222" s="31"/>
      <c r="XR222" s="31"/>
      <c r="XS222" s="31"/>
      <c r="XT222" s="31"/>
      <c r="XU222" s="31"/>
      <c r="XV222" s="31"/>
      <c r="XW222" s="31"/>
      <c r="XX222" s="31"/>
      <c r="XY222" s="31"/>
      <c r="XZ222" s="31"/>
      <c r="YA222" s="31"/>
      <c r="YB222" s="31"/>
      <c r="YC222" s="31"/>
      <c r="YD222" s="31"/>
      <c r="YE222" s="31"/>
      <c r="YF222" s="31"/>
      <c r="YG222" s="31"/>
      <c r="YH222" s="31"/>
      <c r="YI222" s="31"/>
      <c r="YJ222" s="31"/>
      <c r="YK222" s="31"/>
      <c r="YL222" s="31"/>
      <c r="YM222" s="31"/>
      <c r="YN222" s="31"/>
      <c r="YO222" s="31"/>
      <c r="YP222" s="31"/>
      <c r="YQ222" s="31"/>
      <c r="YR222" s="31"/>
      <c r="YS222" s="31"/>
    </row>
    <row r="223" spans="1:669" s="11" customFormat="1" ht="15.75" x14ac:dyDescent="0.25">
      <c r="A223" s="72" t="s">
        <v>162</v>
      </c>
      <c r="B223" s="149" t="s">
        <v>158</v>
      </c>
      <c r="C223" s="73" t="s">
        <v>67</v>
      </c>
      <c r="D223" s="73" t="s">
        <v>197</v>
      </c>
      <c r="E223" s="74">
        <v>44593</v>
      </c>
      <c r="F223" s="75" t="s">
        <v>99</v>
      </c>
      <c r="G223" s="136">
        <v>76000</v>
      </c>
      <c r="H223" s="136">
        <v>2181.1999999999998</v>
      </c>
      <c r="I223" s="136">
        <v>6497.56</v>
      </c>
      <c r="J223" s="94">
        <v>2310.4</v>
      </c>
      <c r="K223" s="136">
        <v>25</v>
      </c>
      <c r="L223" s="136">
        <v>11014.16</v>
      </c>
      <c r="M223" s="30">
        <f t="shared" ref="M223:M224" si="43">G223-L223</f>
        <v>64985.84</v>
      </c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 s="31"/>
      <c r="NC223" s="31"/>
      <c r="ND223" s="31"/>
      <c r="NE223" s="31"/>
      <c r="NF223" s="31"/>
      <c r="NG223" s="31"/>
      <c r="NH223" s="31"/>
      <c r="NI223" s="31"/>
      <c r="NJ223" s="31"/>
      <c r="NK223" s="31"/>
      <c r="NL223" s="31"/>
      <c r="NM223" s="31"/>
      <c r="NN223" s="31"/>
      <c r="NO223" s="31"/>
      <c r="NP223" s="31"/>
      <c r="NQ223" s="31"/>
      <c r="NR223" s="31"/>
      <c r="NS223" s="31"/>
      <c r="NT223" s="31"/>
      <c r="NU223" s="31"/>
      <c r="NV223" s="31"/>
      <c r="NW223" s="31"/>
      <c r="NX223" s="31"/>
      <c r="NY223" s="31"/>
      <c r="NZ223" s="31"/>
      <c r="OA223" s="31"/>
      <c r="OB223" s="31"/>
      <c r="OC223" s="31"/>
      <c r="OD223" s="31"/>
      <c r="OE223" s="31"/>
      <c r="OF223" s="31"/>
      <c r="OG223" s="31"/>
      <c r="OH223" s="31"/>
      <c r="OI223" s="31"/>
      <c r="OJ223" s="31"/>
      <c r="OK223" s="31"/>
      <c r="OL223" s="31"/>
      <c r="OM223" s="31"/>
      <c r="ON223" s="31"/>
      <c r="OO223" s="31"/>
      <c r="OP223" s="31"/>
      <c r="OQ223" s="31"/>
      <c r="OR223" s="31"/>
      <c r="OS223" s="31"/>
      <c r="OT223" s="31"/>
      <c r="OU223" s="31"/>
      <c r="OV223" s="31"/>
      <c r="OW223" s="31"/>
      <c r="OX223" s="31"/>
      <c r="OY223" s="31"/>
      <c r="OZ223" s="31"/>
      <c r="PA223" s="31"/>
      <c r="PB223" s="31"/>
      <c r="PC223" s="31"/>
      <c r="PD223" s="31"/>
      <c r="PE223" s="31"/>
      <c r="PF223" s="31"/>
      <c r="PG223" s="31"/>
      <c r="PH223" s="31"/>
      <c r="PI223" s="31"/>
      <c r="PJ223" s="31"/>
      <c r="PK223" s="31"/>
      <c r="PL223" s="31"/>
      <c r="PM223" s="31"/>
      <c r="PN223" s="31"/>
      <c r="PO223" s="31"/>
      <c r="PP223" s="31"/>
      <c r="PQ223" s="31"/>
      <c r="PR223" s="31"/>
      <c r="PS223" s="31"/>
      <c r="PT223" s="31"/>
      <c r="PU223" s="31"/>
      <c r="PV223" s="31"/>
      <c r="PW223" s="31"/>
      <c r="PX223" s="31"/>
      <c r="PY223" s="31"/>
      <c r="PZ223" s="31"/>
      <c r="QA223" s="31"/>
      <c r="QB223" s="31"/>
      <c r="QC223" s="31"/>
      <c r="QD223" s="31"/>
      <c r="QE223" s="31"/>
      <c r="QF223" s="31"/>
      <c r="QG223" s="31"/>
      <c r="QH223" s="31"/>
      <c r="QI223" s="31"/>
      <c r="QJ223" s="31"/>
      <c r="QK223" s="31"/>
      <c r="QL223" s="31"/>
      <c r="QM223" s="31"/>
      <c r="QN223" s="31"/>
      <c r="QO223" s="31"/>
      <c r="QP223" s="31"/>
      <c r="QQ223" s="31"/>
      <c r="QR223" s="31"/>
      <c r="QS223" s="31"/>
      <c r="QT223" s="31"/>
      <c r="QU223" s="31"/>
      <c r="QV223" s="31"/>
      <c r="QW223" s="31"/>
      <c r="QX223" s="31"/>
      <c r="QY223" s="31"/>
      <c r="QZ223" s="31"/>
      <c r="RA223" s="31"/>
      <c r="RB223" s="31"/>
      <c r="RC223" s="31"/>
      <c r="RD223" s="31"/>
      <c r="RE223" s="31"/>
      <c r="RF223" s="31"/>
      <c r="RG223" s="31"/>
      <c r="RH223" s="31"/>
      <c r="RI223" s="31"/>
      <c r="RJ223" s="31"/>
      <c r="RK223" s="31"/>
      <c r="RL223" s="31"/>
      <c r="RM223" s="31"/>
      <c r="RN223" s="31"/>
      <c r="RO223" s="31"/>
      <c r="RP223" s="31"/>
      <c r="RQ223" s="31"/>
      <c r="RR223" s="31"/>
      <c r="RS223" s="31"/>
      <c r="RT223" s="31"/>
      <c r="RU223" s="31"/>
      <c r="RV223" s="31"/>
      <c r="RW223" s="31"/>
      <c r="RX223" s="31"/>
      <c r="RY223" s="31"/>
      <c r="RZ223" s="31"/>
      <c r="SA223" s="31"/>
      <c r="SB223" s="31"/>
      <c r="SC223" s="31"/>
      <c r="SD223" s="31"/>
      <c r="SE223" s="31"/>
      <c r="SF223" s="31"/>
      <c r="SG223" s="31"/>
      <c r="SH223" s="31"/>
      <c r="SI223" s="31"/>
      <c r="SJ223" s="31"/>
      <c r="SK223" s="31"/>
      <c r="SL223" s="31"/>
      <c r="SM223" s="31"/>
      <c r="SN223" s="31"/>
      <c r="SO223" s="31"/>
      <c r="SP223" s="31"/>
      <c r="SQ223" s="31"/>
      <c r="SR223" s="31"/>
      <c r="SS223" s="31"/>
      <c r="ST223" s="31"/>
      <c r="SU223" s="31"/>
      <c r="SV223" s="31"/>
      <c r="SW223" s="31"/>
      <c r="SX223" s="31"/>
      <c r="SY223" s="31"/>
      <c r="SZ223" s="31"/>
      <c r="TA223" s="31"/>
      <c r="TB223" s="31"/>
      <c r="TC223" s="31"/>
      <c r="TD223" s="31"/>
      <c r="TE223" s="31"/>
      <c r="TF223" s="31"/>
      <c r="TG223" s="31"/>
      <c r="TH223" s="31"/>
      <c r="TI223" s="31"/>
      <c r="TJ223" s="31"/>
      <c r="TK223" s="31"/>
      <c r="TL223" s="31"/>
      <c r="TM223" s="31"/>
      <c r="TN223" s="31"/>
      <c r="TO223" s="31"/>
      <c r="TP223" s="31"/>
      <c r="TQ223" s="31"/>
      <c r="TR223" s="31"/>
      <c r="TS223" s="31"/>
      <c r="TT223" s="31"/>
      <c r="TU223" s="31"/>
      <c r="TV223" s="31"/>
      <c r="TW223" s="31"/>
      <c r="TX223" s="31"/>
      <c r="TY223" s="31"/>
      <c r="TZ223" s="31"/>
      <c r="UA223" s="31"/>
      <c r="UB223" s="31"/>
      <c r="UC223" s="31"/>
      <c r="UD223" s="31"/>
      <c r="UE223" s="31"/>
      <c r="UF223" s="31"/>
      <c r="UG223" s="31"/>
      <c r="UH223" s="31"/>
      <c r="UI223" s="31"/>
      <c r="UJ223" s="31"/>
      <c r="UK223" s="31"/>
      <c r="UL223" s="31"/>
      <c r="UM223" s="31"/>
      <c r="UN223" s="31"/>
      <c r="UO223" s="31"/>
      <c r="UP223" s="31"/>
      <c r="UQ223" s="31"/>
      <c r="UR223" s="31"/>
      <c r="US223" s="31"/>
      <c r="UT223" s="31"/>
      <c r="UU223" s="31"/>
      <c r="UV223" s="31"/>
      <c r="UW223" s="31"/>
      <c r="UX223" s="31"/>
      <c r="UY223" s="31"/>
      <c r="UZ223" s="31"/>
      <c r="VA223" s="31"/>
      <c r="VB223" s="31"/>
      <c r="VC223" s="31"/>
      <c r="VD223" s="31"/>
      <c r="VE223" s="31"/>
      <c r="VF223" s="31"/>
      <c r="VG223" s="31"/>
      <c r="VH223" s="31"/>
      <c r="VI223" s="31"/>
      <c r="VJ223" s="31"/>
      <c r="VK223" s="31"/>
      <c r="VL223" s="31"/>
      <c r="VM223" s="31"/>
      <c r="VN223" s="31"/>
      <c r="VO223" s="31"/>
      <c r="VP223" s="31"/>
      <c r="VQ223" s="31"/>
      <c r="VR223" s="31"/>
      <c r="VS223" s="31"/>
      <c r="VT223" s="31"/>
      <c r="VU223" s="31"/>
      <c r="VV223" s="31"/>
      <c r="VW223" s="31"/>
      <c r="VX223" s="31"/>
      <c r="VY223" s="31"/>
      <c r="VZ223" s="31"/>
      <c r="WA223" s="31"/>
      <c r="WB223" s="31"/>
      <c r="WC223" s="31"/>
      <c r="WD223" s="31"/>
      <c r="WE223" s="31"/>
      <c r="WF223" s="31"/>
      <c r="WG223" s="31"/>
      <c r="WH223" s="31"/>
      <c r="WI223" s="31"/>
      <c r="WJ223" s="31"/>
      <c r="WK223" s="31"/>
      <c r="WL223" s="31"/>
      <c r="WM223" s="31"/>
      <c r="WN223" s="31"/>
      <c r="WO223" s="31"/>
      <c r="WP223" s="31"/>
      <c r="WQ223" s="31"/>
      <c r="WR223" s="31"/>
      <c r="WS223" s="31"/>
      <c r="WT223" s="31"/>
      <c r="WU223" s="31"/>
      <c r="WV223" s="31"/>
      <c r="WW223" s="31"/>
      <c r="WX223" s="31"/>
      <c r="WY223" s="31"/>
      <c r="WZ223" s="31"/>
      <c r="XA223" s="31"/>
      <c r="XB223" s="31"/>
      <c r="XC223" s="31"/>
      <c r="XD223" s="31"/>
      <c r="XE223" s="31"/>
      <c r="XF223" s="31"/>
      <c r="XG223" s="31"/>
      <c r="XH223" s="31"/>
      <c r="XI223" s="31"/>
      <c r="XJ223" s="31"/>
      <c r="XK223" s="31"/>
      <c r="XL223" s="31"/>
      <c r="XM223" s="31"/>
      <c r="XN223" s="31"/>
      <c r="XO223" s="31"/>
      <c r="XP223" s="31"/>
      <c r="XQ223" s="31"/>
      <c r="XR223" s="31"/>
      <c r="XS223" s="31"/>
      <c r="XT223" s="31"/>
      <c r="XU223" s="31"/>
      <c r="XV223" s="31"/>
      <c r="XW223" s="31"/>
      <c r="XX223" s="31"/>
      <c r="XY223" s="31"/>
      <c r="XZ223" s="31"/>
      <c r="YA223" s="31"/>
      <c r="YB223" s="31"/>
      <c r="YC223" s="31"/>
      <c r="YD223" s="31"/>
      <c r="YE223" s="31"/>
      <c r="YF223" s="31"/>
      <c r="YG223" s="31"/>
      <c r="YH223" s="31"/>
      <c r="YI223" s="31"/>
      <c r="YJ223" s="31"/>
      <c r="YK223" s="31"/>
      <c r="YL223" s="31"/>
      <c r="YM223" s="31"/>
      <c r="YN223" s="31"/>
      <c r="YO223" s="31"/>
      <c r="YP223" s="31"/>
      <c r="YQ223" s="31"/>
      <c r="YR223" s="31"/>
      <c r="YS223" s="31"/>
    </row>
    <row r="224" spans="1:669" s="11" customFormat="1" ht="15.75" x14ac:dyDescent="0.25">
      <c r="A224" s="72" t="s">
        <v>165</v>
      </c>
      <c r="B224" s="149" t="s">
        <v>50</v>
      </c>
      <c r="C224" s="73" t="s">
        <v>66</v>
      </c>
      <c r="D224" s="73" t="s">
        <v>197</v>
      </c>
      <c r="E224" s="74">
        <v>44662</v>
      </c>
      <c r="F224" s="75" t="s">
        <v>99</v>
      </c>
      <c r="G224" s="136">
        <v>115000</v>
      </c>
      <c r="H224" s="136">
        <v>3300.5</v>
      </c>
      <c r="I224" s="136">
        <v>15633.74</v>
      </c>
      <c r="J224" s="94">
        <v>3496</v>
      </c>
      <c r="K224" s="136">
        <v>25</v>
      </c>
      <c r="L224" s="136">
        <v>22455.24</v>
      </c>
      <c r="M224" s="30">
        <f t="shared" si="43"/>
        <v>92544.76</v>
      </c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 s="31"/>
      <c r="NC224" s="31"/>
      <c r="ND224" s="31"/>
      <c r="NE224" s="31"/>
      <c r="NF224" s="31"/>
      <c r="NG224" s="31"/>
      <c r="NH224" s="31"/>
      <c r="NI224" s="31"/>
      <c r="NJ224" s="31"/>
      <c r="NK224" s="31"/>
      <c r="NL224" s="31"/>
      <c r="NM224" s="31"/>
      <c r="NN224" s="31"/>
      <c r="NO224" s="31"/>
      <c r="NP224" s="31"/>
      <c r="NQ224" s="31"/>
      <c r="NR224" s="31"/>
      <c r="NS224" s="31"/>
      <c r="NT224" s="31"/>
      <c r="NU224" s="31"/>
      <c r="NV224" s="31"/>
      <c r="NW224" s="31"/>
      <c r="NX224" s="31"/>
      <c r="NY224" s="31"/>
      <c r="NZ224" s="31"/>
      <c r="OA224" s="31"/>
      <c r="OB224" s="31"/>
      <c r="OC224" s="31"/>
      <c r="OD224" s="31"/>
      <c r="OE224" s="31"/>
      <c r="OF224" s="31"/>
      <c r="OG224" s="31"/>
      <c r="OH224" s="31"/>
      <c r="OI224" s="31"/>
      <c r="OJ224" s="31"/>
      <c r="OK224" s="31"/>
      <c r="OL224" s="31"/>
      <c r="OM224" s="31"/>
      <c r="ON224" s="31"/>
      <c r="OO224" s="31"/>
      <c r="OP224" s="31"/>
      <c r="OQ224" s="31"/>
      <c r="OR224" s="31"/>
      <c r="OS224" s="31"/>
      <c r="OT224" s="31"/>
      <c r="OU224" s="31"/>
      <c r="OV224" s="31"/>
      <c r="OW224" s="31"/>
      <c r="OX224" s="31"/>
      <c r="OY224" s="31"/>
      <c r="OZ224" s="31"/>
      <c r="PA224" s="31"/>
      <c r="PB224" s="31"/>
      <c r="PC224" s="31"/>
      <c r="PD224" s="31"/>
      <c r="PE224" s="31"/>
      <c r="PF224" s="31"/>
      <c r="PG224" s="31"/>
      <c r="PH224" s="31"/>
      <c r="PI224" s="31"/>
      <c r="PJ224" s="31"/>
      <c r="PK224" s="31"/>
      <c r="PL224" s="31"/>
      <c r="PM224" s="31"/>
      <c r="PN224" s="31"/>
      <c r="PO224" s="31"/>
      <c r="PP224" s="31"/>
      <c r="PQ224" s="31"/>
      <c r="PR224" s="31"/>
      <c r="PS224" s="31"/>
      <c r="PT224" s="31"/>
      <c r="PU224" s="31"/>
      <c r="PV224" s="31"/>
      <c r="PW224" s="31"/>
      <c r="PX224" s="31"/>
      <c r="PY224" s="31"/>
      <c r="PZ224" s="31"/>
      <c r="QA224" s="31"/>
      <c r="QB224" s="31"/>
      <c r="QC224" s="31"/>
      <c r="QD224" s="31"/>
      <c r="QE224" s="31"/>
      <c r="QF224" s="31"/>
      <c r="QG224" s="31"/>
      <c r="QH224" s="31"/>
      <c r="QI224" s="31"/>
      <c r="QJ224" s="31"/>
      <c r="QK224" s="31"/>
      <c r="QL224" s="31"/>
      <c r="QM224" s="31"/>
      <c r="QN224" s="31"/>
      <c r="QO224" s="31"/>
      <c r="QP224" s="31"/>
      <c r="QQ224" s="31"/>
      <c r="QR224" s="31"/>
      <c r="QS224" s="31"/>
      <c r="QT224" s="31"/>
      <c r="QU224" s="31"/>
      <c r="QV224" s="31"/>
      <c r="QW224" s="31"/>
      <c r="QX224" s="31"/>
      <c r="QY224" s="31"/>
      <c r="QZ224" s="31"/>
      <c r="RA224" s="31"/>
      <c r="RB224" s="31"/>
      <c r="RC224" s="31"/>
      <c r="RD224" s="31"/>
      <c r="RE224" s="31"/>
      <c r="RF224" s="31"/>
      <c r="RG224" s="31"/>
      <c r="RH224" s="31"/>
      <c r="RI224" s="31"/>
      <c r="RJ224" s="31"/>
      <c r="RK224" s="31"/>
      <c r="RL224" s="31"/>
      <c r="RM224" s="31"/>
      <c r="RN224" s="31"/>
      <c r="RO224" s="31"/>
      <c r="RP224" s="31"/>
      <c r="RQ224" s="31"/>
      <c r="RR224" s="31"/>
      <c r="RS224" s="31"/>
      <c r="RT224" s="31"/>
      <c r="RU224" s="31"/>
      <c r="RV224" s="31"/>
      <c r="RW224" s="31"/>
      <c r="RX224" s="31"/>
      <c r="RY224" s="31"/>
      <c r="RZ224" s="31"/>
      <c r="SA224" s="31"/>
      <c r="SB224" s="31"/>
      <c r="SC224" s="31"/>
      <c r="SD224" s="31"/>
      <c r="SE224" s="31"/>
      <c r="SF224" s="31"/>
      <c r="SG224" s="31"/>
      <c r="SH224" s="31"/>
      <c r="SI224" s="31"/>
      <c r="SJ224" s="31"/>
      <c r="SK224" s="31"/>
      <c r="SL224" s="31"/>
      <c r="SM224" s="31"/>
      <c r="SN224" s="31"/>
      <c r="SO224" s="31"/>
      <c r="SP224" s="31"/>
      <c r="SQ224" s="31"/>
      <c r="SR224" s="31"/>
      <c r="SS224" s="31"/>
      <c r="ST224" s="31"/>
      <c r="SU224" s="31"/>
      <c r="SV224" s="31"/>
      <c r="SW224" s="31"/>
      <c r="SX224" s="31"/>
      <c r="SY224" s="31"/>
      <c r="SZ224" s="31"/>
      <c r="TA224" s="31"/>
      <c r="TB224" s="31"/>
      <c r="TC224" s="31"/>
      <c r="TD224" s="31"/>
      <c r="TE224" s="31"/>
      <c r="TF224" s="31"/>
      <c r="TG224" s="31"/>
      <c r="TH224" s="31"/>
      <c r="TI224" s="31"/>
      <c r="TJ224" s="31"/>
      <c r="TK224" s="31"/>
      <c r="TL224" s="31"/>
      <c r="TM224" s="31"/>
      <c r="TN224" s="31"/>
      <c r="TO224" s="31"/>
      <c r="TP224" s="31"/>
      <c r="TQ224" s="31"/>
      <c r="TR224" s="31"/>
      <c r="TS224" s="31"/>
      <c r="TT224" s="31"/>
      <c r="TU224" s="31"/>
      <c r="TV224" s="31"/>
      <c r="TW224" s="31"/>
      <c r="TX224" s="31"/>
      <c r="TY224" s="31"/>
      <c r="TZ224" s="31"/>
      <c r="UA224" s="31"/>
      <c r="UB224" s="31"/>
      <c r="UC224" s="31"/>
      <c r="UD224" s="31"/>
      <c r="UE224" s="31"/>
      <c r="UF224" s="31"/>
      <c r="UG224" s="31"/>
      <c r="UH224" s="31"/>
      <c r="UI224" s="31"/>
      <c r="UJ224" s="31"/>
      <c r="UK224" s="31"/>
      <c r="UL224" s="31"/>
      <c r="UM224" s="31"/>
      <c r="UN224" s="31"/>
      <c r="UO224" s="31"/>
      <c r="UP224" s="31"/>
      <c r="UQ224" s="31"/>
      <c r="UR224" s="31"/>
      <c r="US224" s="31"/>
      <c r="UT224" s="31"/>
      <c r="UU224" s="31"/>
      <c r="UV224" s="31"/>
      <c r="UW224" s="31"/>
      <c r="UX224" s="31"/>
      <c r="UY224" s="31"/>
      <c r="UZ224" s="31"/>
      <c r="VA224" s="31"/>
      <c r="VB224" s="31"/>
      <c r="VC224" s="31"/>
      <c r="VD224" s="31"/>
      <c r="VE224" s="31"/>
      <c r="VF224" s="31"/>
      <c r="VG224" s="31"/>
      <c r="VH224" s="31"/>
      <c r="VI224" s="31"/>
      <c r="VJ224" s="31"/>
      <c r="VK224" s="31"/>
      <c r="VL224" s="31"/>
      <c r="VM224" s="31"/>
      <c r="VN224" s="31"/>
      <c r="VO224" s="31"/>
      <c r="VP224" s="31"/>
      <c r="VQ224" s="31"/>
      <c r="VR224" s="31"/>
      <c r="VS224" s="31"/>
      <c r="VT224" s="31"/>
      <c r="VU224" s="31"/>
      <c r="VV224" s="31"/>
      <c r="VW224" s="31"/>
      <c r="VX224" s="31"/>
      <c r="VY224" s="31"/>
      <c r="VZ224" s="31"/>
      <c r="WA224" s="31"/>
      <c r="WB224" s="31"/>
      <c r="WC224" s="31"/>
      <c r="WD224" s="31"/>
      <c r="WE224" s="31"/>
      <c r="WF224" s="31"/>
      <c r="WG224" s="31"/>
      <c r="WH224" s="31"/>
      <c r="WI224" s="31"/>
      <c r="WJ224" s="31"/>
      <c r="WK224" s="31"/>
      <c r="WL224" s="31"/>
      <c r="WM224" s="31"/>
      <c r="WN224" s="31"/>
      <c r="WO224" s="31"/>
      <c r="WP224" s="31"/>
      <c r="WQ224" s="31"/>
      <c r="WR224" s="31"/>
      <c r="WS224" s="31"/>
      <c r="WT224" s="31"/>
      <c r="WU224" s="31"/>
      <c r="WV224" s="31"/>
      <c r="WW224" s="31"/>
      <c r="WX224" s="31"/>
      <c r="WY224" s="31"/>
      <c r="WZ224" s="31"/>
      <c r="XA224" s="31"/>
      <c r="XB224" s="31"/>
      <c r="XC224" s="31"/>
      <c r="XD224" s="31"/>
      <c r="XE224" s="31"/>
      <c r="XF224" s="31"/>
      <c r="XG224" s="31"/>
      <c r="XH224" s="31"/>
      <c r="XI224" s="31"/>
      <c r="XJ224" s="31"/>
      <c r="XK224" s="31"/>
      <c r="XL224" s="31"/>
      <c r="XM224" s="31"/>
      <c r="XN224" s="31"/>
      <c r="XO224" s="31"/>
      <c r="XP224" s="31"/>
      <c r="XQ224" s="31"/>
      <c r="XR224" s="31"/>
      <c r="XS224" s="31"/>
      <c r="XT224" s="31"/>
      <c r="XU224" s="31"/>
      <c r="XV224" s="31"/>
      <c r="XW224" s="31"/>
      <c r="XX224" s="31"/>
      <c r="XY224" s="31"/>
      <c r="XZ224" s="31"/>
      <c r="YA224" s="31"/>
      <c r="YB224" s="31"/>
      <c r="YC224" s="31"/>
      <c r="YD224" s="31"/>
      <c r="YE224" s="31"/>
      <c r="YF224" s="31"/>
      <c r="YG224" s="31"/>
      <c r="YH224" s="31"/>
      <c r="YI224" s="31"/>
      <c r="YJ224" s="31"/>
      <c r="YK224" s="31"/>
      <c r="YL224" s="31"/>
      <c r="YM224" s="31"/>
      <c r="YN224" s="31"/>
      <c r="YO224" s="31"/>
      <c r="YP224" s="31"/>
      <c r="YQ224" s="31"/>
      <c r="YR224" s="31"/>
      <c r="YS224" s="31"/>
    </row>
    <row r="225" spans="1:669" s="56" customFormat="1" ht="15.75" x14ac:dyDescent="0.25">
      <c r="A225" s="70" t="s">
        <v>13</v>
      </c>
      <c r="B225" s="25">
        <v>3</v>
      </c>
      <c r="C225" s="44"/>
      <c r="D225" s="44"/>
      <c r="E225" s="44"/>
      <c r="F225" s="71"/>
      <c r="G225" s="106">
        <f>G222+G223+G224</f>
        <v>251000</v>
      </c>
      <c r="H225" s="106">
        <f t="shared" ref="H225:M225" si="44">SUM(H222:H224)</f>
        <v>7203.7</v>
      </c>
      <c r="I225" s="106">
        <f t="shared" si="44"/>
        <v>25617.98</v>
      </c>
      <c r="J225" s="106">
        <f t="shared" si="44"/>
        <v>7630.4</v>
      </c>
      <c r="K225" s="106">
        <f t="shared" si="44"/>
        <v>871.5</v>
      </c>
      <c r="L225" s="106">
        <f>SUM(L222:L224)</f>
        <v>41323.58</v>
      </c>
      <c r="M225" s="103">
        <f t="shared" si="44"/>
        <v>209676.41999999998</v>
      </c>
      <c r="N225" s="11"/>
      <c r="O225" s="11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 s="50"/>
      <c r="NC225" s="50"/>
      <c r="ND225" s="50"/>
      <c r="NE225" s="50"/>
      <c r="NF225" s="50"/>
      <c r="NG225" s="50"/>
      <c r="NH225" s="50"/>
      <c r="NI225" s="50"/>
      <c r="NJ225" s="50"/>
      <c r="NK225" s="50"/>
      <c r="NL225" s="50"/>
      <c r="NM225" s="50"/>
      <c r="NN225" s="50"/>
      <c r="NO225" s="50"/>
      <c r="NP225" s="50"/>
      <c r="NQ225" s="50"/>
      <c r="NR225" s="50"/>
      <c r="NS225" s="50"/>
      <c r="NT225" s="50"/>
      <c r="NU225" s="50"/>
      <c r="NV225" s="50"/>
      <c r="NW225" s="50"/>
      <c r="NX225" s="50"/>
      <c r="NY225" s="50"/>
      <c r="NZ225" s="50"/>
      <c r="OA225" s="50"/>
      <c r="OB225" s="50"/>
      <c r="OC225" s="50"/>
      <c r="OD225" s="50"/>
      <c r="OE225" s="50"/>
      <c r="OF225" s="50"/>
      <c r="OG225" s="50"/>
      <c r="OH225" s="50"/>
      <c r="OI225" s="50"/>
      <c r="OJ225" s="50"/>
      <c r="OK225" s="50"/>
      <c r="OL225" s="50"/>
      <c r="OM225" s="50"/>
      <c r="ON225" s="50"/>
      <c r="OO225" s="50"/>
      <c r="OP225" s="50"/>
      <c r="OQ225" s="50"/>
      <c r="OR225" s="50"/>
      <c r="OS225" s="50"/>
      <c r="OT225" s="50"/>
      <c r="OU225" s="50"/>
      <c r="OV225" s="50"/>
      <c r="OW225" s="50"/>
      <c r="OX225" s="50"/>
      <c r="OY225" s="50"/>
      <c r="OZ225" s="50"/>
      <c r="PA225" s="50"/>
      <c r="PB225" s="50"/>
      <c r="PC225" s="50"/>
      <c r="PD225" s="50"/>
      <c r="PE225" s="50"/>
      <c r="PF225" s="50"/>
      <c r="PG225" s="50"/>
      <c r="PH225" s="50"/>
      <c r="PI225" s="50"/>
      <c r="PJ225" s="50"/>
      <c r="PK225" s="50"/>
      <c r="PL225" s="50"/>
      <c r="PM225" s="50"/>
      <c r="PN225" s="50"/>
      <c r="PO225" s="50"/>
      <c r="PP225" s="50"/>
      <c r="PQ225" s="50"/>
      <c r="PR225" s="50"/>
      <c r="PS225" s="50"/>
      <c r="PT225" s="50"/>
      <c r="PU225" s="50"/>
      <c r="PV225" s="50"/>
      <c r="PW225" s="50"/>
      <c r="PX225" s="50"/>
      <c r="PY225" s="50"/>
      <c r="PZ225" s="50"/>
      <c r="QA225" s="50"/>
      <c r="QB225" s="50"/>
      <c r="QC225" s="50"/>
      <c r="QD225" s="50"/>
      <c r="QE225" s="50"/>
      <c r="QF225" s="50"/>
      <c r="QG225" s="50"/>
      <c r="QH225" s="50"/>
      <c r="QI225" s="50"/>
      <c r="QJ225" s="50"/>
      <c r="QK225" s="50"/>
      <c r="QL225" s="50"/>
      <c r="QM225" s="50"/>
      <c r="QN225" s="50"/>
      <c r="QO225" s="50"/>
      <c r="QP225" s="50"/>
      <c r="QQ225" s="50"/>
      <c r="QR225" s="50"/>
      <c r="QS225" s="50"/>
      <c r="QT225" s="50"/>
      <c r="QU225" s="50"/>
      <c r="QV225" s="50"/>
      <c r="QW225" s="50"/>
      <c r="QX225" s="50"/>
      <c r="QY225" s="50"/>
      <c r="QZ225" s="50"/>
      <c r="RA225" s="50"/>
      <c r="RB225" s="50"/>
      <c r="RC225" s="50"/>
      <c r="RD225" s="50"/>
      <c r="RE225" s="50"/>
      <c r="RF225" s="50"/>
      <c r="RG225" s="50"/>
      <c r="RH225" s="50"/>
      <c r="RI225" s="50"/>
      <c r="RJ225" s="50"/>
      <c r="RK225" s="50"/>
      <c r="RL225" s="50"/>
      <c r="RM225" s="50"/>
      <c r="RN225" s="50"/>
      <c r="RO225" s="50"/>
      <c r="RP225" s="50"/>
      <c r="RQ225" s="50"/>
      <c r="RR225" s="50"/>
      <c r="RS225" s="50"/>
      <c r="RT225" s="50"/>
      <c r="RU225" s="50"/>
      <c r="RV225" s="50"/>
      <c r="RW225" s="50"/>
      <c r="RX225" s="50"/>
      <c r="RY225" s="50"/>
      <c r="RZ225" s="50"/>
      <c r="SA225" s="50"/>
      <c r="SB225" s="50"/>
      <c r="SC225" s="50"/>
      <c r="SD225" s="50"/>
      <c r="SE225" s="50"/>
      <c r="SF225" s="50"/>
      <c r="SG225" s="50"/>
      <c r="SH225" s="50"/>
      <c r="SI225" s="50"/>
      <c r="SJ225" s="50"/>
      <c r="SK225" s="50"/>
      <c r="SL225" s="50"/>
      <c r="SM225" s="50"/>
      <c r="SN225" s="50"/>
      <c r="SO225" s="50"/>
      <c r="SP225" s="50"/>
      <c r="SQ225" s="50"/>
      <c r="SR225" s="50"/>
      <c r="SS225" s="50"/>
      <c r="ST225" s="50"/>
      <c r="SU225" s="50"/>
      <c r="SV225" s="50"/>
      <c r="SW225" s="50"/>
      <c r="SX225" s="50"/>
      <c r="SY225" s="50"/>
      <c r="SZ225" s="50"/>
      <c r="TA225" s="50"/>
      <c r="TB225" s="50"/>
      <c r="TC225" s="50"/>
      <c r="TD225" s="50"/>
      <c r="TE225" s="50"/>
      <c r="TF225" s="50"/>
      <c r="TG225" s="50"/>
      <c r="TH225" s="50"/>
      <c r="TI225" s="50"/>
      <c r="TJ225" s="50"/>
      <c r="TK225" s="50"/>
      <c r="TL225" s="50"/>
      <c r="TM225" s="50"/>
      <c r="TN225" s="50"/>
      <c r="TO225" s="50"/>
      <c r="TP225" s="50"/>
      <c r="TQ225" s="50"/>
      <c r="TR225" s="50"/>
      <c r="TS225" s="50"/>
      <c r="TT225" s="50"/>
      <c r="TU225" s="50"/>
      <c r="TV225" s="50"/>
      <c r="TW225" s="50"/>
      <c r="TX225" s="50"/>
      <c r="TY225" s="50"/>
      <c r="TZ225" s="50"/>
      <c r="UA225" s="50"/>
      <c r="UB225" s="50"/>
      <c r="UC225" s="50"/>
      <c r="UD225" s="50"/>
      <c r="UE225" s="50"/>
      <c r="UF225" s="50"/>
      <c r="UG225" s="50"/>
      <c r="UH225" s="50"/>
      <c r="UI225" s="50"/>
      <c r="UJ225" s="50"/>
      <c r="UK225" s="50"/>
      <c r="UL225" s="50"/>
      <c r="UM225" s="50"/>
      <c r="UN225" s="50"/>
      <c r="UO225" s="50"/>
      <c r="UP225" s="50"/>
      <c r="UQ225" s="50"/>
      <c r="UR225" s="50"/>
      <c r="US225" s="50"/>
      <c r="UT225" s="50"/>
      <c r="UU225" s="50"/>
      <c r="UV225" s="50"/>
      <c r="UW225" s="50"/>
      <c r="UX225" s="50"/>
      <c r="UY225" s="50"/>
      <c r="UZ225" s="50"/>
      <c r="VA225" s="50"/>
      <c r="VB225" s="50"/>
      <c r="VC225" s="50"/>
      <c r="VD225" s="50"/>
      <c r="VE225" s="50"/>
      <c r="VF225" s="50"/>
      <c r="VG225" s="50"/>
      <c r="VH225" s="50"/>
      <c r="VI225" s="50"/>
      <c r="VJ225" s="50"/>
      <c r="VK225" s="50"/>
      <c r="VL225" s="50"/>
      <c r="VM225" s="50"/>
      <c r="VN225" s="50"/>
      <c r="VO225" s="50"/>
      <c r="VP225" s="50"/>
      <c r="VQ225" s="50"/>
      <c r="VR225" s="50"/>
      <c r="VS225" s="50"/>
      <c r="VT225" s="50"/>
      <c r="VU225" s="50"/>
      <c r="VV225" s="50"/>
      <c r="VW225" s="50"/>
      <c r="VX225" s="50"/>
      <c r="VY225" s="50"/>
      <c r="VZ225" s="50"/>
      <c r="WA225" s="50"/>
      <c r="WB225" s="50"/>
      <c r="WC225" s="50"/>
      <c r="WD225" s="50"/>
      <c r="WE225" s="50"/>
      <c r="WF225" s="50"/>
      <c r="WG225" s="50"/>
      <c r="WH225" s="50"/>
      <c r="WI225" s="50"/>
      <c r="WJ225" s="50"/>
      <c r="WK225" s="50"/>
      <c r="WL225" s="50"/>
      <c r="WM225" s="50"/>
      <c r="WN225" s="50"/>
      <c r="WO225" s="50"/>
      <c r="WP225" s="50"/>
      <c r="WQ225" s="50"/>
      <c r="WR225" s="50"/>
      <c r="WS225" s="50"/>
      <c r="WT225" s="50"/>
      <c r="WU225" s="50"/>
      <c r="WV225" s="50"/>
      <c r="WW225" s="50"/>
      <c r="WX225" s="50"/>
      <c r="WY225" s="50"/>
      <c r="WZ225" s="50"/>
      <c r="XA225" s="50"/>
      <c r="XB225" s="50"/>
      <c r="XC225" s="50"/>
      <c r="XD225" s="50"/>
      <c r="XE225" s="50"/>
      <c r="XF225" s="50"/>
      <c r="XG225" s="50"/>
      <c r="XH225" s="50"/>
      <c r="XI225" s="50"/>
      <c r="XJ225" s="50"/>
      <c r="XK225" s="50"/>
      <c r="XL225" s="50"/>
      <c r="XM225" s="50"/>
      <c r="XN225" s="50"/>
      <c r="XO225" s="50"/>
      <c r="XP225" s="50"/>
      <c r="XQ225" s="50"/>
      <c r="XR225" s="50"/>
      <c r="XS225" s="50"/>
      <c r="XT225" s="50"/>
      <c r="XU225" s="50"/>
      <c r="XV225" s="50"/>
      <c r="XW225" s="50"/>
      <c r="XX225" s="50"/>
      <c r="XY225" s="50"/>
      <c r="XZ225" s="50"/>
      <c r="YA225" s="50"/>
      <c r="YB225" s="50"/>
      <c r="YC225" s="50"/>
      <c r="YD225" s="50"/>
      <c r="YE225" s="50"/>
      <c r="YF225" s="50"/>
      <c r="YG225" s="50"/>
      <c r="YH225" s="50"/>
      <c r="YI225" s="50"/>
      <c r="YJ225" s="50"/>
      <c r="YK225" s="50"/>
      <c r="YL225" s="50"/>
      <c r="YM225" s="50"/>
      <c r="YN225" s="50"/>
      <c r="YO225" s="50"/>
      <c r="YP225" s="50"/>
      <c r="YQ225" s="50"/>
      <c r="YR225" s="50"/>
      <c r="YS225" s="50"/>
    </row>
    <row r="226" spans="1:669" s="11" customFormat="1" ht="15.75" x14ac:dyDescent="0.25">
      <c r="A226"/>
      <c r="B226" s="2"/>
      <c r="C226" s="2"/>
      <c r="D226" s="2"/>
      <c r="E226"/>
      <c r="F226"/>
      <c r="G226" s="141"/>
      <c r="H226" s="102"/>
      <c r="I226" s="141"/>
      <c r="J226" s="141"/>
      <c r="K226" s="141"/>
      <c r="L226" s="141"/>
      <c r="M226" s="10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 s="31"/>
      <c r="NC226" s="31"/>
      <c r="ND226" s="31"/>
      <c r="NE226" s="31"/>
      <c r="NF226" s="31"/>
      <c r="NG226" s="31"/>
      <c r="NH226" s="31"/>
      <c r="NI226" s="31"/>
      <c r="NJ226" s="31"/>
      <c r="NK226" s="31"/>
      <c r="NL226" s="31"/>
      <c r="NM226" s="31"/>
      <c r="NN226" s="31"/>
      <c r="NO226" s="31"/>
      <c r="NP226" s="31"/>
      <c r="NQ226" s="31"/>
      <c r="NR226" s="31"/>
      <c r="NS226" s="31"/>
      <c r="NT226" s="31"/>
      <c r="NU226" s="31"/>
      <c r="NV226" s="31"/>
      <c r="NW226" s="31"/>
      <c r="NX226" s="31"/>
      <c r="NY226" s="31"/>
      <c r="NZ226" s="31"/>
      <c r="OA226" s="31"/>
      <c r="OB226" s="31"/>
      <c r="OC226" s="31"/>
      <c r="OD226" s="31"/>
      <c r="OE226" s="31"/>
      <c r="OF226" s="31"/>
      <c r="OG226" s="31"/>
      <c r="OH226" s="31"/>
      <c r="OI226" s="31"/>
      <c r="OJ226" s="31"/>
      <c r="OK226" s="31"/>
      <c r="OL226" s="31"/>
      <c r="OM226" s="31"/>
      <c r="ON226" s="31"/>
      <c r="OO226" s="31"/>
      <c r="OP226" s="31"/>
      <c r="OQ226" s="31"/>
      <c r="OR226" s="31"/>
      <c r="OS226" s="31"/>
      <c r="OT226" s="31"/>
      <c r="OU226" s="31"/>
      <c r="OV226" s="31"/>
      <c r="OW226" s="31"/>
      <c r="OX226" s="31"/>
      <c r="OY226" s="31"/>
      <c r="OZ226" s="31"/>
      <c r="PA226" s="31"/>
      <c r="PB226" s="31"/>
      <c r="PC226" s="31"/>
      <c r="PD226" s="31"/>
      <c r="PE226" s="31"/>
      <c r="PF226" s="31"/>
      <c r="PG226" s="31"/>
      <c r="PH226" s="31"/>
      <c r="PI226" s="31"/>
      <c r="PJ226" s="31"/>
      <c r="PK226" s="31"/>
      <c r="PL226" s="31"/>
      <c r="PM226" s="31"/>
      <c r="PN226" s="31"/>
      <c r="PO226" s="31"/>
      <c r="PP226" s="31"/>
      <c r="PQ226" s="31"/>
      <c r="PR226" s="31"/>
      <c r="PS226" s="31"/>
      <c r="PT226" s="31"/>
      <c r="PU226" s="31"/>
      <c r="PV226" s="31"/>
      <c r="PW226" s="31"/>
      <c r="PX226" s="31"/>
      <c r="PY226" s="31"/>
      <c r="PZ226" s="31"/>
      <c r="QA226" s="31"/>
      <c r="QB226" s="31"/>
      <c r="QC226" s="31"/>
      <c r="QD226" s="31"/>
      <c r="QE226" s="31"/>
      <c r="QF226" s="31"/>
      <c r="QG226" s="31"/>
      <c r="QH226" s="31"/>
      <c r="QI226" s="31"/>
      <c r="QJ226" s="31"/>
      <c r="QK226" s="31"/>
      <c r="QL226" s="31"/>
      <c r="QM226" s="31"/>
      <c r="QN226" s="31"/>
      <c r="QO226" s="31"/>
      <c r="QP226" s="31"/>
      <c r="QQ226" s="31"/>
      <c r="QR226" s="31"/>
      <c r="QS226" s="31"/>
      <c r="QT226" s="31"/>
      <c r="QU226" s="31"/>
      <c r="QV226" s="31"/>
      <c r="QW226" s="31"/>
      <c r="QX226" s="31"/>
      <c r="QY226" s="31"/>
      <c r="QZ226" s="31"/>
      <c r="RA226" s="31"/>
      <c r="RB226" s="31"/>
      <c r="RC226" s="31"/>
      <c r="RD226" s="31"/>
      <c r="RE226" s="31"/>
      <c r="RF226" s="31"/>
      <c r="RG226" s="31"/>
      <c r="RH226" s="31"/>
      <c r="RI226" s="31"/>
      <c r="RJ226" s="31"/>
      <c r="RK226" s="31"/>
      <c r="RL226" s="31"/>
      <c r="RM226" s="31"/>
      <c r="RN226" s="31"/>
      <c r="RO226" s="31"/>
      <c r="RP226" s="31"/>
      <c r="RQ226" s="31"/>
      <c r="RR226" s="31"/>
      <c r="RS226" s="31"/>
      <c r="RT226" s="31"/>
      <c r="RU226" s="31"/>
      <c r="RV226" s="31"/>
      <c r="RW226" s="31"/>
      <c r="RX226" s="31"/>
      <c r="RY226" s="31"/>
      <c r="RZ226" s="31"/>
      <c r="SA226" s="31"/>
      <c r="SB226" s="31"/>
      <c r="SC226" s="31"/>
      <c r="SD226" s="31"/>
      <c r="SE226" s="31"/>
      <c r="SF226" s="31"/>
      <c r="SG226" s="31"/>
      <c r="SH226" s="31"/>
      <c r="SI226" s="31"/>
      <c r="SJ226" s="31"/>
      <c r="SK226" s="31"/>
      <c r="SL226" s="31"/>
      <c r="SM226" s="31"/>
      <c r="SN226" s="31"/>
      <c r="SO226" s="31"/>
      <c r="SP226" s="31"/>
      <c r="SQ226" s="31"/>
      <c r="SR226" s="31"/>
      <c r="SS226" s="31"/>
      <c r="ST226" s="31"/>
      <c r="SU226" s="31"/>
      <c r="SV226" s="31"/>
      <c r="SW226" s="31"/>
      <c r="SX226" s="31"/>
      <c r="SY226" s="31"/>
      <c r="SZ226" s="31"/>
      <c r="TA226" s="31"/>
      <c r="TB226" s="31"/>
      <c r="TC226" s="31"/>
      <c r="TD226" s="31"/>
      <c r="TE226" s="31"/>
      <c r="TF226" s="31"/>
      <c r="TG226" s="31"/>
      <c r="TH226" s="31"/>
      <c r="TI226" s="31"/>
      <c r="TJ226" s="31"/>
      <c r="TK226" s="31"/>
      <c r="TL226" s="31"/>
      <c r="TM226" s="31"/>
      <c r="TN226" s="31"/>
      <c r="TO226" s="31"/>
      <c r="TP226" s="31"/>
      <c r="TQ226" s="31"/>
      <c r="TR226" s="31"/>
      <c r="TS226" s="31"/>
      <c r="TT226" s="31"/>
      <c r="TU226" s="31"/>
      <c r="TV226" s="31"/>
      <c r="TW226" s="31"/>
      <c r="TX226" s="31"/>
      <c r="TY226" s="31"/>
      <c r="TZ226" s="31"/>
      <c r="UA226" s="31"/>
      <c r="UB226" s="31"/>
      <c r="UC226" s="31"/>
      <c r="UD226" s="31"/>
      <c r="UE226" s="31"/>
      <c r="UF226" s="31"/>
      <c r="UG226" s="31"/>
      <c r="UH226" s="31"/>
      <c r="UI226" s="31"/>
      <c r="UJ226" s="31"/>
      <c r="UK226" s="31"/>
      <c r="UL226" s="31"/>
      <c r="UM226" s="31"/>
      <c r="UN226" s="31"/>
      <c r="UO226" s="31"/>
      <c r="UP226" s="31"/>
      <c r="UQ226" s="31"/>
      <c r="UR226" s="31"/>
      <c r="US226" s="31"/>
      <c r="UT226" s="31"/>
      <c r="UU226" s="31"/>
      <c r="UV226" s="31"/>
      <c r="UW226" s="31"/>
      <c r="UX226" s="31"/>
      <c r="UY226" s="31"/>
      <c r="UZ226" s="31"/>
      <c r="VA226" s="31"/>
      <c r="VB226" s="31"/>
      <c r="VC226" s="31"/>
      <c r="VD226" s="31"/>
      <c r="VE226" s="31"/>
      <c r="VF226" s="31"/>
      <c r="VG226" s="31"/>
      <c r="VH226" s="31"/>
      <c r="VI226" s="31"/>
      <c r="VJ226" s="31"/>
      <c r="VK226" s="31"/>
      <c r="VL226" s="31"/>
      <c r="VM226" s="31"/>
      <c r="VN226" s="31"/>
      <c r="VO226" s="31"/>
      <c r="VP226" s="31"/>
      <c r="VQ226" s="31"/>
      <c r="VR226" s="31"/>
      <c r="VS226" s="31"/>
      <c r="VT226" s="31"/>
      <c r="VU226" s="31"/>
      <c r="VV226" s="31"/>
      <c r="VW226" s="31"/>
      <c r="VX226" s="31"/>
      <c r="VY226" s="31"/>
      <c r="VZ226" s="31"/>
      <c r="WA226" s="31"/>
      <c r="WB226" s="31"/>
      <c r="WC226" s="31"/>
      <c r="WD226" s="31"/>
      <c r="WE226" s="31"/>
      <c r="WF226" s="31"/>
      <c r="WG226" s="31"/>
      <c r="WH226" s="31"/>
      <c r="WI226" s="31"/>
      <c r="WJ226" s="31"/>
      <c r="WK226" s="31"/>
      <c r="WL226" s="31"/>
      <c r="WM226" s="31"/>
      <c r="WN226" s="31"/>
      <c r="WO226" s="31"/>
      <c r="WP226" s="31"/>
      <c r="WQ226" s="31"/>
      <c r="WR226" s="31"/>
      <c r="WS226" s="31"/>
      <c r="WT226" s="31"/>
      <c r="WU226" s="31"/>
      <c r="WV226" s="31"/>
      <c r="WW226" s="31"/>
      <c r="WX226" s="31"/>
      <c r="WY226" s="31"/>
      <c r="WZ226" s="31"/>
      <c r="XA226" s="31"/>
      <c r="XB226" s="31"/>
      <c r="XC226" s="31"/>
      <c r="XD226" s="31"/>
      <c r="XE226" s="31"/>
      <c r="XF226" s="31"/>
      <c r="XG226" s="31"/>
      <c r="XH226" s="31"/>
      <c r="XI226" s="31"/>
      <c r="XJ226" s="31"/>
      <c r="XK226" s="31"/>
      <c r="XL226" s="31"/>
      <c r="XM226" s="31"/>
      <c r="XN226" s="31"/>
      <c r="XO226" s="31"/>
      <c r="XP226" s="31"/>
      <c r="XQ226" s="31"/>
      <c r="XR226" s="31"/>
      <c r="XS226" s="31"/>
      <c r="XT226" s="31"/>
      <c r="XU226" s="31"/>
      <c r="XV226" s="31"/>
      <c r="XW226" s="31"/>
      <c r="XX226" s="31"/>
      <c r="XY226" s="31"/>
      <c r="XZ226" s="31"/>
      <c r="YA226" s="31"/>
      <c r="YB226" s="31"/>
      <c r="YC226" s="31"/>
      <c r="YD226" s="31"/>
      <c r="YE226" s="31"/>
      <c r="YF226" s="31"/>
      <c r="YG226" s="31"/>
      <c r="YH226" s="31"/>
      <c r="YI226" s="31"/>
      <c r="YJ226" s="31"/>
      <c r="YK226" s="31"/>
      <c r="YL226" s="31"/>
      <c r="YM226" s="31"/>
      <c r="YN226" s="31"/>
      <c r="YO226" s="31"/>
      <c r="YP226" s="31"/>
      <c r="YQ226" s="31"/>
      <c r="YR226" s="31"/>
      <c r="YS226" s="31"/>
    </row>
    <row r="227" spans="1:669" s="2" customFormat="1" ht="15.75" x14ac:dyDescent="0.25">
      <c r="A227" s="54" t="s">
        <v>159</v>
      </c>
      <c r="B227" s="52"/>
      <c r="C227" s="53"/>
      <c r="D227" s="53"/>
      <c r="E227" s="53"/>
      <c r="F227" s="38"/>
      <c r="G227" s="97"/>
      <c r="H227" s="97"/>
      <c r="I227" s="97"/>
      <c r="J227" s="97"/>
      <c r="K227" s="97"/>
      <c r="L227" s="97"/>
      <c r="M227" s="97"/>
      <c r="N227" s="11"/>
      <c r="O227" s="11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</row>
    <row r="228" spans="1:669" s="11" customFormat="1" ht="15.75" x14ac:dyDescent="0.25">
      <c r="A228" s="20" t="s">
        <v>96</v>
      </c>
      <c r="B228" s="150" t="s">
        <v>50</v>
      </c>
      <c r="C228" s="53" t="s">
        <v>67</v>
      </c>
      <c r="D228" s="53" t="s">
        <v>197</v>
      </c>
      <c r="E228" s="55">
        <v>44470</v>
      </c>
      <c r="F228" s="7" t="s">
        <v>99</v>
      </c>
      <c r="G228" s="93">
        <v>89500</v>
      </c>
      <c r="H228" s="93">
        <v>2568.65</v>
      </c>
      <c r="I228" s="136">
        <v>9635.51</v>
      </c>
      <c r="J228" s="93">
        <v>2720.8</v>
      </c>
      <c r="K228" s="93">
        <v>25</v>
      </c>
      <c r="L228" s="93">
        <v>14949.96</v>
      </c>
      <c r="M228" s="136">
        <f>G228-L228</f>
        <v>74550.040000000008</v>
      </c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 s="31"/>
      <c r="NC228" s="31"/>
      <c r="ND228" s="31"/>
      <c r="NE228" s="31"/>
      <c r="NF228" s="31"/>
      <c r="NG228" s="31"/>
      <c r="NH228" s="31"/>
      <c r="NI228" s="31"/>
      <c r="NJ228" s="31"/>
      <c r="NK228" s="31"/>
      <c r="NL228" s="31"/>
      <c r="NM228" s="31"/>
      <c r="NN228" s="31"/>
      <c r="NO228" s="31"/>
      <c r="NP228" s="31"/>
      <c r="NQ228" s="31"/>
      <c r="NR228" s="31"/>
      <c r="NS228" s="31"/>
      <c r="NT228" s="31"/>
      <c r="NU228" s="31"/>
      <c r="NV228" s="31"/>
      <c r="NW228" s="31"/>
      <c r="NX228" s="31"/>
      <c r="NY228" s="31"/>
      <c r="NZ228" s="31"/>
      <c r="OA228" s="31"/>
      <c r="OB228" s="31"/>
      <c r="OC228" s="31"/>
      <c r="OD228" s="31"/>
      <c r="OE228" s="31"/>
      <c r="OF228" s="31"/>
      <c r="OG228" s="31"/>
      <c r="OH228" s="31"/>
      <c r="OI228" s="31"/>
      <c r="OJ228" s="31"/>
      <c r="OK228" s="31"/>
      <c r="OL228" s="31"/>
      <c r="OM228" s="31"/>
      <c r="ON228" s="31"/>
      <c r="OO228" s="31"/>
      <c r="OP228" s="31"/>
      <c r="OQ228" s="31"/>
      <c r="OR228" s="31"/>
      <c r="OS228" s="31"/>
      <c r="OT228" s="31"/>
      <c r="OU228" s="31"/>
      <c r="OV228" s="31"/>
      <c r="OW228" s="31"/>
      <c r="OX228" s="31"/>
      <c r="OY228" s="31"/>
      <c r="OZ228" s="31"/>
      <c r="PA228" s="31"/>
      <c r="PB228" s="31"/>
      <c r="PC228" s="31"/>
      <c r="PD228" s="31"/>
      <c r="PE228" s="31"/>
      <c r="PF228" s="31"/>
      <c r="PG228" s="31"/>
      <c r="PH228" s="31"/>
      <c r="PI228" s="31"/>
      <c r="PJ228" s="31"/>
      <c r="PK228" s="31"/>
      <c r="PL228" s="31"/>
      <c r="PM228" s="31"/>
      <c r="PN228" s="31"/>
      <c r="PO228" s="31"/>
      <c r="PP228" s="31"/>
      <c r="PQ228" s="31"/>
      <c r="PR228" s="31"/>
      <c r="PS228" s="31"/>
      <c r="PT228" s="31"/>
      <c r="PU228" s="31"/>
      <c r="PV228" s="31"/>
      <c r="PW228" s="31"/>
      <c r="PX228" s="31"/>
      <c r="PY228" s="31"/>
      <c r="PZ228" s="31"/>
      <c r="QA228" s="31"/>
      <c r="QB228" s="31"/>
      <c r="QC228" s="31"/>
      <c r="QD228" s="31"/>
      <c r="QE228" s="31"/>
      <c r="QF228" s="31"/>
      <c r="QG228" s="31"/>
      <c r="QH228" s="31"/>
      <c r="QI228" s="31"/>
      <c r="QJ228" s="31"/>
      <c r="QK228" s="31"/>
      <c r="QL228" s="31"/>
      <c r="QM228" s="31"/>
      <c r="QN228" s="31"/>
      <c r="QO228" s="31"/>
      <c r="QP228" s="31"/>
      <c r="QQ228" s="31"/>
      <c r="QR228" s="31"/>
      <c r="QS228" s="31"/>
      <c r="QT228" s="31"/>
      <c r="QU228" s="31"/>
      <c r="QV228" s="31"/>
      <c r="QW228" s="31"/>
      <c r="QX228" s="31"/>
      <c r="QY228" s="31"/>
      <c r="QZ228" s="31"/>
      <c r="RA228" s="31"/>
      <c r="RB228" s="31"/>
      <c r="RC228" s="31"/>
      <c r="RD228" s="31"/>
      <c r="RE228" s="31"/>
      <c r="RF228" s="31"/>
      <c r="RG228" s="31"/>
      <c r="RH228" s="31"/>
      <c r="RI228" s="31"/>
      <c r="RJ228" s="31"/>
      <c r="RK228" s="31"/>
      <c r="RL228" s="31"/>
      <c r="RM228" s="31"/>
      <c r="RN228" s="31"/>
      <c r="RO228" s="31"/>
      <c r="RP228" s="31"/>
      <c r="RQ228" s="31"/>
      <c r="RR228" s="31"/>
      <c r="RS228" s="31"/>
      <c r="RT228" s="31"/>
      <c r="RU228" s="31"/>
      <c r="RV228" s="31"/>
      <c r="RW228" s="31"/>
      <c r="RX228" s="31"/>
      <c r="RY228" s="31"/>
      <c r="RZ228" s="31"/>
      <c r="SA228" s="31"/>
      <c r="SB228" s="31"/>
      <c r="SC228" s="31"/>
      <c r="SD228" s="31"/>
      <c r="SE228" s="31"/>
      <c r="SF228" s="31"/>
      <c r="SG228" s="31"/>
      <c r="SH228" s="31"/>
      <c r="SI228" s="31"/>
      <c r="SJ228" s="31"/>
      <c r="SK228" s="31"/>
      <c r="SL228" s="31"/>
      <c r="SM228" s="31"/>
      <c r="SN228" s="31"/>
      <c r="SO228" s="31"/>
      <c r="SP228" s="31"/>
      <c r="SQ228" s="31"/>
      <c r="SR228" s="31"/>
      <c r="SS228" s="31"/>
      <c r="ST228" s="31"/>
      <c r="SU228" s="31"/>
      <c r="SV228" s="31"/>
      <c r="SW228" s="31"/>
      <c r="SX228" s="31"/>
      <c r="SY228" s="31"/>
      <c r="SZ228" s="31"/>
      <c r="TA228" s="31"/>
      <c r="TB228" s="31"/>
      <c r="TC228" s="31"/>
      <c r="TD228" s="31"/>
      <c r="TE228" s="31"/>
      <c r="TF228" s="31"/>
      <c r="TG228" s="31"/>
      <c r="TH228" s="31"/>
      <c r="TI228" s="31"/>
      <c r="TJ228" s="31"/>
      <c r="TK228" s="31"/>
      <c r="TL228" s="31"/>
      <c r="TM228" s="31"/>
      <c r="TN228" s="31"/>
      <c r="TO228" s="31"/>
      <c r="TP228" s="31"/>
      <c r="TQ228" s="31"/>
      <c r="TR228" s="31"/>
      <c r="TS228" s="31"/>
      <c r="TT228" s="31"/>
      <c r="TU228" s="31"/>
      <c r="TV228" s="31"/>
      <c r="TW228" s="31"/>
      <c r="TX228" s="31"/>
      <c r="TY228" s="31"/>
      <c r="TZ228" s="31"/>
      <c r="UA228" s="31"/>
      <c r="UB228" s="31"/>
      <c r="UC228" s="31"/>
      <c r="UD228" s="31"/>
      <c r="UE228" s="31"/>
      <c r="UF228" s="31"/>
      <c r="UG228" s="31"/>
      <c r="UH228" s="31"/>
      <c r="UI228" s="31"/>
      <c r="UJ228" s="31"/>
      <c r="UK228" s="31"/>
      <c r="UL228" s="31"/>
      <c r="UM228" s="31"/>
      <c r="UN228" s="31"/>
      <c r="UO228" s="31"/>
      <c r="UP228" s="31"/>
      <c r="UQ228" s="31"/>
      <c r="UR228" s="31"/>
      <c r="US228" s="31"/>
      <c r="UT228" s="31"/>
      <c r="UU228" s="31"/>
      <c r="UV228" s="31"/>
      <c r="UW228" s="31"/>
      <c r="UX228" s="31"/>
      <c r="UY228" s="31"/>
      <c r="UZ228" s="31"/>
      <c r="VA228" s="31"/>
      <c r="VB228" s="31"/>
      <c r="VC228" s="31"/>
      <c r="VD228" s="31"/>
      <c r="VE228" s="31"/>
      <c r="VF228" s="31"/>
      <c r="VG228" s="31"/>
      <c r="VH228" s="31"/>
      <c r="VI228" s="31"/>
      <c r="VJ228" s="31"/>
      <c r="VK228" s="31"/>
      <c r="VL228" s="31"/>
      <c r="VM228" s="31"/>
      <c r="VN228" s="31"/>
      <c r="VO228" s="31"/>
      <c r="VP228" s="31"/>
      <c r="VQ228" s="31"/>
      <c r="VR228" s="31"/>
      <c r="VS228" s="31"/>
      <c r="VT228" s="31"/>
      <c r="VU228" s="31"/>
      <c r="VV228" s="31"/>
      <c r="VW228" s="31"/>
      <c r="VX228" s="31"/>
      <c r="VY228" s="31"/>
      <c r="VZ228" s="31"/>
      <c r="WA228" s="31"/>
      <c r="WB228" s="31"/>
      <c r="WC228" s="31"/>
      <c r="WD228" s="31"/>
      <c r="WE228" s="31"/>
      <c r="WF228" s="31"/>
      <c r="WG228" s="31"/>
      <c r="WH228" s="31"/>
      <c r="WI228" s="31"/>
      <c r="WJ228" s="31"/>
      <c r="WK228" s="31"/>
      <c r="WL228" s="31"/>
      <c r="WM228" s="31"/>
      <c r="WN228" s="31"/>
      <c r="WO228" s="31"/>
      <c r="WP228" s="31"/>
      <c r="WQ228" s="31"/>
      <c r="WR228" s="31"/>
      <c r="WS228" s="31"/>
      <c r="WT228" s="31"/>
      <c r="WU228" s="31"/>
      <c r="WV228" s="31"/>
      <c r="WW228" s="31"/>
      <c r="WX228" s="31"/>
      <c r="WY228" s="31"/>
      <c r="WZ228" s="31"/>
      <c r="XA228" s="31"/>
      <c r="XB228" s="31"/>
      <c r="XC228" s="31"/>
      <c r="XD228" s="31"/>
      <c r="XE228" s="31"/>
      <c r="XF228" s="31"/>
      <c r="XG228" s="31"/>
      <c r="XH228" s="31"/>
      <c r="XI228" s="31"/>
      <c r="XJ228" s="31"/>
      <c r="XK228" s="31"/>
      <c r="XL228" s="31"/>
      <c r="XM228" s="31"/>
      <c r="XN228" s="31"/>
      <c r="XO228" s="31"/>
      <c r="XP228" s="31"/>
      <c r="XQ228" s="31"/>
      <c r="XR228" s="31"/>
      <c r="XS228" s="31"/>
      <c r="XT228" s="31"/>
      <c r="XU228" s="31"/>
      <c r="XV228" s="31"/>
      <c r="XW228" s="31"/>
      <c r="XX228" s="31"/>
      <c r="XY228" s="31"/>
      <c r="XZ228" s="31"/>
      <c r="YA228" s="31"/>
      <c r="YB228" s="31"/>
      <c r="YC228" s="31"/>
      <c r="YD228" s="31"/>
      <c r="YE228" s="31"/>
      <c r="YF228" s="31"/>
      <c r="YG228" s="31"/>
      <c r="YH228" s="31"/>
      <c r="YI228" s="31"/>
      <c r="YJ228" s="31"/>
      <c r="YK228" s="31"/>
      <c r="YL228" s="31"/>
      <c r="YM228" s="31"/>
      <c r="YN228" s="31"/>
      <c r="YO228" s="31"/>
      <c r="YP228" s="31"/>
      <c r="YQ228" s="31"/>
      <c r="YR228" s="31"/>
      <c r="YS228" s="31"/>
    </row>
    <row r="229" spans="1:669" s="11" customFormat="1" ht="15.75" x14ac:dyDescent="0.25">
      <c r="A229" s="20" t="s">
        <v>211</v>
      </c>
      <c r="B229" s="150" t="s">
        <v>16</v>
      </c>
      <c r="C229" s="53" t="s">
        <v>66</v>
      </c>
      <c r="D229" s="53" t="s">
        <v>197</v>
      </c>
      <c r="E229" s="55">
        <v>44593</v>
      </c>
      <c r="F229" s="7" t="s">
        <v>99</v>
      </c>
      <c r="G229" s="93">
        <v>35000</v>
      </c>
      <c r="H229" s="93">
        <v>1004.5</v>
      </c>
      <c r="I229" s="136">
        <v>0</v>
      </c>
      <c r="J229" s="93">
        <v>1064</v>
      </c>
      <c r="K229" s="93">
        <v>25</v>
      </c>
      <c r="L229" s="93">
        <v>2093.5</v>
      </c>
      <c r="M229" s="136">
        <f t="shared" ref="M229:M235" si="45">G229-L229</f>
        <v>32906.5</v>
      </c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 s="31"/>
      <c r="NC229" s="31"/>
      <c r="ND229" s="31"/>
      <c r="NE229" s="31"/>
      <c r="NF229" s="31"/>
      <c r="NG229" s="31"/>
      <c r="NH229" s="31"/>
      <c r="NI229" s="31"/>
      <c r="NJ229" s="31"/>
      <c r="NK229" s="31"/>
      <c r="NL229" s="31"/>
      <c r="NM229" s="31"/>
      <c r="NN229" s="31"/>
      <c r="NO229" s="31"/>
      <c r="NP229" s="31"/>
      <c r="NQ229" s="31"/>
      <c r="NR229" s="31"/>
      <c r="NS229" s="31"/>
      <c r="NT229" s="31"/>
      <c r="NU229" s="31"/>
      <c r="NV229" s="31"/>
      <c r="NW229" s="31"/>
      <c r="NX229" s="31"/>
      <c r="NY229" s="31"/>
      <c r="NZ229" s="31"/>
      <c r="OA229" s="31"/>
      <c r="OB229" s="31"/>
      <c r="OC229" s="31"/>
      <c r="OD229" s="31"/>
      <c r="OE229" s="31"/>
      <c r="OF229" s="31"/>
      <c r="OG229" s="31"/>
      <c r="OH229" s="31"/>
      <c r="OI229" s="31"/>
      <c r="OJ229" s="31"/>
      <c r="OK229" s="31"/>
      <c r="OL229" s="31"/>
      <c r="OM229" s="31"/>
      <c r="ON229" s="31"/>
      <c r="OO229" s="31"/>
      <c r="OP229" s="31"/>
      <c r="OQ229" s="31"/>
      <c r="OR229" s="31"/>
      <c r="OS229" s="31"/>
      <c r="OT229" s="31"/>
      <c r="OU229" s="31"/>
      <c r="OV229" s="31"/>
      <c r="OW229" s="31"/>
      <c r="OX229" s="31"/>
      <c r="OY229" s="31"/>
      <c r="OZ229" s="31"/>
      <c r="PA229" s="31"/>
      <c r="PB229" s="31"/>
      <c r="PC229" s="31"/>
      <c r="PD229" s="31"/>
      <c r="PE229" s="31"/>
      <c r="PF229" s="31"/>
      <c r="PG229" s="31"/>
      <c r="PH229" s="31"/>
      <c r="PI229" s="31"/>
      <c r="PJ229" s="31"/>
      <c r="PK229" s="31"/>
      <c r="PL229" s="31"/>
      <c r="PM229" s="31"/>
      <c r="PN229" s="31"/>
      <c r="PO229" s="31"/>
      <c r="PP229" s="31"/>
      <c r="PQ229" s="31"/>
      <c r="PR229" s="31"/>
      <c r="PS229" s="31"/>
      <c r="PT229" s="31"/>
      <c r="PU229" s="31"/>
      <c r="PV229" s="31"/>
      <c r="PW229" s="31"/>
      <c r="PX229" s="31"/>
      <c r="PY229" s="31"/>
      <c r="PZ229" s="31"/>
      <c r="QA229" s="31"/>
      <c r="QB229" s="31"/>
      <c r="QC229" s="31"/>
      <c r="QD229" s="31"/>
      <c r="QE229" s="31"/>
      <c r="QF229" s="31"/>
      <c r="QG229" s="31"/>
      <c r="QH229" s="31"/>
      <c r="QI229" s="31"/>
      <c r="QJ229" s="31"/>
      <c r="QK229" s="31"/>
      <c r="QL229" s="31"/>
      <c r="QM229" s="31"/>
      <c r="QN229" s="31"/>
      <c r="QO229" s="31"/>
      <c r="QP229" s="31"/>
      <c r="QQ229" s="31"/>
      <c r="QR229" s="31"/>
      <c r="QS229" s="31"/>
      <c r="QT229" s="31"/>
      <c r="QU229" s="31"/>
      <c r="QV229" s="31"/>
      <c r="QW229" s="31"/>
      <c r="QX229" s="31"/>
      <c r="QY229" s="31"/>
      <c r="QZ229" s="31"/>
      <c r="RA229" s="31"/>
      <c r="RB229" s="31"/>
      <c r="RC229" s="31"/>
      <c r="RD229" s="31"/>
      <c r="RE229" s="31"/>
      <c r="RF229" s="31"/>
      <c r="RG229" s="31"/>
      <c r="RH229" s="31"/>
      <c r="RI229" s="31"/>
      <c r="RJ229" s="31"/>
      <c r="RK229" s="31"/>
      <c r="RL229" s="31"/>
      <c r="RM229" s="31"/>
      <c r="RN229" s="31"/>
      <c r="RO229" s="31"/>
      <c r="RP229" s="31"/>
      <c r="RQ229" s="31"/>
      <c r="RR229" s="31"/>
      <c r="RS229" s="31"/>
      <c r="RT229" s="31"/>
      <c r="RU229" s="31"/>
      <c r="RV229" s="31"/>
      <c r="RW229" s="31"/>
      <c r="RX229" s="31"/>
      <c r="RY229" s="31"/>
      <c r="RZ229" s="31"/>
      <c r="SA229" s="31"/>
      <c r="SB229" s="31"/>
      <c r="SC229" s="31"/>
      <c r="SD229" s="31"/>
      <c r="SE229" s="31"/>
      <c r="SF229" s="31"/>
      <c r="SG229" s="31"/>
      <c r="SH229" s="31"/>
      <c r="SI229" s="31"/>
      <c r="SJ229" s="31"/>
      <c r="SK229" s="31"/>
      <c r="SL229" s="31"/>
      <c r="SM229" s="31"/>
      <c r="SN229" s="31"/>
      <c r="SO229" s="31"/>
      <c r="SP229" s="31"/>
      <c r="SQ229" s="31"/>
      <c r="SR229" s="31"/>
      <c r="SS229" s="31"/>
      <c r="ST229" s="31"/>
      <c r="SU229" s="31"/>
      <c r="SV229" s="31"/>
      <c r="SW229" s="31"/>
      <c r="SX229" s="31"/>
      <c r="SY229" s="31"/>
      <c r="SZ229" s="31"/>
      <c r="TA229" s="31"/>
      <c r="TB229" s="31"/>
      <c r="TC229" s="31"/>
      <c r="TD229" s="31"/>
      <c r="TE229" s="31"/>
      <c r="TF229" s="31"/>
      <c r="TG229" s="31"/>
      <c r="TH229" s="31"/>
      <c r="TI229" s="31"/>
      <c r="TJ229" s="31"/>
      <c r="TK229" s="31"/>
      <c r="TL229" s="31"/>
      <c r="TM229" s="31"/>
      <c r="TN229" s="31"/>
      <c r="TO229" s="31"/>
      <c r="TP229" s="31"/>
      <c r="TQ229" s="31"/>
      <c r="TR229" s="31"/>
      <c r="TS229" s="31"/>
      <c r="TT229" s="31"/>
      <c r="TU229" s="31"/>
      <c r="TV229" s="31"/>
      <c r="TW229" s="31"/>
      <c r="TX229" s="31"/>
      <c r="TY229" s="31"/>
      <c r="TZ229" s="31"/>
      <c r="UA229" s="31"/>
      <c r="UB229" s="31"/>
      <c r="UC229" s="31"/>
      <c r="UD229" s="31"/>
      <c r="UE229" s="31"/>
      <c r="UF229" s="31"/>
      <c r="UG229" s="31"/>
      <c r="UH229" s="31"/>
      <c r="UI229" s="31"/>
      <c r="UJ229" s="31"/>
      <c r="UK229" s="31"/>
      <c r="UL229" s="31"/>
      <c r="UM229" s="31"/>
      <c r="UN229" s="31"/>
      <c r="UO229" s="31"/>
      <c r="UP229" s="31"/>
      <c r="UQ229" s="31"/>
      <c r="UR229" s="31"/>
      <c r="US229" s="31"/>
      <c r="UT229" s="31"/>
      <c r="UU229" s="31"/>
      <c r="UV229" s="31"/>
      <c r="UW229" s="31"/>
      <c r="UX229" s="31"/>
      <c r="UY229" s="31"/>
      <c r="UZ229" s="31"/>
      <c r="VA229" s="31"/>
      <c r="VB229" s="31"/>
      <c r="VC229" s="31"/>
      <c r="VD229" s="31"/>
      <c r="VE229" s="31"/>
      <c r="VF229" s="31"/>
      <c r="VG229" s="31"/>
      <c r="VH229" s="31"/>
      <c r="VI229" s="31"/>
      <c r="VJ229" s="31"/>
      <c r="VK229" s="31"/>
      <c r="VL229" s="31"/>
      <c r="VM229" s="31"/>
      <c r="VN229" s="31"/>
      <c r="VO229" s="31"/>
      <c r="VP229" s="31"/>
      <c r="VQ229" s="31"/>
      <c r="VR229" s="31"/>
      <c r="VS229" s="31"/>
      <c r="VT229" s="31"/>
      <c r="VU229" s="31"/>
      <c r="VV229" s="31"/>
      <c r="VW229" s="31"/>
      <c r="VX229" s="31"/>
      <c r="VY229" s="31"/>
      <c r="VZ229" s="31"/>
      <c r="WA229" s="31"/>
      <c r="WB229" s="31"/>
      <c r="WC229" s="31"/>
      <c r="WD229" s="31"/>
      <c r="WE229" s="31"/>
      <c r="WF229" s="31"/>
      <c r="WG229" s="31"/>
      <c r="WH229" s="31"/>
      <c r="WI229" s="31"/>
      <c r="WJ229" s="31"/>
      <c r="WK229" s="31"/>
      <c r="WL229" s="31"/>
      <c r="WM229" s="31"/>
      <c r="WN229" s="31"/>
      <c r="WO229" s="31"/>
      <c r="WP229" s="31"/>
      <c r="WQ229" s="31"/>
      <c r="WR229" s="31"/>
      <c r="WS229" s="31"/>
      <c r="WT229" s="31"/>
      <c r="WU229" s="31"/>
      <c r="WV229" s="31"/>
      <c r="WW229" s="31"/>
      <c r="WX229" s="31"/>
      <c r="WY229" s="31"/>
      <c r="WZ229" s="31"/>
      <c r="XA229" s="31"/>
      <c r="XB229" s="31"/>
      <c r="XC229" s="31"/>
      <c r="XD229" s="31"/>
      <c r="XE229" s="31"/>
      <c r="XF229" s="31"/>
      <c r="XG229" s="31"/>
      <c r="XH229" s="31"/>
      <c r="XI229" s="31"/>
      <c r="XJ229" s="31"/>
      <c r="XK229" s="31"/>
      <c r="XL229" s="31"/>
      <c r="XM229" s="31"/>
      <c r="XN229" s="31"/>
      <c r="XO229" s="31"/>
      <c r="XP229" s="31"/>
      <c r="XQ229" s="31"/>
      <c r="XR229" s="31"/>
      <c r="XS229" s="31"/>
      <c r="XT229" s="31"/>
      <c r="XU229" s="31"/>
      <c r="XV229" s="31"/>
      <c r="XW229" s="31"/>
      <c r="XX229" s="31"/>
      <c r="XY229" s="31"/>
      <c r="XZ229" s="31"/>
      <c r="YA229" s="31"/>
      <c r="YB229" s="31"/>
      <c r="YC229" s="31"/>
      <c r="YD229" s="31"/>
      <c r="YE229" s="31"/>
      <c r="YF229" s="31"/>
      <c r="YG229" s="31"/>
      <c r="YH229" s="31"/>
      <c r="YI229" s="31"/>
      <c r="YJ229" s="31"/>
      <c r="YK229" s="31"/>
      <c r="YL229" s="31"/>
      <c r="YM229" s="31"/>
      <c r="YN229" s="31"/>
      <c r="YO229" s="31"/>
      <c r="YP229" s="31"/>
      <c r="YQ229" s="31"/>
      <c r="YR229" s="31"/>
      <c r="YS229" s="31"/>
    </row>
    <row r="230" spans="1:669" s="56" customFormat="1" ht="15.75" x14ac:dyDescent="0.25">
      <c r="A230" s="20" t="s">
        <v>137</v>
      </c>
      <c r="B230" s="150" t="s">
        <v>15</v>
      </c>
      <c r="C230" s="53" t="s">
        <v>66</v>
      </c>
      <c r="D230" s="53" t="s">
        <v>197</v>
      </c>
      <c r="E230" s="55">
        <v>44593</v>
      </c>
      <c r="F230" s="7" t="s">
        <v>99</v>
      </c>
      <c r="G230" s="93">
        <v>50000</v>
      </c>
      <c r="H230" s="93">
        <v>1435</v>
      </c>
      <c r="I230" s="136">
        <v>1854</v>
      </c>
      <c r="J230" s="93">
        <v>1520</v>
      </c>
      <c r="K230" s="93">
        <v>25</v>
      </c>
      <c r="L230" s="93">
        <v>4834</v>
      </c>
      <c r="M230" s="136">
        <f t="shared" si="45"/>
        <v>45166</v>
      </c>
      <c r="N230" s="11"/>
      <c r="O230" s="11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 s="50"/>
      <c r="NC230" s="50"/>
      <c r="ND230" s="50"/>
      <c r="NE230" s="50"/>
      <c r="NF230" s="50"/>
      <c r="NG230" s="50"/>
      <c r="NH230" s="50"/>
      <c r="NI230" s="50"/>
      <c r="NJ230" s="50"/>
      <c r="NK230" s="50"/>
      <c r="NL230" s="50"/>
      <c r="NM230" s="50"/>
      <c r="NN230" s="50"/>
      <c r="NO230" s="50"/>
      <c r="NP230" s="50"/>
      <c r="NQ230" s="50"/>
      <c r="NR230" s="50"/>
      <c r="NS230" s="50"/>
      <c r="NT230" s="50"/>
      <c r="NU230" s="50"/>
      <c r="NV230" s="50"/>
      <c r="NW230" s="50"/>
      <c r="NX230" s="50"/>
      <c r="NY230" s="50"/>
      <c r="NZ230" s="50"/>
      <c r="OA230" s="50"/>
      <c r="OB230" s="50"/>
      <c r="OC230" s="50"/>
      <c r="OD230" s="50"/>
      <c r="OE230" s="50"/>
      <c r="OF230" s="50"/>
      <c r="OG230" s="50"/>
      <c r="OH230" s="50"/>
      <c r="OI230" s="50"/>
      <c r="OJ230" s="50"/>
      <c r="OK230" s="50"/>
      <c r="OL230" s="50"/>
      <c r="OM230" s="50"/>
      <c r="ON230" s="50"/>
      <c r="OO230" s="50"/>
      <c r="OP230" s="50"/>
      <c r="OQ230" s="50"/>
      <c r="OR230" s="50"/>
      <c r="OS230" s="50"/>
      <c r="OT230" s="50"/>
      <c r="OU230" s="50"/>
      <c r="OV230" s="50"/>
      <c r="OW230" s="50"/>
      <c r="OX230" s="50"/>
      <c r="OY230" s="50"/>
      <c r="OZ230" s="50"/>
      <c r="PA230" s="50"/>
      <c r="PB230" s="50"/>
      <c r="PC230" s="50"/>
      <c r="PD230" s="50"/>
      <c r="PE230" s="50"/>
      <c r="PF230" s="50"/>
      <c r="PG230" s="50"/>
      <c r="PH230" s="50"/>
      <c r="PI230" s="50"/>
      <c r="PJ230" s="50"/>
      <c r="PK230" s="50"/>
      <c r="PL230" s="50"/>
      <c r="PM230" s="50"/>
      <c r="PN230" s="50"/>
      <c r="PO230" s="50"/>
      <c r="PP230" s="50"/>
      <c r="PQ230" s="50"/>
      <c r="PR230" s="50"/>
      <c r="PS230" s="50"/>
      <c r="PT230" s="50"/>
      <c r="PU230" s="50"/>
      <c r="PV230" s="50"/>
      <c r="PW230" s="50"/>
      <c r="PX230" s="50"/>
      <c r="PY230" s="50"/>
      <c r="PZ230" s="50"/>
      <c r="QA230" s="50"/>
      <c r="QB230" s="50"/>
      <c r="QC230" s="50"/>
      <c r="QD230" s="50"/>
      <c r="QE230" s="50"/>
      <c r="QF230" s="50"/>
      <c r="QG230" s="50"/>
      <c r="QH230" s="50"/>
      <c r="QI230" s="50"/>
      <c r="QJ230" s="50"/>
      <c r="QK230" s="50"/>
      <c r="QL230" s="50"/>
      <c r="QM230" s="50"/>
      <c r="QN230" s="50"/>
      <c r="QO230" s="50"/>
      <c r="QP230" s="50"/>
      <c r="QQ230" s="50"/>
      <c r="QR230" s="50"/>
      <c r="QS230" s="50"/>
      <c r="QT230" s="50"/>
      <c r="QU230" s="50"/>
      <c r="QV230" s="50"/>
      <c r="QW230" s="50"/>
      <c r="QX230" s="50"/>
      <c r="QY230" s="50"/>
      <c r="QZ230" s="50"/>
      <c r="RA230" s="50"/>
      <c r="RB230" s="50"/>
      <c r="RC230" s="50"/>
      <c r="RD230" s="50"/>
      <c r="RE230" s="50"/>
      <c r="RF230" s="50"/>
      <c r="RG230" s="50"/>
      <c r="RH230" s="50"/>
      <c r="RI230" s="50"/>
      <c r="RJ230" s="50"/>
      <c r="RK230" s="50"/>
      <c r="RL230" s="50"/>
      <c r="RM230" s="50"/>
      <c r="RN230" s="50"/>
      <c r="RO230" s="50"/>
      <c r="RP230" s="50"/>
      <c r="RQ230" s="50"/>
      <c r="RR230" s="50"/>
      <c r="RS230" s="50"/>
      <c r="RT230" s="50"/>
      <c r="RU230" s="50"/>
      <c r="RV230" s="50"/>
      <c r="RW230" s="50"/>
      <c r="RX230" s="50"/>
      <c r="RY230" s="50"/>
      <c r="RZ230" s="50"/>
      <c r="SA230" s="50"/>
      <c r="SB230" s="50"/>
      <c r="SC230" s="50"/>
      <c r="SD230" s="50"/>
      <c r="SE230" s="50"/>
      <c r="SF230" s="50"/>
      <c r="SG230" s="50"/>
      <c r="SH230" s="50"/>
      <c r="SI230" s="50"/>
      <c r="SJ230" s="50"/>
      <c r="SK230" s="50"/>
      <c r="SL230" s="50"/>
      <c r="SM230" s="50"/>
      <c r="SN230" s="50"/>
      <c r="SO230" s="50"/>
      <c r="SP230" s="50"/>
      <c r="SQ230" s="50"/>
      <c r="SR230" s="50"/>
      <c r="SS230" s="50"/>
      <c r="ST230" s="50"/>
      <c r="SU230" s="50"/>
      <c r="SV230" s="50"/>
      <c r="SW230" s="50"/>
      <c r="SX230" s="50"/>
      <c r="SY230" s="50"/>
      <c r="SZ230" s="50"/>
      <c r="TA230" s="50"/>
      <c r="TB230" s="50"/>
      <c r="TC230" s="50"/>
      <c r="TD230" s="50"/>
      <c r="TE230" s="50"/>
      <c r="TF230" s="50"/>
      <c r="TG230" s="50"/>
      <c r="TH230" s="50"/>
      <c r="TI230" s="50"/>
      <c r="TJ230" s="50"/>
      <c r="TK230" s="50"/>
      <c r="TL230" s="50"/>
      <c r="TM230" s="50"/>
      <c r="TN230" s="50"/>
      <c r="TO230" s="50"/>
      <c r="TP230" s="50"/>
      <c r="TQ230" s="50"/>
      <c r="TR230" s="50"/>
      <c r="TS230" s="50"/>
      <c r="TT230" s="50"/>
      <c r="TU230" s="50"/>
      <c r="TV230" s="50"/>
      <c r="TW230" s="50"/>
      <c r="TX230" s="50"/>
      <c r="TY230" s="50"/>
      <c r="TZ230" s="50"/>
      <c r="UA230" s="50"/>
      <c r="UB230" s="50"/>
      <c r="UC230" s="50"/>
      <c r="UD230" s="50"/>
      <c r="UE230" s="50"/>
      <c r="UF230" s="50"/>
      <c r="UG230" s="50"/>
      <c r="UH230" s="50"/>
      <c r="UI230" s="50"/>
      <c r="UJ230" s="50"/>
      <c r="UK230" s="50"/>
      <c r="UL230" s="50"/>
      <c r="UM230" s="50"/>
      <c r="UN230" s="50"/>
      <c r="UO230" s="50"/>
      <c r="UP230" s="50"/>
      <c r="UQ230" s="50"/>
      <c r="UR230" s="50"/>
      <c r="US230" s="50"/>
      <c r="UT230" s="50"/>
      <c r="UU230" s="50"/>
      <c r="UV230" s="50"/>
      <c r="UW230" s="50"/>
      <c r="UX230" s="50"/>
      <c r="UY230" s="50"/>
      <c r="UZ230" s="50"/>
      <c r="VA230" s="50"/>
      <c r="VB230" s="50"/>
      <c r="VC230" s="50"/>
      <c r="VD230" s="50"/>
      <c r="VE230" s="50"/>
      <c r="VF230" s="50"/>
      <c r="VG230" s="50"/>
      <c r="VH230" s="50"/>
      <c r="VI230" s="50"/>
      <c r="VJ230" s="50"/>
      <c r="VK230" s="50"/>
      <c r="VL230" s="50"/>
      <c r="VM230" s="50"/>
      <c r="VN230" s="50"/>
      <c r="VO230" s="50"/>
      <c r="VP230" s="50"/>
      <c r="VQ230" s="50"/>
      <c r="VR230" s="50"/>
      <c r="VS230" s="50"/>
      <c r="VT230" s="50"/>
      <c r="VU230" s="50"/>
      <c r="VV230" s="50"/>
      <c r="VW230" s="50"/>
      <c r="VX230" s="50"/>
      <c r="VY230" s="50"/>
      <c r="VZ230" s="50"/>
      <c r="WA230" s="50"/>
      <c r="WB230" s="50"/>
      <c r="WC230" s="50"/>
      <c r="WD230" s="50"/>
      <c r="WE230" s="50"/>
      <c r="WF230" s="50"/>
      <c r="WG230" s="50"/>
      <c r="WH230" s="50"/>
      <c r="WI230" s="50"/>
      <c r="WJ230" s="50"/>
      <c r="WK230" s="50"/>
      <c r="WL230" s="50"/>
      <c r="WM230" s="50"/>
      <c r="WN230" s="50"/>
      <c r="WO230" s="50"/>
      <c r="WP230" s="50"/>
      <c r="WQ230" s="50"/>
      <c r="WR230" s="50"/>
      <c r="WS230" s="50"/>
      <c r="WT230" s="50"/>
      <c r="WU230" s="50"/>
      <c r="WV230" s="50"/>
      <c r="WW230" s="50"/>
      <c r="WX230" s="50"/>
      <c r="WY230" s="50"/>
      <c r="WZ230" s="50"/>
      <c r="XA230" s="50"/>
      <c r="XB230" s="50"/>
      <c r="XC230" s="50"/>
      <c r="XD230" s="50"/>
      <c r="XE230" s="50"/>
      <c r="XF230" s="50"/>
      <c r="XG230" s="50"/>
      <c r="XH230" s="50"/>
      <c r="XI230" s="50"/>
      <c r="XJ230" s="50"/>
      <c r="XK230" s="50"/>
      <c r="XL230" s="50"/>
      <c r="XM230" s="50"/>
      <c r="XN230" s="50"/>
      <c r="XO230" s="50"/>
      <c r="XP230" s="50"/>
      <c r="XQ230" s="50"/>
      <c r="XR230" s="50"/>
      <c r="XS230" s="50"/>
      <c r="XT230" s="50"/>
      <c r="XU230" s="50"/>
      <c r="XV230" s="50"/>
      <c r="XW230" s="50"/>
      <c r="XX230" s="50"/>
      <c r="XY230" s="50"/>
      <c r="XZ230" s="50"/>
      <c r="YA230" s="50"/>
      <c r="YB230" s="50"/>
      <c r="YC230" s="50"/>
      <c r="YD230" s="50"/>
      <c r="YE230" s="50"/>
      <c r="YF230" s="50"/>
      <c r="YG230" s="50"/>
      <c r="YH230" s="50"/>
      <c r="YI230" s="50"/>
      <c r="YJ230" s="50"/>
      <c r="YK230" s="50"/>
      <c r="YL230" s="50"/>
      <c r="YM230" s="50"/>
      <c r="YN230" s="50"/>
      <c r="YO230" s="50"/>
      <c r="YP230" s="50"/>
      <c r="YQ230" s="50"/>
      <c r="YR230" s="50"/>
      <c r="YS230" s="50"/>
    </row>
    <row r="231" spans="1:669" s="2" customFormat="1" ht="15.75" x14ac:dyDescent="0.25">
      <c r="A231" s="20" t="s">
        <v>138</v>
      </c>
      <c r="B231" s="150" t="s">
        <v>16</v>
      </c>
      <c r="C231" s="53" t="s">
        <v>67</v>
      </c>
      <c r="D231" s="53" t="s">
        <v>197</v>
      </c>
      <c r="E231" s="55">
        <v>44593</v>
      </c>
      <c r="F231" s="7" t="s">
        <v>99</v>
      </c>
      <c r="G231" s="93">
        <v>35000</v>
      </c>
      <c r="H231" s="93">
        <v>1004.5</v>
      </c>
      <c r="I231" s="136">
        <v>0</v>
      </c>
      <c r="J231" s="93">
        <v>1064</v>
      </c>
      <c r="K231" s="93">
        <v>25</v>
      </c>
      <c r="L231" s="93">
        <v>2093.5</v>
      </c>
      <c r="M231" s="136">
        <f t="shared" si="45"/>
        <v>32906.5</v>
      </c>
      <c r="O231" s="11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</row>
    <row r="232" spans="1:669" ht="15.75" x14ac:dyDescent="0.25">
      <c r="A232" s="20" t="s">
        <v>139</v>
      </c>
      <c r="B232" s="150" t="s">
        <v>140</v>
      </c>
      <c r="C232" s="53" t="s">
        <v>66</v>
      </c>
      <c r="D232" s="53" t="s">
        <v>197</v>
      </c>
      <c r="E232" s="55">
        <v>44593</v>
      </c>
      <c r="F232" s="7" t="s">
        <v>99</v>
      </c>
      <c r="G232" s="93">
        <v>35000</v>
      </c>
      <c r="H232" s="93">
        <v>1004.5</v>
      </c>
      <c r="I232" s="136">
        <v>0</v>
      </c>
      <c r="J232" s="93">
        <v>1064</v>
      </c>
      <c r="K232" s="93">
        <v>25</v>
      </c>
      <c r="L232" s="93">
        <v>2093.5</v>
      </c>
      <c r="M232" s="136">
        <f>G232-L232</f>
        <v>32906.5</v>
      </c>
      <c r="O232" s="31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</row>
    <row r="233" spans="1:669" ht="15.75" x14ac:dyDescent="0.25">
      <c r="A233" s="20" t="s">
        <v>166</v>
      </c>
      <c r="B233" s="150" t="s">
        <v>140</v>
      </c>
      <c r="C233" s="53" t="s">
        <v>66</v>
      </c>
      <c r="D233" s="53" t="s">
        <v>197</v>
      </c>
      <c r="E233" s="55">
        <v>44627</v>
      </c>
      <c r="F233" s="7" t="s">
        <v>99</v>
      </c>
      <c r="G233" s="30">
        <v>10500</v>
      </c>
      <c r="H233" s="152">
        <v>301.35000000000002</v>
      </c>
      <c r="I233" s="136">
        <v>0</v>
      </c>
      <c r="J233" s="136">
        <v>319.2</v>
      </c>
      <c r="K233" s="93">
        <v>25</v>
      </c>
      <c r="L233" s="93">
        <v>645.54999999999995</v>
      </c>
      <c r="M233" s="136">
        <f t="shared" si="45"/>
        <v>9854.4500000000007</v>
      </c>
      <c r="O233" s="31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</row>
    <row r="234" spans="1:669" ht="15.75" x14ac:dyDescent="0.25">
      <c r="A234" s="20" t="s">
        <v>167</v>
      </c>
      <c r="B234" s="150" t="s">
        <v>140</v>
      </c>
      <c r="C234" s="53" t="s">
        <v>67</v>
      </c>
      <c r="D234" s="53" t="s">
        <v>197</v>
      </c>
      <c r="E234" s="55">
        <v>44627</v>
      </c>
      <c r="F234" s="7" t="s">
        <v>99</v>
      </c>
      <c r="G234" s="93">
        <v>35000</v>
      </c>
      <c r="H234" s="93">
        <v>1004.5</v>
      </c>
      <c r="I234" s="136">
        <v>0</v>
      </c>
      <c r="J234" s="93">
        <v>1064</v>
      </c>
      <c r="K234" s="93">
        <v>25</v>
      </c>
      <c r="L234" s="93">
        <v>2093.5</v>
      </c>
      <c r="M234" s="136">
        <f t="shared" si="45"/>
        <v>32906.5</v>
      </c>
      <c r="O234" s="31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</row>
    <row r="235" spans="1:669" x14ac:dyDescent="0.25">
      <c r="A235" s="20" t="s">
        <v>168</v>
      </c>
      <c r="B235" s="150" t="s">
        <v>140</v>
      </c>
      <c r="C235" s="53" t="s">
        <v>67</v>
      </c>
      <c r="D235" s="53" t="s">
        <v>197</v>
      </c>
      <c r="E235" s="55">
        <v>44652</v>
      </c>
      <c r="F235" s="7" t="s">
        <v>99</v>
      </c>
      <c r="G235" s="93">
        <v>35000</v>
      </c>
      <c r="H235" s="93">
        <v>1004.5</v>
      </c>
      <c r="I235" s="136">
        <v>0</v>
      </c>
      <c r="J235" s="93">
        <v>1064</v>
      </c>
      <c r="K235" s="93">
        <v>25</v>
      </c>
      <c r="L235" s="93">
        <v>2093.5</v>
      </c>
      <c r="M235" s="136">
        <f t="shared" si="45"/>
        <v>32906.5</v>
      </c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</row>
    <row r="236" spans="1:669" x14ac:dyDescent="0.25">
      <c r="A236" s="70" t="s">
        <v>13</v>
      </c>
      <c r="B236" s="25">
        <v>8</v>
      </c>
      <c r="C236" s="41"/>
      <c r="D236" s="41"/>
      <c r="E236" s="57"/>
      <c r="F236" s="58"/>
      <c r="G236" s="106">
        <f>SUM(G228:G235)</f>
        <v>325000</v>
      </c>
      <c r="H236" s="106">
        <f t="shared" ref="H236:M236" si="46">SUM(H228:H235)</f>
        <v>9327.5</v>
      </c>
      <c r="I236" s="106">
        <f t="shared" si="46"/>
        <v>11489.51</v>
      </c>
      <c r="J236" s="106">
        <f t="shared" si="46"/>
        <v>9880</v>
      </c>
      <c r="K236" s="106">
        <f t="shared" si="46"/>
        <v>200</v>
      </c>
      <c r="L236" s="106">
        <f t="shared" si="46"/>
        <v>30897.01</v>
      </c>
      <c r="M236" s="106">
        <f t="shared" si="46"/>
        <v>294102.99</v>
      </c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</row>
    <row r="237" spans="1:669" x14ac:dyDescent="0.25">
      <c r="A237" s="116"/>
      <c r="B237" s="117"/>
      <c r="C237" s="73"/>
      <c r="D237" s="73"/>
      <c r="E237" s="74"/>
      <c r="F237" s="118"/>
      <c r="G237" s="119"/>
      <c r="H237" s="119"/>
      <c r="I237" s="119"/>
      <c r="J237" s="119"/>
      <c r="K237" s="119"/>
      <c r="L237" s="119"/>
      <c r="M237" s="119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</row>
    <row r="238" spans="1:669" x14ac:dyDescent="0.25">
      <c r="A238" s="116" t="s">
        <v>198</v>
      </c>
      <c r="B238" s="117"/>
      <c r="C238" s="73"/>
      <c r="D238" s="73"/>
      <c r="E238" s="74"/>
      <c r="F238" s="118"/>
      <c r="G238" s="119"/>
      <c r="H238" s="119"/>
      <c r="I238" s="119"/>
      <c r="J238" s="119"/>
      <c r="K238" s="119"/>
      <c r="L238" s="119"/>
      <c r="M238" s="119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</row>
    <row r="239" spans="1:669" x14ac:dyDescent="0.25">
      <c r="A239" s="129" t="s">
        <v>214</v>
      </c>
      <c r="B239" s="149" t="s">
        <v>158</v>
      </c>
      <c r="C239" s="73" t="s">
        <v>66</v>
      </c>
      <c r="D239" s="73" t="s">
        <v>197</v>
      </c>
      <c r="E239" s="128">
        <v>44819</v>
      </c>
      <c r="F239" s="130" t="s">
        <v>99</v>
      </c>
      <c r="G239" s="94">
        <v>50000</v>
      </c>
      <c r="H239" s="94">
        <v>1435</v>
      </c>
      <c r="I239" s="94">
        <v>1854</v>
      </c>
      <c r="J239" s="94">
        <v>1520</v>
      </c>
      <c r="K239" s="94">
        <v>25</v>
      </c>
      <c r="L239" s="94">
        <v>4834</v>
      </c>
      <c r="M239" s="30">
        <f>G239-L239</f>
        <v>45166</v>
      </c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</row>
    <row r="240" spans="1:669" x14ac:dyDescent="0.25">
      <c r="A240" s="129" t="s">
        <v>194</v>
      </c>
      <c r="B240" s="149" t="s">
        <v>50</v>
      </c>
      <c r="C240" s="73" t="s">
        <v>66</v>
      </c>
      <c r="D240" s="73" t="s">
        <v>197</v>
      </c>
      <c r="E240" s="74">
        <v>44719</v>
      </c>
      <c r="F240" s="75" t="s">
        <v>99</v>
      </c>
      <c r="G240" s="94">
        <v>89500</v>
      </c>
      <c r="H240" s="94">
        <v>2568.65</v>
      </c>
      <c r="I240" s="94">
        <v>9635.51</v>
      </c>
      <c r="J240" s="94">
        <v>2720.8</v>
      </c>
      <c r="K240" s="94">
        <v>25</v>
      </c>
      <c r="L240" s="94">
        <v>14949.96</v>
      </c>
      <c r="M240" s="30">
        <f>G240-L240</f>
        <v>74550.040000000008</v>
      </c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</row>
    <row r="241" spans="1:669" x14ac:dyDescent="0.25">
      <c r="A241" s="29" t="s">
        <v>13</v>
      </c>
      <c r="B241" s="25">
        <v>2</v>
      </c>
      <c r="C241" s="41"/>
      <c r="D241" s="41"/>
      <c r="E241" s="41"/>
      <c r="F241" s="120"/>
      <c r="G241" s="106">
        <f t="shared" ref="G241:M241" si="47">SUM(G239:G240)</f>
        <v>139500</v>
      </c>
      <c r="H241" s="106">
        <f t="shared" si="47"/>
        <v>4003.65</v>
      </c>
      <c r="I241" s="106">
        <f t="shared" si="47"/>
        <v>11489.51</v>
      </c>
      <c r="J241" s="106">
        <f t="shared" si="47"/>
        <v>4240.8</v>
      </c>
      <c r="K241" s="106">
        <f>SUM(K239:K240)</f>
        <v>50</v>
      </c>
      <c r="L241" s="106">
        <f t="shared" si="47"/>
        <v>19783.96</v>
      </c>
      <c r="M241" s="106">
        <f t="shared" si="47"/>
        <v>119716.04000000001</v>
      </c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</row>
    <row r="242" spans="1:669" x14ac:dyDescent="0.25">
      <c r="A242" s="28"/>
      <c r="B242" s="117"/>
      <c r="C242" s="73"/>
      <c r="D242" s="73"/>
      <c r="E242" s="73"/>
      <c r="F242" s="127"/>
      <c r="G242" s="119"/>
      <c r="H242" s="119"/>
      <c r="I242" s="119"/>
      <c r="J242" s="119"/>
      <c r="K242" s="119"/>
      <c r="L242" s="119"/>
      <c r="M242" s="119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</row>
    <row r="243" spans="1:669" x14ac:dyDescent="0.25">
      <c r="A243" s="54" t="s">
        <v>79</v>
      </c>
      <c r="B243" s="52"/>
      <c r="C243" s="53"/>
      <c r="D243" s="53"/>
      <c r="E243" s="53"/>
      <c r="F243" s="38"/>
      <c r="G243" s="97"/>
      <c r="H243" s="97"/>
      <c r="I243" s="97"/>
      <c r="J243" s="97"/>
      <c r="K243" s="97"/>
      <c r="L243" s="97"/>
      <c r="M243" s="97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</row>
    <row r="244" spans="1:669" x14ac:dyDescent="0.25">
      <c r="A244" s="72" t="s">
        <v>98</v>
      </c>
      <c r="B244" s="149" t="s">
        <v>50</v>
      </c>
      <c r="C244" s="73" t="s">
        <v>67</v>
      </c>
      <c r="D244" s="73" t="s">
        <v>197</v>
      </c>
      <c r="E244" s="74">
        <v>44470</v>
      </c>
      <c r="F244" s="75" t="s">
        <v>99</v>
      </c>
      <c r="G244" s="136">
        <v>89500</v>
      </c>
      <c r="H244" s="136">
        <v>2568.65</v>
      </c>
      <c r="I244" s="136">
        <v>9635.51</v>
      </c>
      <c r="J244" s="136">
        <v>2720.8</v>
      </c>
      <c r="K244" s="94">
        <v>25</v>
      </c>
      <c r="L244" s="136">
        <v>14949.96</v>
      </c>
      <c r="M244" s="30">
        <f>G244-L244</f>
        <v>74550.040000000008</v>
      </c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</row>
    <row r="245" spans="1:669" x14ac:dyDescent="0.25">
      <c r="A245" s="72" t="s">
        <v>141</v>
      </c>
      <c r="B245" s="149" t="s">
        <v>15</v>
      </c>
      <c r="C245" s="73" t="s">
        <v>67</v>
      </c>
      <c r="D245" s="73" t="s">
        <v>197</v>
      </c>
      <c r="E245" s="74">
        <v>44593</v>
      </c>
      <c r="F245" s="75" t="s">
        <v>99</v>
      </c>
      <c r="G245" s="136">
        <v>50000</v>
      </c>
      <c r="H245" s="136">
        <v>1435</v>
      </c>
      <c r="I245" s="136">
        <v>1854</v>
      </c>
      <c r="J245" s="136">
        <v>1520</v>
      </c>
      <c r="K245" s="94">
        <v>25</v>
      </c>
      <c r="L245" s="136">
        <v>4834</v>
      </c>
      <c r="M245" s="30">
        <f>G245-L245</f>
        <v>45166</v>
      </c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</row>
    <row r="246" spans="1:669" x14ac:dyDescent="0.25">
      <c r="A246" s="70" t="s">
        <v>13</v>
      </c>
      <c r="B246" s="25">
        <v>2</v>
      </c>
      <c r="C246" s="44"/>
      <c r="D246" s="44"/>
      <c r="E246" s="44"/>
      <c r="F246" s="71"/>
      <c r="G246" s="106">
        <f>SUM(G244:G245)</f>
        <v>139500</v>
      </c>
      <c r="H246" s="106">
        <f t="shared" ref="H246:M246" si="48">SUM(H244:H245)</f>
        <v>4003.65</v>
      </c>
      <c r="I246" s="106">
        <f>SUM(I244:I245)</f>
        <v>11489.51</v>
      </c>
      <c r="J246" s="106">
        <f t="shared" si="48"/>
        <v>4240.8</v>
      </c>
      <c r="K246" s="106">
        <f>SUM(K244:K245)</f>
        <v>50</v>
      </c>
      <c r="L246" s="106">
        <f t="shared" si="48"/>
        <v>19783.96</v>
      </c>
      <c r="M246" s="106">
        <f t="shared" si="48"/>
        <v>119716.04000000001</v>
      </c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</row>
    <row r="247" spans="1:669" x14ac:dyDescent="0.25">
      <c r="A247" s="54"/>
      <c r="B247" s="133"/>
      <c r="C247" s="134"/>
      <c r="D247" s="134"/>
      <c r="E247" s="134"/>
      <c r="F247" s="135"/>
      <c r="G247" s="97"/>
      <c r="H247" s="97"/>
      <c r="I247" s="97"/>
      <c r="J247" s="97"/>
      <c r="K247" s="97"/>
      <c r="L247" s="97"/>
      <c r="M247" s="112"/>
    </row>
    <row r="248" spans="1:669" ht="12.75" customHeight="1" x14ac:dyDescent="0.25">
      <c r="A248" s="26" t="s">
        <v>189</v>
      </c>
      <c r="B248" s="59"/>
      <c r="C248" s="8"/>
      <c r="D248" s="8"/>
      <c r="E248" s="27"/>
      <c r="F248" s="27"/>
      <c r="G248" s="113"/>
      <c r="H248" s="112"/>
      <c r="I248" s="113"/>
      <c r="J248" s="113"/>
      <c r="K248" s="113"/>
      <c r="L248" s="113"/>
      <c r="M248" s="112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</row>
    <row r="249" spans="1:669" ht="12.75" customHeight="1" x14ac:dyDescent="0.25">
      <c r="A249" s="3" t="s">
        <v>37</v>
      </c>
      <c r="B249" s="3" t="s">
        <v>50</v>
      </c>
      <c r="C249" s="4" t="s">
        <v>67</v>
      </c>
      <c r="D249" s="4" t="s">
        <v>197</v>
      </c>
      <c r="E249" s="6">
        <v>44276</v>
      </c>
      <c r="F249" s="7" t="s">
        <v>99</v>
      </c>
      <c r="G249" s="136">
        <v>89500</v>
      </c>
      <c r="H249" s="136">
        <v>2568.65</v>
      </c>
      <c r="I249" s="136">
        <v>9635.51</v>
      </c>
      <c r="J249" s="136">
        <v>2720.8</v>
      </c>
      <c r="K249" s="136">
        <v>565</v>
      </c>
      <c r="L249" s="136">
        <v>15489.96</v>
      </c>
      <c r="M249" s="136">
        <f>G249-L249</f>
        <v>74010.040000000008</v>
      </c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</row>
    <row r="250" spans="1:669" ht="12.75" customHeight="1" x14ac:dyDescent="0.25">
      <c r="A250" s="3" t="s">
        <v>216</v>
      </c>
      <c r="B250" s="151" t="s">
        <v>217</v>
      </c>
      <c r="C250" s="4" t="s">
        <v>67</v>
      </c>
      <c r="D250" s="4" t="s">
        <v>197</v>
      </c>
      <c r="E250" s="7">
        <v>44593</v>
      </c>
      <c r="F250" s="2" t="s">
        <v>99</v>
      </c>
      <c r="G250" s="136">
        <v>26700</v>
      </c>
      <c r="H250" s="136">
        <v>766.29</v>
      </c>
      <c r="I250" s="136">
        <v>0</v>
      </c>
      <c r="J250" s="136">
        <v>811.68</v>
      </c>
      <c r="K250" s="136">
        <v>25</v>
      </c>
      <c r="L250" s="136">
        <v>1602.97</v>
      </c>
      <c r="M250" s="136">
        <f>G250-L250</f>
        <v>25097.03</v>
      </c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</row>
    <row r="251" spans="1:669" ht="18" customHeight="1" x14ac:dyDescent="0.25">
      <c r="A251" s="29" t="s">
        <v>13</v>
      </c>
      <c r="B251" s="16">
        <v>2</v>
      </c>
      <c r="C251" s="5"/>
      <c r="D251" s="5"/>
      <c r="E251" s="29"/>
      <c r="F251" s="29"/>
      <c r="G251" s="143">
        <f t="shared" ref="G251:L251" si="49">SUM(G249:G250)</f>
        <v>116200</v>
      </c>
      <c r="H251" s="106">
        <f t="shared" si="49"/>
        <v>3334.94</v>
      </c>
      <c r="I251" s="143">
        <f t="shared" si="49"/>
        <v>9635.51</v>
      </c>
      <c r="J251" s="143">
        <f t="shared" si="49"/>
        <v>3532.48</v>
      </c>
      <c r="K251" s="143">
        <f>SUM(K249:K250)</f>
        <v>590</v>
      </c>
      <c r="L251" s="143">
        <f t="shared" si="49"/>
        <v>17092.93</v>
      </c>
      <c r="M251" s="106">
        <f>SUM(M249:M250)</f>
        <v>99107.07</v>
      </c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</row>
    <row r="252" spans="1:669" s="27" customFormat="1" x14ac:dyDescent="0.25">
      <c r="A252" s="28"/>
      <c r="B252" s="12"/>
      <c r="C252" s="13"/>
      <c r="D252" s="13"/>
      <c r="E252" s="15"/>
      <c r="F252" s="15"/>
      <c r="G252" s="140"/>
      <c r="H252" s="119"/>
      <c r="I252" s="140"/>
      <c r="J252" s="140"/>
      <c r="K252" s="140"/>
      <c r="L252" s="140"/>
      <c r="M252" s="119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</row>
    <row r="253" spans="1:669" s="27" customFormat="1" x14ac:dyDescent="0.25">
      <c r="A253" s="26" t="s">
        <v>53</v>
      </c>
      <c r="B253" s="26"/>
      <c r="C253" s="26"/>
      <c r="D253" s="26"/>
      <c r="E253" s="26"/>
      <c r="F253" s="26"/>
      <c r="G253" s="113"/>
      <c r="H253" s="112"/>
      <c r="I253" s="113"/>
      <c r="J253" s="113"/>
      <c r="K253" s="113"/>
      <c r="L253" s="113"/>
      <c r="M253" s="112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</row>
    <row r="254" spans="1:669" ht="15" customHeight="1" x14ac:dyDescent="0.25">
      <c r="A254" s="3" t="s">
        <v>25</v>
      </c>
      <c r="B254" s="3" t="s">
        <v>50</v>
      </c>
      <c r="C254" s="4" t="s">
        <v>67</v>
      </c>
      <c r="D254" s="4" t="s">
        <v>197</v>
      </c>
      <c r="E254" s="7">
        <v>44279</v>
      </c>
      <c r="F254" s="7" t="s">
        <v>99</v>
      </c>
      <c r="G254" s="136">
        <v>133000</v>
      </c>
      <c r="H254" s="136">
        <v>3817.1</v>
      </c>
      <c r="I254" s="136">
        <v>19867.79</v>
      </c>
      <c r="J254" s="136">
        <v>4043.2</v>
      </c>
      <c r="K254" s="136">
        <v>982.99</v>
      </c>
      <c r="L254" s="136">
        <f>SUM(H254:K254)</f>
        <v>28711.08</v>
      </c>
      <c r="M254" s="30">
        <f>G254-L254</f>
        <v>104288.92</v>
      </c>
      <c r="N254" s="31"/>
      <c r="O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</row>
    <row r="255" spans="1:669" x14ac:dyDescent="0.25">
      <c r="A255" s="3" t="s">
        <v>119</v>
      </c>
      <c r="B255" s="3" t="s">
        <v>115</v>
      </c>
      <c r="C255" s="4" t="s">
        <v>67</v>
      </c>
      <c r="D255" s="4" t="s">
        <v>197</v>
      </c>
      <c r="E255" s="7">
        <v>44593</v>
      </c>
      <c r="F255" s="7" t="s">
        <v>99</v>
      </c>
      <c r="G255" s="136">
        <v>85000</v>
      </c>
      <c r="H255" s="136">
        <v>2439.5</v>
      </c>
      <c r="I255" s="136">
        <v>8576.99</v>
      </c>
      <c r="J255" s="136">
        <v>2584</v>
      </c>
      <c r="K255" s="136">
        <v>25</v>
      </c>
      <c r="L255" s="136">
        <v>13625.49</v>
      </c>
      <c r="M255" s="30">
        <f>G255-L255</f>
        <v>71374.509999999995</v>
      </c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</row>
    <row r="256" spans="1:669" s="27" customFormat="1" x14ac:dyDescent="0.25">
      <c r="A256" s="3" t="s">
        <v>120</v>
      </c>
      <c r="B256" s="3" t="s">
        <v>15</v>
      </c>
      <c r="C256" s="4" t="s">
        <v>67</v>
      </c>
      <c r="D256" s="4" t="s">
        <v>197</v>
      </c>
      <c r="E256" s="7">
        <v>44594</v>
      </c>
      <c r="F256" s="7" t="s">
        <v>99</v>
      </c>
      <c r="G256" s="136">
        <v>60000</v>
      </c>
      <c r="H256" s="136">
        <v>1722</v>
      </c>
      <c r="I256" s="136">
        <v>3486.68</v>
      </c>
      <c r="J256" s="136">
        <v>1824</v>
      </c>
      <c r="K256" s="136">
        <v>25</v>
      </c>
      <c r="L256" s="136">
        <v>7057.68</v>
      </c>
      <c r="M256" s="30">
        <f>G256-L256</f>
        <v>52942.32</v>
      </c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</row>
    <row r="257" spans="1:669" ht="12.75" customHeight="1" x14ac:dyDescent="0.25">
      <c r="A257" s="29" t="s">
        <v>13</v>
      </c>
      <c r="B257" s="68">
        <v>3</v>
      </c>
      <c r="C257" s="48"/>
      <c r="D257" s="48"/>
      <c r="E257" s="49"/>
      <c r="F257" s="49"/>
      <c r="G257" s="143">
        <f t="shared" ref="G257:M257" si="50">SUM(G254:G256)</f>
        <v>278000</v>
      </c>
      <c r="H257" s="106">
        <f t="shared" si="50"/>
        <v>7978.6</v>
      </c>
      <c r="I257" s="143">
        <f t="shared" si="50"/>
        <v>31931.46</v>
      </c>
      <c r="J257" s="143">
        <f t="shared" si="50"/>
        <v>8451.2000000000007</v>
      </c>
      <c r="K257" s="143">
        <f t="shared" si="50"/>
        <v>1032.99</v>
      </c>
      <c r="L257" s="143">
        <f t="shared" si="50"/>
        <v>49394.25</v>
      </c>
      <c r="M257" s="106">
        <f t="shared" si="50"/>
        <v>228605.75</v>
      </c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</row>
    <row r="258" spans="1:669" ht="18" customHeight="1" x14ac:dyDescent="0.25">
      <c r="A258" s="28"/>
      <c r="B258" s="12"/>
      <c r="C258" s="13"/>
      <c r="D258" s="13"/>
      <c r="E258" s="28"/>
      <c r="F258" s="28"/>
      <c r="G258" s="140"/>
      <c r="H258" s="119"/>
      <c r="I258" s="140"/>
      <c r="J258" s="140"/>
      <c r="K258" s="140"/>
      <c r="L258" s="140"/>
      <c r="M258" s="119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</row>
    <row r="259" spans="1:669" x14ac:dyDescent="0.25">
      <c r="A259" s="2"/>
      <c r="B259" s="17"/>
      <c r="C259" s="17"/>
      <c r="D259" s="17"/>
      <c r="E259" s="17"/>
      <c r="F259" s="17"/>
      <c r="G259" s="102"/>
      <c r="H259" s="112"/>
      <c r="I259" s="112"/>
      <c r="J259" s="112"/>
      <c r="K259" s="112"/>
      <c r="L259" s="113"/>
      <c r="M259" s="102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</row>
    <row r="260" spans="1:669" ht="15.75" x14ac:dyDescent="0.25">
      <c r="A260" s="81" t="s">
        <v>14</v>
      </c>
      <c r="B260" s="82">
        <f>+B246+B236+B225+B219+B211+B195+B176+B170+B165+B161+B157+B149+B142+B135+B125+B105+B97+B93+B86+B82+B77+B51+B47+B43+B39+B33+B21+B17+B11+B200+B129+B241+B101+B73+B29+B25+B257+B251+B114+B109+B68+B64+B55+B60+B183+B206+B121</f>
        <v>110</v>
      </c>
      <c r="C260" s="18"/>
      <c r="D260" s="18"/>
      <c r="E260" s="18"/>
      <c r="F260" s="18"/>
      <c r="G260" s="107">
        <f>G246+G236+G225+G219+G211+G200+G195+G176+G170+G165+G161+G157+G149+G142+G135+G125+G105+G97+G93+G86+G82+G77+G51+G47+G43+G39+G33+G21+G17+G11+++G129+G241+G73+G101+G29+G25+G251+G257+G114+G109+G68+G64+G60+G55+G206+G183+G121</f>
        <v>7170700</v>
      </c>
      <c r="H260" s="107">
        <f>H246+H241+H225+H219+H211+H200+H176+H195+H170+H165+H161+H157+H142++H149+H125+H129+H135+H105+H101+H93+H97+H86+H82+H73+H77+H51+H43+H47+H39+H33+H29+H21+H25+H17+H11+H236+H257+H251+H114+H109+H68+H64+H60+H55+H206+H183+H121</f>
        <v>205799.09000000005</v>
      </c>
      <c r="I260" s="107">
        <f>I246+I241+I225+I219+I211+I236+I200+I195+I176+I170+I161+I157+I149+I142+I135+I129+I125+I105+I101+I97+I93+I86+I82+I77+I73+I51++I47+I43+I39+I33+I29+I25+I17+I21+I11+I165+I257+I251+I114+I109+I68+I64+I60+I55+I206+I183+I121</f>
        <v>584262.26000000013</v>
      </c>
      <c r="J260" s="107">
        <f>J246+J241+J225+J236+J211+J219+J200++J195+J176+J170+J165+J161+J157+J149+J142+J135+J129+J125+J105+J101+J97+J93+J86+J82+J77+J73+J51+J47+J43+J39+J33+J29+J25+J21+J17++J11+J257+J251+J114+J109+J68+J64+J60+J55+J206+J183+J121</f>
        <v>217989.28000000006</v>
      </c>
      <c r="K260" s="107">
        <f>K257+K251+K241+K246+K236+K225+K219+K211+K200+K206+K195+K176+K170+K165+K183+K161+K149+K157+K142+K135+K129+K125+K121+K114+K109+K105+K101+K97+K93+K86+K82+K77+K68+K73+K64+K60+K55+K51+K47+K43+K39+K33+K29+K25+K21+K17+K11</f>
        <v>192397.82</v>
      </c>
      <c r="L260" s="107">
        <f>L257+L251+L246+L241+L236+L225+L219+L211+L206+L200+L195+L183+L176+L170+L165+L161+L157+L149+L135+L129+L125+L121+L114+L109+L105+L101+L97+L86+L93+L82+L77+L73+L68+L64+L60+L55+L51+L47+L43+L39+L33+L29+L25+L21+L17+L11+L142</f>
        <v>1200448.45</v>
      </c>
      <c r="M260" s="107">
        <f>M246+M241+M236+M219+M225+M211+M200+M195+M170+M176+M165+M161+M149+M142+M135+M157++M125+M129++M105+M101+M97+M86+M93+M82+M77+M73+M51+M47+M43+M39+M33+M29+M25+M21+M17+M11+M257+M251+M114+M109+M68+M64+M60+M55+M183+M206+M121</f>
        <v>5970251.5500000007</v>
      </c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</row>
    <row r="261" spans="1:669" ht="33.75" x14ac:dyDescent="0.5">
      <c r="A261" s="20"/>
      <c r="B261" s="19"/>
      <c r="C261" s="19"/>
      <c r="D261" s="19"/>
      <c r="E261" s="19"/>
      <c r="F261" s="19"/>
      <c r="G261" s="98"/>
      <c r="H261" s="109"/>
      <c r="I261" s="98"/>
      <c r="J261" s="98"/>
      <c r="K261" s="98"/>
      <c r="L261" s="98"/>
      <c r="M261" s="109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</row>
    <row r="262" spans="1:669" x14ac:dyDescent="0.25">
      <c r="B262" s="20"/>
      <c r="C262" s="20"/>
      <c r="D262" s="20"/>
      <c r="E262" s="20"/>
      <c r="F262" s="20"/>
      <c r="G262" s="99"/>
      <c r="H262" s="110"/>
      <c r="I262" s="99"/>
      <c r="J262" s="99"/>
      <c r="K262" s="99" t="s">
        <v>227</v>
      </c>
      <c r="L262" s="99"/>
      <c r="M262" s="110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</row>
    <row r="263" spans="1:669" x14ac:dyDescent="0.25">
      <c r="G263" s="88" t="s">
        <v>228</v>
      </c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</row>
    <row r="264" spans="1:669" x14ac:dyDescent="0.25">
      <c r="A264" s="26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</row>
    <row r="265" spans="1:669" s="34" customFormat="1" ht="24.95" customHeight="1" x14ac:dyDescent="0.25">
      <c r="A265"/>
      <c r="B265" s="26"/>
      <c r="C265" s="26"/>
      <c r="D265" s="26"/>
      <c r="E265" s="26"/>
      <c r="F265" s="26"/>
      <c r="G265" s="96"/>
      <c r="H265" s="104"/>
      <c r="I265" s="96"/>
      <c r="J265" s="96"/>
      <c r="K265" s="96"/>
      <c r="L265" s="96"/>
      <c r="M265" s="96"/>
      <c r="O265" s="62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</row>
    <row r="266" spans="1:669" s="34" customFormat="1" ht="15.75" x14ac:dyDescent="0.25">
      <c r="A266" s="27"/>
      <c r="B266" s="2"/>
      <c r="C266" s="2"/>
      <c r="D266" s="2"/>
      <c r="E266" s="36"/>
      <c r="F266" s="36"/>
      <c r="G266" s="88"/>
      <c r="H266" s="89"/>
      <c r="I266" s="88"/>
      <c r="J266" s="88"/>
      <c r="K266" s="88"/>
      <c r="L266" s="88"/>
      <c r="M266" s="89"/>
      <c r="O266" s="62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</row>
    <row r="267" spans="1:669" s="34" customFormat="1" ht="15.75" x14ac:dyDescent="0.25">
      <c r="A267"/>
      <c r="B267" s="10"/>
      <c r="C267" s="10"/>
      <c r="D267" s="10"/>
      <c r="E267" s="27"/>
      <c r="F267" s="27"/>
      <c r="G267" s="100"/>
      <c r="H267" s="105"/>
      <c r="I267" s="100"/>
      <c r="J267" s="62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</row>
    <row r="268" spans="1:669" s="34" customFormat="1" ht="15.75" x14ac:dyDescent="0.25">
      <c r="A268" s="26"/>
      <c r="B268" s="2"/>
      <c r="C268" s="2"/>
      <c r="D268" s="2"/>
      <c r="E268"/>
      <c r="F268"/>
      <c r="G268" s="88"/>
      <c r="H268" s="89"/>
      <c r="I268" s="88"/>
      <c r="J268" s="62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</row>
    <row r="269" spans="1:669" s="34" customFormat="1" ht="15.75" x14ac:dyDescent="0.25">
      <c r="A269"/>
      <c r="B269" s="26"/>
      <c r="C269" s="26"/>
      <c r="D269" s="26"/>
      <c r="E269" s="26"/>
      <c r="F269" s="26"/>
      <c r="G269" s="96"/>
      <c r="H269" s="104"/>
      <c r="I269" s="96"/>
      <c r="J269" s="62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</row>
    <row r="270" spans="1:669" s="34" customFormat="1" ht="15.75" x14ac:dyDescent="0.25">
      <c r="A270" s="27"/>
      <c r="B270" s="2"/>
      <c r="C270" s="2"/>
      <c r="D270" s="2"/>
      <c r="E270" s="36"/>
      <c r="F270" s="36"/>
      <c r="G270" s="88"/>
      <c r="H270" s="89"/>
      <c r="I270" s="88"/>
      <c r="J270" s="62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</row>
    <row r="271" spans="1:669" s="34" customFormat="1" ht="15.75" x14ac:dyDescent="0.25">
      <c r="A271"/>
      <c r="B271" s="10"/>
      <c r="C271" s="10"/>
      <c r="D271" s="10"/>
      <c r="E271" s="27"/>
      <c r="F271" s="27"/>
      <c r="G271" s="100"/>
      <c r="H271" s="105"/>
      <c r="I271" s="100"/>
      <c r="J271" s="62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</row>
    <row r="272" spans="1:669" s="34" customFormat="1" ht="15.75" x14ac:dyDescent="0.25">
      <c r="A272" s="26"/>
      <c r="B272" s="2"/>
      <c r="C272" s="2"/>
      <c r="D272" s="2"/>
      <c r="E272"/>
      <c r="F272"/>
      <c r="G272" s="88"/>
      <c r="H272" s="89"/>
      <c r="I272" s="88"/>
      <c r="J272" s="62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</row>
    <row r="273" spans="1:669" s="34" customFormat="1" ht="15.75" x14ac:dyDescent="0.25">
      <c r="A273"/>
      <c r="B273" s="26"/>
      <c r="C273" s="26"/>
      <c r="D273" s="26"/>
      <c r="E273" s="26"/>
      <c r="F273" s="26"/>
      <c r="G273" s="96"/>
      <c r="H273" s="104"/>
      <c r="I273" s="96"/>
      <c r="J273" s="62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</row>
    <row r="274" spans="1:669" s="34" customFormat="1" ht="15.75" x14ac:dyDescent="0.25">
      <c r="A274" s="27"/>
      <c r="B274" s="2"/>
      <c r="C274" s="2"/>
      <c r="D274" s="2"/>
      <c r="E274" s="36"/>
      <c r="F274" s="36"/>
      <c r="G274" s="88"/>
      <c r="H274" s="89"/>
      <c r="I274" s="88"/>
      <c r="J274" s="62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</row>
    <row r="275" spans="1:669" s="34" customFormat="1" ht="15.75" x14ac:dyDescent="0.25">
      <c r="A275"/>
      <c r="B275" s="10"/>
      <c r="C275" s="10"/>
      <c r="D275" s="10"/>
      <c r="E275" s="27"/>
      <c r="F275" s="27"/>
      <c r="G275" s="100"/>
      <c r="H275" s="105"/>
      <c r="I275" s="100"/>
      <c r="J275" s="62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</row>
    <row r="276" spans="1:669" s="34" customFormat="1" ht="15.75" x14ac:dyDescent="0.25">
      <c r="A276" s="26"/>
      <c r="B276" s="2"/>
      <c r="C276" s="2"/>
      <c r="D276" s="2"/>
      <c r="E276"/>
      <c r="F276"/>
      <c r="G276" s="88"/>
      <c r="H276" s="89"/>
      <c r="I276" s="88"/>
      <c r="J276" s="62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</row>
    <row r="277" spans="1:669" s="34" customFormat="1" ht="15.75" x14ac:dyDescent="0.25">
      <c r="A277"/>
      <c r="B277" s="26"/>
      <c r="C277" s="26"/>
      <c r="D277" s="26"/>
      <c r="E277" s="26"/>
      <c r="F277" s="26"/>
      <c r="G277" s="96"/>
      <c r="H277" s="104"/>
      <c r="I277" s="96"/>
      <c r="J277" s="62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</row>
    <row r="278" spans="1:669" s="34" customFormat="1" ht="15.75" x14ac:dyDescent="0.25">
      <c r="A278" s="27"/>
      <c r="B278" s="2"/>
      <c r="C278" s="2"/>
      <c r="D278" s="2"/>
      <c r="E278" s="36"/>
      <c r="F278" s="36"/>
      <c r="G278" s="88"/>
      <c r="H278" s="89"/>
      <c r="I278" s="88"/>
      <c r="J278" s="62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  <c r="PZ278"/>
      <c r="QA278"/>
      <c r="QB278"/>
      <c r="QC278"/>
      <c r="QD278"/>
      <c r="QE278"/>
      <c r="QF278"/>
      <c r="QG278"/>
      <c r="QH278"/>
      <c r="QI278"/>
      <c r="QJ278"/>
      <c r="QK278"/>
      <c r="QL278"/>
      <c r="QM278"/>
      <c r="QN278"/>
      <c r="QO278"/>
      <c r="QP278"/>
      <c r="QQ278"/>
      <c r="QR278"/>
      <c r="QS278"/>
      <c r="QT278"/>
      <c r="QU278"/>
      <c r="QV278"/>
      <c r="QW278"/>
      <c r="QX278"/>
      <c r="QY278"/>
      <c r="QZ278"/>
      <c r="RA278"/>
      <c r="RB278"/>
      <c r="RC278"/>
      <c r="RD278"/>
      <c r="RE278"/>
      <c r="RF278"/>
      <c r="RG278"/>
      <c r="RH278"/>
      <c r="RI278"/>
      <c r="RJ278"/>
      <c r="RK278"/>
      <c r="RL278"/>
      <c r="RM278"/>
      <c r="RN278"/>
      <c r="RO278"/>
      <c r="RP278"/>
      <c r="RQ278"/>
      <c r="RR278"/>
      <c r="RS278"/>
      <c r="RT278"/>
      <c r="RU278"/>
      <c r="RV278"/>
      <c r="RW278"/>
      <c r="RX278"/>
      <c r="RY278"/>
      <c r="RZ278"/>
      <c r="SA278"/>
      <c r="SB278"/>
      <c r="SC278"/>
      <c r="SD278"/>
      <c r="SE278"/>
      <c r="SF278"/>
      <c r="SG278"/>
      <c r="SH278"/>
      <c r="SI278"/>
      <c r="SJ278"/>
      <c r="SK278"/>
      <c r="SL278"/>
      <c r="SM278"/>
      <c r="SN278"/>
      <c r="SO278"/>
      <c r="SP278"/>
      <c r="SQ278"/>
      <c r="SR278"/>
      <c r="SS278"/>
      <c r="ST278"/>
      <c r="SU278"/>
      <c r="SV278"/>
      <c r="SW278"/>
      <c r="SX278"/>
      <c r="SY278"/>
      <c r="SZ278"/>
      <c r="TA278"/>
      <c r="TB278"/>
      <c r="TC278"/>
      <c r="TD278"/>
      <c r="TE278"/>
      <c r="TF278"/>
      <c r="TG278"/>
      <c r="TH278"/>
      <c r="TI278"/>
      <c r="TJ278"/>
      <c r="TK278"/>
      <c r="TL278"/>
      <c r="TM278"/>
      <c r="TN278"/>
      <c r="TO278"/>
      <c r="TP278"/>
      <c r="TQ278"/>
      <c r="TR278"/>
      <c r="TS278"/>
      <c r="TT278"/>
      <c r="TU278"/>
      <c r="TV278"/>
      <c r="TW278"/>
      <c r="TX278"/>
      <c r="TY278"/>
      <c r="TZ278"/>
      <c r="UA278"/>
      <c r="UB278"/>
      <c r="UC278"/>
      <c r="UD278"/>
      <c r="UE278"/>
      <c r="UF278"/>
      <c r="UG278"/>
      <c r="UH278"/>
      <c r="UI278"/>
      <c r="UJ278"/>
      <c r="UK278"/>
      <c r="UL278"/>
      <c r="UM278"/>
      <c r="UN278"/>
      <c r="UO278"/>
      <c r="UP278"/>
      <c r="UQ278"/>
      <c r="UR278"/>
      <c r="US278"/>
      <c r="UT278"/>
      <c r="UU278"/>
      <c r="UV278"/>
      <c r="UW278"/>
      <c r="UX278"/>
      <c r="UY278"/>
      <c r="UZ278"/>
      <c r="VA278"/>
      <c r="VB278"/>
      <c r="VC278"/>
      <c r="VD278"/>
      <c r="VE278"/>
      <c r="VF278"/>
      <c r="VG278"/>
      <c r="VH278"/>
      <c r="VI278"/>
      <c r="VJ278"/>
      <c r="VK278"/>
      <c r="VL278"/>
      <c r="VM278"/>
      <c r="VN278"/>
      <c r="VO278"/>
      <c r="VP278"/>
      <c r="VQ278"/>
      <c r="VR278"/>
      <c r="VS278"/>
      <c r="VT278"/>
      <c r="VU278"/>
      <c r="VV278"/>
      <c r="VW278"/>
      <c r="VX278"/>
      <c r="VY278"/>
      <c r="VZ278"/>
      <c r="WA278"/>
      <c r="WB278"/>
      <c r="WC278"/>
      <c r="WD278"/>
      <c r="WE278"/>
      <c r="WF278"/>
      <c r="WG278"/>
      <c r="WH278"/>
      <c r="WI278"/>
      <c r="WJ278"/>
      <c r="WK278"/>
      <c r="WL278"/>
      <c r="WM278"/>
      <c r="WN278"/>
      <c r="WO278"/>
      <c r="WP278"/>
      <c r="WQ278"/>
      <c r="WR278"/>
      <c r="WS278"/>
      <c r="WT278"/>
      <c r="WU278"/>
      <c r="WV278"/>
      <c r="WW278"/>
      <c r="WX278"/>
      <c r="WY278"/>
      <c r="WZ278"/>
      <c r="XA278"/>
      <c r="XB278"/>
      <c r="XC278"/>
      <c r="XD278"/>
      <c r="XE278"/>
      <c r="XF278"/>
      <c r="XG278"/>
      <c r="XH278"/>
      <c r="XI278"/>
      <c r="XJ278"/>
      <c r="XK278"/>
      <c r="XL278"/>
      <c r="XM278"/>
      <c r="XN278"/>
      <c r="XO278"/>
      <c r="XP278"/>
      <c r="XQ278"/>
      <c r="XR278"/>
      <c r="XS278"/>
      <c r="XT278"/>
      <c r="XU278"/>
      <c r="XV278"/>
      <c r="XW278"/>
      <c r="XX278"/>
      <c r="XY278"/>
      <c r="XZ278"/>
      <c r="YA278"/>
      <c r="YB278"/>
      <c r="YC278"/>
      <c r="YD278"/>
      <c r="YE278"/>
      <c r="YF278"/>
      <c r="YG278"/>
      <c r="YH278"/>
      <c r="YI278"/>
      <c r="YJ278"/>
      <c r="YK278"/>
      <c r="YL278"/>
      <c r="YM278"/>
      <c r="YN278"/>
    </row>
    <row r="279" spans="1:669" s="34" customFormat="1" ht="15.75" x14ac:dyDescent="0.25">
      <c r="A279"/>
      <c r="B279" s="10"/>
      <c r="C279" s="10"/>
      <c r="D279" s="10"/>
      <c r="E279" s="27"/>
      <c r="F279" s="27"/>
      <c r="G279" s="100"/>
      <c r="H279" s="105"/>
      <c r="I279" s="100"/>
      <c r="J279" s="100"/>
      <c r="K279" s="100"/>
      <c r="L279" s="100"/>
      <c r="M279" s="105"/>
      <c r="O279" s="62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</row>
    <row r="280" spans="1:669" x14ac:dyDescent="0.25"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</row>
    <row r="281" spans="1:669" x14ac:dyDescent="0.25"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</row>
    <row r="282" spans="1:669" x14ac:dyDescent="0.25"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</row>
    <row r="283" spans="1:669" x14ac:dyDescent="0.25"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</row>
    <row r="284" spans="1:669" x14ac:dyDescent="0.25"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</row>
    <row r="285" spans="1:669" x14ac:dyDescent="0.25"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</row>
    <row r="286" spans="1:669" x14ac:dyDescent="0.25"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</row>
    <row r="287" spans="1:669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</row>
    <row r="288" spans="1:669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</row>
    <row r="289" spans="1:10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</row>
    <row r="290" spans="1:10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</row>
    <row r="291" spans="1:10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</row>
    <row r="292" spans="1:10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</row>
    <row r="293" spans="1:10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</row>
    <row r="294" spans="1:10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</row>
    <row r="295" spans="1:10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</row>
    <row r="296" spans="1:10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</row>
    <row r="297" spans="1:10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</row>
    <row r="298" spans="1:10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</row>
    <row r="299" spans="1:10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</row>
    <row r="300" spans="1:10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</row>
    <row r="301" spans="1:10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</row>
    <row r="302" spans="1:10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</row>
    <row r="303" spans="1:10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</row>
    <row r="304" spans="1:10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</row>
    <row r="305" spans="1:69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</row>
    <row r="306" spans="1:69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</row>
    <row r="307" spans="1:69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</row>
    <row r="308" spans="1:69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</row>
    <row r="309" spans="1:69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</row>
    <row r="310" spans="1:69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</row>
    <row r="311" spans="1:69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</row>
    <row r="312" spans="1:69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</row>
    <row r="313" spans="1:69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</row>
    <row r="314" spans="1:69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</row>
    <row r="315" spans="1:69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</row>
    <row r="316" spans="1:69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</row>
    <row r="317" spans="1:69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</row>
    <row r="318" spans="1:69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</row>
    <row r="319" spans="1:69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</row>
    <row r="320" spans="1:69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</row>
    <row r="321" spans="1:69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</row>
    <row r="322" spans="1:69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</row>
    <row r="323" spans="1:69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</row>
    <row r="324" spans="1:69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</row>
    <row r="325" spans="1:69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</row>
    <row r="326" spans="1:69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</row>
    <row r="327" spans="1:69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</row>
    <row r="328" spans="1:69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</row>
    <row r="329" spans="1:69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</row>
    <row r="330" spans="1:69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</row>
    <row r="331" spans="1:69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</row>
    <row r="332" spans="1:69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</row>
    <row r="333" spans="1:69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</row>
    <row r="334" spans="1:69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</row>
    <row r="335" spans="1:69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</row>
    <row r="336" spans="1:69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</row>
    <row r="337" spans="1:69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</row>
    <row r="338" spans="1:69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</row>
    <row r="339" spans="1:69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</row>
    <row r="340" spans="1:69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</row>
    <row r="341" spans="1:69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</row>
    <row r="342" spans="1:69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</row>
    <row r="343" spans="1:69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</row>
    <row r="344" spans="1:69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</row>
    <row r="345" spans="1:69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</row>
    <row r="346" spans="1:69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</row>
    <row r="347" spans="1:69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</row>
    <row r="348" spans="1:69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</row>
    <row r="349" spans="1:69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</row>
    <row r="350" spans="1:69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</row>
    <row r="351" spans="1:69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</row>
    <row r="352" spans="1:69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</row>
    <row r="353" spans="1:69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</row>
    <row r="354" spans="1:69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</row>
    <row r="355" spans="1:69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</row>
    <row r="356" spans="1:69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</row>
    <row r="357" spans="1:69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</row>
    <row r="358" spans="1:69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</row>
    <row r="359" spans="1:69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</row>
    <row r="360" spans="1:69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</row>
    <row r="361" spans="1:69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</row>
    <row r="362" spans="1:69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</row>
    <row r="363" spans="1:69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</row>
    <row r="364" spans="1:69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</row>
    <row r="365" spans="1:69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</row>
    <row r="366" spans="1:69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</row>
    <row r="367" spans="1:69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</row>
    <row r="368" spans="1:69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</row>
    <row r="369" spans="1:69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</row>
    <row r="370" spans="1:69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</row>
    <row r="371" spans="1:69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</row>
    <row r="372" spans="1:69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</row>
    <row r="373" spans="1:69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</row>
    <row r="374" spans="1:69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</row>
    <row r="375" spans="1:69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</row>
    <row r="376" spans="1:69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</row>
    <row r="377" spans="1:69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</row>
    <row r="378" spans="1:69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</row>
    <row r="379" spans="1:69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</row>
    <row r="380" spans="1:69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</row>
    <row r="381" spans="1:69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</row>
    <row r="382" spans="1:69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</row>
    <row r="383" spans="1:69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</row>
    <row r="384" spans="1:69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</row>
    <row r="385" spans="1:69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</row>
    <row r="386" spans="1:69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</row>
    <row r="387" spans="1:69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</row>
    <row r="388" spans="1:69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</row>
    <row r="389" spans="1:69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</row>
    <row r="390" spans="1:69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</row>
    <row r="391" spans="1:69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</row>
    <row r="392" spans="1:69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</row>
    <row r="393" spans="1:69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</row>
    <row r="394" spans="1:69" x14ac:dyDescent="0.25">
      <c r="B394"/>
      <c r="C394"/>
      <c r="D394"/>
      <c r="G394"/>
      <c r="H394"/>
      <c r="I394"/>
      <c r="J394"/>
      <c r="K394"/>
      <c r="L394"/>
      <c r="M394"/>
    </row>
    <row r="395" spans="1:69" x14ac:dyDescent="0.25">
      <c r="B395"/>
      <c r="C395"/>
      <c r="D395"/>
      <c r="G395"/>
      <c r="H395"/>
      <c r="I395"/>
      <c r="J395"/>
      <c r="K395"/>
      <c r="L395"/>
      <c r="M395"/>
    </row>
    <row r="396" spans="1:69" x14ac:dyDescent="0.25">
      <c r="B396"/>
      <c r="C396"/>
      <c r="D396"/>
      <c r="G396"/>
      <c r="H396"/>
      <c r="I396"/>
      <c r="J396"/>
      <c r="K396"/>
      <c r="L396"/>
      <c r="M396"/>
    </row>
    <row r="397" spans="1:69" x14ac:dyDescent="0.25">
      <c r="B397"/>
      <c r="C397"/>
      <c r="D397"/>
      <c r="G397"/>
      <c r="H397"/>
      <c r="I397"/>
      <c r="J397"/>
      <c r="K397"/>
      <c r="L397"/>
      <c r="M397"/>
    </row>
    <row r="398" spans="1:69" x14ac:dyDescent="0.25">
      <c r="B398"/>
      <c r="C398"/>
      <c r="D398"/>
      <c r="G398"/>
      <c r="H398"/>
      <c r="I398"/>
      <c r="J398"/>
      <c r="K398"/>
      <c r="L398"/>
      <c r="M398"/>
    </row>
    <row r="399" spans="1:69" x14ac:dyDescent="0.25">
      <c r="B399"/>
      <c r="C399"/>
      <c r="D399"/>
      <c r="G399"/>
      <c r="H399"/>
      <c r="I399"/>
      <c r="J399"/>
      <c r="K399"/>
      <c r="L399"/>
      <c r="M399"/>
    </row>
    <row r="400" spans="1:69" x14ac:dyDescent="0.25">
      <c r="B400"/>
      <c r="C400"/>
      <c r="D400"/>
      <c r="G400"/>
      <c r="H400"/>
      <c r="I400"/>
      <c r="J400"/>
      <c r="K400"/>
      <c r="L400"/>
      <c r="M400"/>
    </row>
    <row r="401" spans="2:13" x14ac:dyDescent="0.25">
      <c r="B401"/>
      <c r="C401"/>
      <c r="D401"/>
      <c r="G401"/>
      <c r="H401"/>
      <c r="I401"/>
      <c r="J401"/>
      <c r="K401"/>
      <c r="L401"/>
      <c r="M401"/>
    </row>
    <row r="402" spans="2:13" x14ac:dyDescent="0.25">
      <c r="B402"/>
      <c r="C402"/>
      <c r="D402"/>
      <c r="G402"/>
      <c r="H402"/>
      <c r="I402"/>
      <c r="J402"/>
      <c r="K402"/>
      <c r="L402"/>
      <c r="M402"/>
    </row>
    <row r="403" spans="2:13" x14ac:dyDescent="0.25">
      <c r="B403"/>
      <c r="C403"/>
      <c r="D403"/>
      <c r="G403"/>
      <c r="H403"/>
      <c r="I403"/>
      <c r="J403"/>
      <c r="K403"/>
      <c r="L403"/>
      <c r="M403"/>
    </row>
    <row r="404" spans="2:13" x14ac:dyDescent="0.25">
      <c r="B404"/>
      <c r="C404"/>
      <c r="D404"/>
      <c r="G404"/>
      <c r="H404"/>
      <c r="I404"/>
      <c r="J404"/>
      <c r="K404"/>
      <c r="L404"/>
      <c r="M404"/>
    </row>
    <row r="405" spans="2:13" x14ac:dyDescent="0.25">
      <c r="B405"/>
      <c r="C405"/>
      <c r="D405"/>
      <c r="G405"/>
      <c r="H405"/>
      <c r="I405"/>
      <c r="J405"/>
      <c r="K405"/>
      <c r="L405"/>
      <c r="M405"/>
    </row>
    <row r="406" spans="2:13" x14ac:dyDescent="0.25">
      <c r="B406"/>
      <c r="C406"/>
      <c r="D406"/>
      <c r="G406"/>
      <c r="H406"/>
      <c r="I406"/>
      <c r="J406"/>
      <c r="K406"/>
      <c r="L406"/>
      <c r="M406"/>
    </row>
    <row r="407" spans="2:13" x14ac:dyDescent="0.25">
      <c r="B407"/>
      <c r="C407"/>
      <c r="D407"/>
      <c r="G407"/>
      <c r="H407"/>
      <c r="I407"/>
      <c r="J407"/>
      <c r="K407"/>
      <c r="L407"/>
      <c r="M407"/>
    </row>
    <row r="408" spans="2:13" x14ac:dyDescent="0.25">
      <c r="B408"/>
      <c r="C408"/>
      <c r="D408"/>
      <c r="G408"/>
      <c r="H408"/>
      <c r="I408"/>
      <c r="J408"/>
      <c r="K408"/>
      <c r="L408"/>
      <c r="M408"/>
    </row>
    <row r="409" spans="2:13" x14ac:dyDescent="0.25">
      <c r="B409"/>
      <c r="C409"/>
      <c r="D409"/>
      <c r="G409"/>
      <c r="H409"/>
      <c r="I409"/>
      <c r="J409"/>
      <c r="K409"/>
      <c r="L409"/>
      <c r="M409"/>
    </row>
    <row r="410" spans="2:13" x14ac:dyDescent="0.25">
      <c r="B410"/>
      <c r="C410"/>
      <c r="D410"/>
      <c r="G410"/>
      <c r="H410"/>
      <c r="I410"/>
      <c r="J410"/>
      <c r="K410"/>
      <c r="L410"/>
      <c r="M410"/>
    </row>
    <row r="411" spans="2:13" x14ac:dyDescent="0.25">
      <c r="B411"/>
      <c r="C411"/>
      <c r="D411"/>
      <c r="G411"/>
      <c r="H411"/>
      <c r="I411"/>
      <c r="J411"/>
      <c r="K411"/>
      <c r="L411"/>
      <c r="M411"/>
    </row>
    <row r="412" spans="2:13" x14ac:dyDescent="0.25">
      <c r="B412"/>
      <c r="C412"/>
      <c r="D412"/>
      <c r="G412"/>
      <c r="H412"/>
      <c r="I412"/>
      <c r="J412"/>
      <c r="K412"/>
      <c r="L412"/>
      <c r="M412"/>
    </row>
    <row r="413" spans="2:13" x14ac:dyDescent="0.25">
      <c r="B413"/>
      <c r="C413"/>
      <c r="D413"/>
      <c r="G413"/>
      <c r="H413"/>
      <c r="I413"/>
      <c r="J413"/>
      <c r="K413"/>
      <c r="L413"/>
      <c r="M413"/>
    </row>
    <row r="414" spans="2:13" x14ac:dyDescent="0.25">
      <c r="B414"/>
      <c r="C414"/>
      <c r="D414"/>
      <c r="G414"/>
      <c r="H414"/>
      <c r="I414"/>
      <c r="J414"/>
      <c r="K414"/>
      <c r="L414"/>
      <c r="M414"/>
    </row>
    <row r="415" spans="2:13" x14ac:dyDescent="0.25">
      <c r="B415"/>
      <c r="C415"/>
      <c r="D415"/>
      <c r="G415"/>
      <c r="H415"/>
      <c r="I415"/>
      <c r="J415"/>
      <c r="K415"/>
      <c r="L415"/>
      <c r="M415"/>
    </row>
    <row r="416" spans="2:13" x14ac:dyDescent="0.25">
      <c r="B416"/>
      <c r="C416"/>
      <c r="D416"/>
      <c r="G416"/>
      <c r="H416"/>
      <c r="I416"/>
      <c r="J416"/>
      <c r="K416"/>
      <c r="L416"/>
      <c r="M416"/>
    </row>
    <row r="417" spans="2:13" x14ac:dyDescent="0.25">
      <c r="B417"/>
      <c r="C417"/>
      <c r="D417"/>
      <c r="G417"/>
      <c r="H417"/>
      <c r="I417"/>
      <c r="J417"/>
      <c r="K417"/>
      <c r="L417"/>
      <c r="M417"/>
    </row>
    <row r="418" spans="2:13" x14ac:dyDescent="0.25">
      <c r="B418"/>
      <c r="C418"/>
      <c r="D418"/>
      <c r="G418"/>
      <c r="H418"/>
      <c r="I418"/>
      <c r="J418"/>
      <c r="K418"/>
      <c r="L418"/>
      <c r="M418"/>
    </row>
    <row r="419" spans="2:13" x14ac:dyDescent="0.25">
      <c r="B419"/>
      <c r="C419"/>
      <c r="D419"/>
      <c r="G419"/>
      <c r="H419"/>
      <c r="I419"/>
      <c r="J419"/>
      <c r="K419"/>
      <c r="L419"/>
      <c r="M419"/>
    </row>
    <row r="420" spans="2:13" x14ac:dyDescent="0.25">
      <c r="B420"/>
      <c r="C420"/>
      <c r="D420"/>
      <c r="G420"/>
      <c r="H420"/>
      <c r="I420"/>
      <c r="J420"/>
      <c r="K420"/>
      <c r="L420"/>
      <c r="M420"/>
    </row>
    <row r="421" spans="2:13" x14ac:dyDescent="0.25">
      <c r="B421"/>
      <c r="C421"/>
      <c r="D421"/>
      <c r="G421"/>
      <c r="H421"/>
      <c r="I421"/>
      <c r="J421"/>
      <c r="K421"/>
      <c r="L421"/>
      <c r="M421"/>
    </row>
    <row r="422" spans="2:13" x14ac:dyDescent="0.25">
      <c r="B422"/>
      <c r="C422"/>
      <c r="D422"/>
      <c r="G422"/>
      <c r="H422"/>
      <c r="I422"/>
      <c r="J422"/>
      <c r="K422"/>
      <c r="L422"/>
      <c r="M422"/>
    </row>
    <row r="423" spans="2:13" x14ac:dyDescent="0.25">
      <c r="B423"/>
      <c r="C423"/>
      <c r="D423"/>
      <c r="G423"/>
      <c r="H423"/>
      <c r="I423"/>
      <c r="J423"/>
      <c r="K423"/>
      <c r="L423"/>
      <c r="M423"/>
    </row>
    <row r="424" spans="2:13" x14ac:dyDescent="0.25">
      <c r="B424"/>
      <c r="C424"/>
      <c r="D424"/>
      <c r="G424"/>
      <c r="H424"/>
      <c r="I424"/>
      <c r="J424"/>
      <c r="K424"/>
      <c r="L424"/>
      <c r="M424"/>
    </row>
    <row r="425" spans="2:13" x14ac:dyDescent="0.25">
      <c r="B425"/>
      <c r="C425"/>
      <c r="D425"/>
      <c r="G425"/>
      <c r="H425"/>
      <c r="I425"/>
      <c r="J425"/>
      <c r="K425"/>
      <c r="L425"/>
      <c r="M425"/>
    </row>
    <row r="426" spans="2:13" x14ac:dyDescent="0.25">
      <c r="B426"/>
      <c r="C426"/>
      <c r="D426"/>
      <c r="G426"/>
      <c r="H426"/>
      <c r="I426"/>
      <c r="J426"/>
      <c r="K426"/>
      <c r="L426"/>
      <c r="M426"/>
    </row>
    <row r="427" spans="2:13" x14ac:dyDescent="0.25">
      <c r="B427"/>
      <c r="C427"/>
      <c r="D427"/>
      <c r="G427"/>
      <c r="H427"/>
      <c r="I427"/>
      <c r="J427"/>
      <c r="K427"/>
      <c r="L427"/>
      <c r="M427"/>
    </row>
    <row r="428" spans="2:13" x14ac:dyDescent="0.25">
      <c r="B428"/>
      <c r="C428"/>
      <c r="D428"/>
      <c r="G428"/>
      <c r="H428"/>
      <c r="I428"/>
      <c r="J428"/>
      <c r="K428"/>
      <c r="L428"/>
      <c r="M428"/>
    </row>
    <row r="429" spans="2:13" x14ac:dyDescent="0.25">
      <c r="B429"/>
      <c r="C429"/>
      <c r="D429"/>
      <c r="G429"/>
      <c r="H429"/>
      <c r="I429"/>
      <c r="J429"/>
      <c r="K429"/>
      <c r="L429"/>
      <c r="M429"/>
    </row>
    <row r="430" spans="2:13" x14ac:dyDescent="0.25">
      <c r="B430"/>
      <c r="C430"/>
      <c r="D430"/>
      <c r="G430"/>
      <c r="H430"/>
      <c r="I430"/>
      <c r="J430"/>
      <c r="K430"/>
      <c r="L430"/>
      <c r="M430"/>
    </row>
    <row r="431" spans="2:13" x14ac:dyDescent="0.25">
      <c r="B431"/>
      <c r="C431"/>
      <c r="D431"/>
      <c r="G431"/>
      <c r="H431"/>
      <c r="I431"/>
      <c r="J431"/>
      <c r="K431"/>
      <c r="L431"/>
      <c r="M431"/>
    </row>
    <row r="432" spans="2:13" x14ac:dyDescent="0.25">
      <c r="B432"/>
      <c r="C432"/>
      <c r="D432"/>
      <c r="G432"/>
      <c r="H432"/>
      <c r="I432"/>
      <c r="J432"/>
      <c r="K432"/>
      <c r="L432"/>
      <c r="M432"/>
    </row>
    <row r="433" spans="2:13" x14ac:dyDescent="0.25">
      <c r="B433"/>
      <c r="C433"/>
      <c r="D433"/>
      <c r="G433"/>
      <c r="H433"/>
      <c r="I433"/>
      <c r="J433"/>
      <c r="K433"/>
      <c r="L433"/>
      <c r="M433"/>
    </row>
    <row r="434" spans="2:13" x14ac:dyDescent="0.25">
      <c r="B434"/>
      <c r="C434"/>
      <c r="D434"/>
      <c r="G434"/>
      <c r="H434"/>
      <c r="I434"/>
      <c r="J434"/>
      <c r="K434"/>
      <c r="L434"/>
      <c r="M434"/>
    </row>
    <row r="435" spans="2:13" x14ac:dyDescent="0.25">
      <c r="B435"/>
      <c r="C435"/>
      <c r="D435"/>
      <c r="G435"/>
      <c r="H435"/>
      <c r="I435"/>
      <c r="J435"/>
      <c r="K435"/>
      <c r="L435"/>
      <c r="M435"/>
    </row>
    <row r="436" spans="2:13" x14ac:dyDescent="0.25">
      <c r="B436"/>
      <c r="C436"/>
      <c r="D436"/>
      <c r="G436"/>
      <c r="H436"/>
      <c r="I436"/>
      <c r="J436"/>
      <c r="K436"/>
      <c r="L436"/>
      <c r="M436"/>
    </row>
    <row r="437" spans="2:13" x14ac:dyDescent="0.25">
      <c r="B437"/>
      <c r="C437"/>
      <c r="D437"/>
      <c r="G437"/>
      <c r="H437"/>
      <c r="I437"/>
      <c r="J437"/>
      <c r="K437"/>
      <c r="L437"/>
      <c r="M437"/>
    </row>
    <row r="438" spans="2:13" x14ac:dyDescent="0.25">
      <c r="B438"/>
      <c r="C438"/>
      <c r="D438"/>
      <c r="G438"/>
      <c r="H438"/>
      <c r="I438"/>
      <c r="J438"/>
      <c r="K438"/>
      <c r="L438"/>
      <c r="M438"/>
    </row>
    <row r="439" spans="2:13" x14ac:dyDescent="0.25">
      <c r="B439"/>
      <c r="C439"/>
      <c r="D439"/>
      <c r="G439"/>
      <c r="H439"/>
      <c r="I439"/>
      <c r="J439"/>
      <c r="K439"/>
      <c r="L439"/>
      <c r="M439"/>
    </row>
    <row r="440" spans="2:13" x14ac:dyDescent="0.25">
      <c r="B440"/>
      <c r="C440"/>
      <c r="D440"/>
      <c r="G440"/>
      <c r="H440"/>
      <c r="I440"/>
      <c r="J440"/>
      <c r="K440"/>
      <c r="L440"/>
      <c r="M440"/>
    </row>
    <row r="441" spans="2:13" x14ac:dyDescent="0.25">
      <c r="B441"/>
      <c r="C441"/>
      <c r="D441"/>
      <c r="G441"/>
      <c r="H441"/>
      <c r="I441"/>
      <c r="J441"/>
      <c r="K441"/>
      <c r="L441"/>
      <c r="M441"/>
    </row>
    <row r="442" spans="2:13" x14ac:dyDescent="0.25">
      <c r="B442"/>
      <c r="C442"/>
      <c r="D442"/>
      <c r="G442"/>
      <c r="H442"/>
      <c r="I442"/>
      <c r="J442"/>
      <c r="K442"/>
      <c r="L442"/>
      <c r="M442"/>
    </row>
    <row r="443" spans="2:13" x14ac:dyDescent="0.25">
      <c r="B443"/>
      <c r="C443"/>
      <c r="D443"/>
      <c r="G443"/>
      <c r="H443"/>
      <c r="I443"/>
      <c r="J443"/>
      <c r="K443"/>
      <c r="L443"/>
      <c r="M443"/>
    </row>
    <row r="444" spans="2:13" x14ac:dyDescent="0.25">
      <c r="B444"/>
      <c r="C444"/>
      <c r="D444"/>
      <c r="G444"/>
      <c r="H444"/>
      <c r="I444"/>
      <c r="J444"/>
      <c r="K444"/>
      <c r="L444"/>
      <c r="M444"/>
    </row>
    <row r="445" spans="2:13" x14ac:dyDescent="0.25">
      <c r="B445"/>
      <c r="C445"/>
      <c r="D445"/>
      <c r="G445"/>
      <c r="H445"/>
      <c r="I445"/>
      <c r="J445"/>
      <c r="K445"/>
      <c r="L445"/>
      <c r="M445"/>
    </row>
    <row r="446" spans="2:13" x14ac:dyDescent="0.25">
      <c r="B446"/>
      <c r="C446"/>
      <c r="D446"/>
      <c r="G446"/>
      <c r="H446"/>
      <c r="I446"/>
      <c r="J446"/>
      <c r="K446"/>
      <c r="L446"/>
      <c r="M446"/>
    </row>
    <row r="447" spans="2:13" x14ac:dyDescent="0.25">
      <c r="B447"/>
      <c r="C447"/>
      <c r="D447"/>
      <c r="G447"/>
      <c r="H447"/>
      <c r="I447"/>
      <c r="J447"/>
      <c r="K447"/>
      <c r="L447"/>
      <c r="M447"/>
    </row>
    <row r="448" spans="2:13" x14ac:dyDescent="0.25">
      <c r="B448"/>
      <c r="C448"/>
      <c r="D448"/>
      <c r="G448"/>
      <c r="H448"/>
      <c r="I448"/>
      <c r="J448"/>
      <c r="K448"/>
      <c r="L448"/>
      <c r="M448"/>
    </row>
    <row r="449" spans="2:13" x14ac:dyDescent="0.25">
      <c r="B449"/>
      <c r="C449"/>
      <c r="D449"/>
      <c r="G449"/>
      <c r="H449"/>
      <c r="I449"/>
      <c r="J449"/>
      <c r="K449"/>
      <c r="L449"/>
      <c r="M449"/>
    </row>
    <row r="450" spans="2:13" x14ac:dyDescent="0.25">
      <c r="B450"/>
      <c r="C450"/>
      <c r="D450"/>
      <c r="G450"/>
      <c r="H450"/>
      <c r="I450"/>
      <c r="J450"/>
      <c r="K450"/>
      <c r="L450"/>
      <c r="M450"/>
    </row>
    <row r="451" spans="2:13" x14ac:dyDescent="0.25">
      <c r="B451"/>
      <c r="C451"/>
      <c r="D451"/>
      <c r="G451"/>
      <c r="H451"/>
      <c r="I451"/>
      <c r="J451"/>
      <c r="K451"/>
      <c r="L451"/>
      <c r="M451"/>
    </row>
    <row r="452" spans="2:13" x14ac:dyDescent="0.25">
      <c r="B452"/>
      <c r="C452"/>
      <c r="D452"/>
      <c r="G452"/>
      <c r="H452"/>
      <c r="I452"/>
      <c r="J452"/>
      <c r="K452"/>
      <c r="L452"/>
      <c r="M452"/>
    </row>
    <row r="453" spans="2:13" x14ac:dyDescent="0.25">
      <c r="B453"/>
      <c r="C453"/>
      <c r="D453"/>
      <c r="G453"/>
      <c r="H453"/>
      <c r="I453"/>
      <c r="J453"/>
      <c r="K453"/>
      <c r="L453"/>
      <c r="M453"/>
    </row>
    <row r="454" spans="2:13" x14ac:dyDescent="0.25">
      <c r="B454"/>
      <c r="C454"/>
      <c r="D454"/>
      <c r="G454"/>
      <c r="H454"/>
      <c r="I454"/>
      <c r="J454"/>
      <c r="K454"/>
      <c r="L454"/>
      <c r="M454"/>
    </row>
    <row r="455" spans="2:13" x14ac:dyDescent="0.25">
      <c r="B455"/>
      <c r="C455"/>
      <c r="D455"/>
      <c r="G455"/>
      <c r="H455"/>
      <c r="I455"/>
      <c r="J455"/>
      <c r="K455"/>
      <c r="L455"/>
      <c r="M455"/>
    </row>
    <row r="456" spans="2:13" x14ac:dyDescent="0.25">
      <c r="B456"/>
      <c r="C456"/>
      <c r="D456"/>
      <c r="G456"/>
      <c r="H456"/>
      <c r="I456"/>
      <c r="J456"/>
      <c r="K456"/>
      <c r="L456"/>
      <c r="M456"/>
    </row>
    <row r="457" spans="2:13" x14ac:dyDescent="0.25">
      <c r="B457"/>
      <c r="C457"/>
      <c r="D457"/>
      <c r="G457"/>
      <c r="H457"/>
      <c r="I457"/>
      <c r="J457"/>
      <c r="K457"/>
      <c r="L457"/>
      <c r="M457"/>
    </row>
    <row r="458" spans="2:13" x14ac:dyDescent="0.25">
      <c r="B458"/>
      <c r="C458"/>
      <c r="D458"/>
      <c r="G458"/>
      <c r="H458"/>
      <c r="I458"/>
      <c r="J458"/>
      <c r="K458"/>
      <c r="L458"/>
      <c r="M458"/>
    </row>
    <row r="459" spans="2:13" x14ac:dyDescent="0.25">
      <c r="B459"/>
      <c r="C459"/>
      <c r="D459"/>
      <c r="G459"/>
      <c r="H459"/>
      <c r="I459"/>
      <c r="J459"/>
      <c r="K459"/>
      <c r="L459"/>
      <c r="M459"/>
    </row>
    <row r="460" spans="2:13" x14ac:dyDescent="0.25">
      <c r="B460"/>
      <c r="C460"/>
      <c r="D460"/>
      <c r="G460"/>
      <c r="H460"/>
      <c r="I460"/>
      <c r="J460"/>
      <c r="K460"/>
      <c r="L460"/>
      <c r="M460"/>
    </row>
    <row r="461" spans="2:13" x14ac:dyDescent="0.25">
      <c r="B461"/>
      <c r="C461"/>
      <c r="D461"/>
      <c r="G461"/>
      <c r="H461"/>
      <c r="I461"/>
      <c r="J461"/>
      <c r="K461"/>
      <c r="L461"/>
      <c r="M461"/>
    </row>
    <row r="462" spans="2:13" x14ac:dyDescent="0.25">
      <c r="B462"/>
      <c r="C462"/>
      <c r="D462"/>
      <c r="G462"/>
      <c r="H462"/>
      <c r="I462"/>
      <c r="J462"/>
      <c r="K462"/>
      <c r="L462"/>
      <c r="M462"/>
    </row>
    <row r="463" spans="2:13" x14ac:dyDescent="0.25">
      <c r="B463"/>
      <c r="C463"/>
      <c r="D463"/>
      <c r="G463"/>
      <c r="H463"/>
      <c r="I463"/>
      <c r="J463"/>
      <c r="K463"/>
      <c r="L463"/>
      <c r="M463"/>
    </row>
    <row r="464" spans="2:13" x14ac:dyDescent="0.25">
      <c r="B464"/>
      <c r="C464"/>
      <c r="D464"/>
      <c r="G464"/>
      <c r="H464"/>
      <c r="I464"/>
      <c r="J464"/>
      <c r="K464"/>
      <c r="L464"/>
      <c r="M464"/>
    </row>
    <row r="465" spans="2:13" x14ac:dyDescent="0.25">
      <c r="B465"/>
      <c r="C465"/>
      <c r="D465"/>
      <c r="G465"/>
      <c r="H465"/>
      <c r="I465"/>
      <c r="J465"/>
      <c r="K465"/>
      <c r="L465"/>
      <c r="M465"/>
    </row>
    <row r="466" spans="2:13" x14ac:dyDescent="0.25">
      <c r="B466"/>
      <c r="C466"/>
      <c r="D466"/>
      <c r="G466"/>
      <c r="H466"/>
      <c r="I466"/>
      <c r="J466"/>
      <c r="K466"/>
      <c r="L466"/>
      <c r="M466"/>
    </row>
    <row r="467" spans="2:13" x14ac:dyDescent="0.25">
      <c r="B467"/>
      <c r="C467"/>
      <c r="D467"/>
      <c r="G467"/>
      <c r="H467"/>
      <c r="I467"/>
      <c r="J467"/>
      <c r="K467"/>
      <c r="L467"/>
      <c r="M467"/>
    </row>
    <row r="468" spans="2:13" x14ac:dyDescent="0.25">
      <c r="B468"/>
      <c r="C468"/>
      <c r="D468"/>
      <c r="G468"/>
      <c r="H468"/>
      <c r="I468"/>
      <c r="J468"/>
      <c r="K468"/>
      <c r="L468"/>
      <c r="M468"/>
    </row>
    <row r="469" spans="2:13" x14ac:dyDescent="0.25">
      <c r="B469"/>
      <c r="C469"/>
      <c r="D469"/>
      <c r="G469"/>
      <c r="H469"/>
      <c r="I469"/>
      <c r="J469"/>
      <c r="K469"/>
      <c r="L469"/>
      <c r="M469"/>
    </row>
    <row r="470" spans="2:13" x14ac:dyDescent="0.25">
      <c r="B470"/>
      <c r="C470"/>
      <c r="D470"/>
      <c r="G470"/>
      <c r="H470"/>
      <c r="I470"/>
      <c r="J470"/>
      <c r="K470"/>
      <c r="L470"/>
      <c r="M470"/>
    </row>
    <row r="471" spans="2:13" x14ac:dyDescent="0.25">
      <c r="B471"/>
      <c r="C471"/>
      <c r="D471"/>
      <c r="G471"/>
      <c r="H471"/>
      <c r="I471"/>
      <c r="J471"/>
      <c r="K471"/>
      <c r="L471"/>
      <c r="M471"/>
    </row>
    <row r="472" spans="2:13" x14ac:dyDescent="0.25">
      <c r="B472"/>
      <c r="C472"/>
      <c r="D472"/>
      <c r="G472"/>
      <c r="H472"/>
      <c r="I472"/>
      <c r="J472"/>
      <c r="K472"/>
      <c r="L472"/>
      <c r="M472"/>
    </row>
    <row r="473" spans="2:13" x14ac:dyDescent="0.25">
      <c r="B473"/>
      <c r="C473"/>
      <c r="D473"/>
      <c r="G473"/>
      <c r="H473"/>
      <c r="I473"/>
      <c r="J473"/>
      <c r="K473"/>
      <c r="L473"/>
      <c r="M473"/>
    </row>
    <row r="474" spans="2:13" x14ac:dyDescent="0.25">
      <c r="B474"/>
      <c r="C474"/>
      <c r="D474"/>
      <c r="G474"/>
      <c r="H474"/>
      <c r="I474"/>
      <c r="J474"/>
      <c r="K474"/>
      <c r="L474"/>
      <c r="M474"/>
    </row>
    <row r="475" spans="2:13" x14ac:dyDescent="0.25">
      <c r="B475"/>
      <c r="C475"/>
      <c r="D475"/>
      <c r="G475"/>
      <c r="H475"/>
      <c r="I475"/>
      <c r="J475"/>
      <c r="K475"/>
      <c r="L475"/>
      <c r="M475"/>
    </row>
    <row r="476" spans="2:13" x14ac:dyDescent="0.25">
      <c r="B476"/>
      <c r="C476"/>
      <c r="D476"/>
      <c r="G476"/>
      <c r="H476"/>
      <c r="I476"/>
      <c r="J476"/>
      <c r="K476"/>
      <c r="L476"/>
      <c r="M476"/>
    </row>
    <row r="477" spans="2:13" x14ac:dyDescent="0.25">
      <c r="B477"/>
      <c r="C477"/>
      <c r="D477"/>
      <c r="G477"/>
      <c r="H477"/>
      <c r="I477"/>
      <c r="J477"/>
      <c r="K477"/>
      <c r="L477"/>
      <c r="M477"/>
    </row>
    <row r="478" spans="2:13" x14ac:dyDescent="0.25">
      <c r="B478"/>
      <c r="C478"/>
      <c r="D478"/>
      <c r="G478"/>
      <c r="H478"/>
      <c r="I478"/>
      <c r="J478"/>
      <c r="K478"/>
      <c r="L478"/>
      <c r="M478"/>
    </row>
    <row r="479" spans="2:13" x14ac:dyDescent="0.25">
      <c r="B479"/>
      <c r="C479"/>
      <c r="D479"/>
      <c r="G479"/>
      <c r="H479"/>
      <c r="I479"/>
      <c r="J479"/>
      <c r="K479"/>
      <c r="L479"/>
      <c r="M479"/>
    </row>
    <row r="480" spans="2:13" x14ac:dyDescent="0.25">
      <c r="B480"/>
      <c r="C480"/>
      <c r="D480"/>
      <c r="G480"/>
      <c r="H480"/>
      <c r="I480"/>
      <c r="J480"/>
      <c r="K480"/>
      <c r="L480"/>
      <c r="M480"/>
    </row>
    <row r="481" spans="2:13" x14ac:dyDescent="0.25">
      <c r="B481"/>
      <c r="C481"/>
      <c r="D481"/>
      <c r="G481"/>
      <c r="H481"/>
      <c r="I481"/>
      <c r="J481"/>
      <c r="K481"/>
      <c r="L481"/>
      <c r="M481"/>
    </row>
    <row r="482" spans="2:13" x14ac:dyDescent="0.25">
      <c r="B482"/>
      <c r="C482"/>
      <c r="D482"/>
      <c r="G482"/>
      <c r="H482"/>
      <c r="I482"/>
      <c r="J482"/>
      <c r="K482"/>
      <c r="L482"/>
      <c r="M482"/>
    </row>
    <row r="483" spans="2:13" x14ac:dyDescent="0.25">
      <c r="B483"/>
      <c r="C483"/>
      <c r="D483"/>
      <c r="G483"/>
      <c r="H483"/>
      <c r="I483"/>
      <c r="J483"/>
      <c r="K483"/>
      <c r="L483"/>
      <c r="M483"/>
    </row>
    <row r="484" spans="2:13" x14ac:dyDescent="0.25">
      <c r="B484"/>
      <c r="C484"/>
      <c r="D484"/>
      <c r="G484"/>
      <c r="H484"/>
      <c r="I484"/>
      <c r="J484"/>
      <c r="K484"/>
      <c r="L484"/>
      <c r="M484"/>
    </row>
    <row r="485" spans="2:13" x14ac:dyDescent="0.25">
      <c r="B485"/>
      <c r="C485"/>
      <c r="D485"/>
      <c r="G485"/>
      <c r="H485"/>
      <c r="I485"/>
      <c r="J485"/>
      <c r="K485"/>
      <c r="L485"/>
      <c r="M485"/>
    </row>
    <row r="486" spans="2:13" x14ac:dyDescent="0.25">
      <c r="B486"/>
      <c r="C486"/>
      <c r="D486"/>
      <c r="G486"/>
      <c r="H486"/>
      <c r="I486"/>
      <c r="J486"/>
      <c r="K486"/>
      <c r="L486"/>
      <c r="M486"/>
    </row>
    <row r="487" spans="2:13" x14ac:dyDescent="0.25">
      <c r="B487"/>
      <c r="C487"/>
      <c r="D487"/>
      <c r="G487"/>
      <c r="H487"/>
      <c r="I487"/>
      <c r="J487"/>
      <c r="K487"/>
      <c r="L487"/>
      <c r="M487"/>
    </row>
    <row r="488" spans="2:13" x14ac:dyDescent="0.25">
      <c r="B488"/>
      <c r="C488"/>
      <c r="D488"/>
      <c r="G488"/>
      <c r="H488"/>
      <c r="I488"/>
      <c r="J488"/>
      <c r="K488"/>
      <c r="L488"/>
      <c r="M488"/>
    </row>
    <row r="489" spans="2:13" x14ac:dyDescent="0.25">
      <c r="B489"/>
      <c r="C489"/>
      <c r="D489"/>
      <c r="G489"/>
      <c r="H489"/>
      <c r="I489"/>
      <c r="J489"/>
      <c r="K489"/>
      <c r="L489"/>
      <c r="M489"/>
    </row>
    <row r="490" spans="2:13" x14ac:dyDescent="0.25">
      <c r="B490"/>
      <c r="C490"/>
      <c r="D490"/>
      <c r="G490"/>
      <c r="H490"/>
      <c r="I490"/>
      <c r="J490"/>
      <c r="K490"/>
      <c r="L490"/>
      <c r="M490"/>
    </row>
    <row r="491" spans="2:13" x14ac:dyDescent="0.25">
      <c r="B491"/>
      <c r="C491"/>
      <c r="D491"/>
      <c r="G491"/>
      <c r="H491"/>
      <c r="I491"/>
      <c r="J491"/>
      <c r="K491"/>
      <c r="L491"/>
      <c r="M491"/>
    </row>
    <row r="492" spans="2:13" x14ac:dyDescent="0.25">
      <c r="B492"/>
      <c r="C492"/>
      <c r="D492"/>
      <c r="G492"/>
      <c r="H492"/>
      <c r="I492"/>
      <c r="J492"/>
      <c r="K492"/>
      <c r="L492"/>
      <c r="M492"/>
    </row>
    <row r="493" spans="2:13" x14ac:dyDescent="0.25">
      <c r="B493"/>
      <c r="C493"/>
      <c r="D493"/>
      <c r="G493"/>
      <c r="H493"/>
      <c r="I493"/>
      <c r="J493"/>
      <c r="K493"/>
      <c r="L493"/>
      <c r="M493"/>
    </row>
    <row r="494" spans="2:13" x14ac:dyDescent="0.25">
      <c r="B494"/>
      <c r="C494"/>
      <c r="D494"/>
      <c r="G494"/>
      <c r="H494"/>
      <c r="I494"/>
      <c r="J494"/>
      <c r="K494"/>
      <c r="L494"/>
      <c r="M494"/>
    </row>
    <row r="495" spans="2:13" x14ac:dyDescent="0.25">
      <c r="B495"/>
      <c r="C495"/>
      <c r="D495"/>
      <c r="G495"/>
      <c r="H495"/>
      <c r="I495"/>
      <c r="J495"/>
      <c r="K495"/>
      <c r="L495"/>
      <c r="M495"/>
    </row>
    <row r="496" spans="2:13" x14ac:dyDescent="0.25">
      <c r="B496"/>
      <c r="C496"/>
      <c r="D496"/>
      <c r="G496"/>
      <c r="H496"/>
      <c r="I496"/>
      <c r="J496"/>
      <c r="K496"/>
      <c r="L496"/>
      <c r="M496"/>
    </row>
    <row r="497" spans="2:13" x14ac:dyDescent="0.25">
      <c r="B497"/>
      <c r="C497"/>
      <c r="D497"/>
      <c r="G497"/>
      <c r="H497"/>
      <c r="I497"/>
      <c r="J497"/>
      <c r="K497"/>
      <c r="L497"/>
      <c r="M497"/>
    </row>
    <row r="498" spans="2:13" x14ac:dyDescent="0.25">
      <c r="B498"/>
      <c r="C498"/>
      <c r="D498"/>
      <c r="G498"/>
      <c r="H498"/>
      <c r="I498"/>
      <c r="J498"/>
      <c r="K498"/>
      <c r="L498"/>
      <c r="M498"/>
    </row>
    <row r="499" spans="2:13" x14ac:dyDescent="0.25">
      <c r="B499"/>
      <c r="C499"/>
      <c r="D499"/>
      <c r="G499"/>
      <c r="H499"/>
      <c r="I499"/>
      <c r="J499"/>
      <c r="K499"/>
      <c r="L499"/>
      <c r="M499"/>
    </row>
    <row r="500" spans="2:13" x14ac:dyDescent="0.25">
      <c r="B500"/>
      <c r="C500"/>
      <c r="D500"/>
      <c r="G500"/>
      <c r="H500"/>
      <c r="I500"/>
      <c r="J500"/>
      <c r="K500"/>
      <c r="L500"/>
      <c r="M500"/>
    </row>
    <row r="501" spans="2:13" x14ac:dyDescent="0.25">
      <c r="B501"/>
      <c r="C501"/>
      <c r="D501"/>
      <c r="G501"/>
      <c r="H501"/>
      <c r="I501"/>
      <c r="J501"/>
      <c r="K501"/>
      <c r="L501"/>
      <c r="M501"/>
    </row>
    <row r="502" spans="2:13" x14ac:dyDescent="0.25">
      <c r="B502"/>
      <c r="C502"/>
      <c r="D502"/>
      <c r="G502"/>
      <c r="H502"/>
      <c r="I502"/>
      <c r="J502"/>
      <c r="K502"/>
      <c r="L502"/>
      <c r="M502"/>
    </row>
    <row r="503" spans="2:13" x14ac:dyDescent="0.25">
      <c r="B503"/>
      <c r="C503"/>
      <c r="D503"/>
      <c r="G503"/>
      <c r="H503"/>
      <c r="I503"/>
      <c r="J503"/>
      <c r="K503"/>
      <c r="L503"/>
      <c r="M503"/>
    </row>
    <row r="504" spans="2:13" x14ac:dyDescent="0.25">
      <c r="B504"/>
      <c r="C504"/>
      <c r="D504"/>
      <c r="G504"/>
      <c r="H504"/>
      <c r="I504"/>
      <c r="J504"/>
      <c r="K504"/>
      <c r="L504"/>
      <c r="M504"/>
    </row>
    <row r="505" spans="2:13" x14ac:dyDescent="0.25">
      <c r="B505"/>
      <c r="C505"/>
      <c r="D505"/>
      <c r="G505"/>
      <c r="H505"/>
      <c r="I505"/>
      <c r="J505"/>
      <c r="K505"/>
      <c r="L505"/>
      <c r="M505"/>
    </row>
    <row r="506" spans="2:13" x14ac:dyDescent="0.25">
      <c r="B506"/>
      <c r="C506"/>
      <c r="D506"/>
      <c r="G506"/>
      <c r="H506"/>
      <c r="I506"/>
      <c r="J506"/>
      <c r="K506"/>
      <c r="L506"/>
      <c r="M506"/>
    </row>
    <row r="507" spans="2:13" x14ac:dyDescent="0.25">
      <c r="B507"/>
      <c r="C507"/>
      <c r="D507"/>
      <c r="G507"/>
      <c r="H507"/>
      <c r="I507"/>
      <c r="J507"/>
      <c r="K507"/>
      <c r="L507"/>
      <c r="M507"/>
    </row>
    <row r="508" spans="2:13" x14ac:dyDescent="0.25">
      <c r="B508"/>
      <c r="C508"/>
      <c r="D508"/>
      <c r="G508"/>
      <c r="H508"/>
      <c r="I508"/>
      <c r="J508"/>
      <c r="K508"/>
      <c r="L508"/>
      <c r="M508"/>
    </row>
    <row r="509" spans="2:13" x14ac:dyDescent="0.25">
      <c r="B509"/>
      <c r="C509"/>
      <c r="D509"/>
      <c r="G509"/>
      <c r="H509"/>
      <c r="I509"/>
      <c r="J509"/>
      <c r="K509"/>
      <c r="L509"/>
      <c r="M509"/>
    </row>
    <row r="510" spans="2:13" x14ac:dyDescent="0.25">
      <c r="B510"/>
      <c r="C510"/>
      <c r="D510"/>
      <c r="G510"/>
      <c r="H510"/>
      <c r="I510"/>
      <c r="J510"/>
      <c r="K510"/>
      <c r="L510"/>
      <c r="M510"/>
    </row>
    <row r="511" spans="2:13" x14ac:dyDescent="0.25">
      <c r="B511"/>
      <c r="C511"/>
      <c r="D511"/>
      <c r="G511"/>
      <c r="H511"/>
      <c r="I511"/>
      <c r="J511"/>
      <c r="K511"/>
      <c r="L511"/>
      <c r="M511"/>
    </row>
    <row r="512" spans="2:13" x14ac:dyDescent="0.25">
      <c r="B512"/>
      <c r="C512"/>
      <c r="D512"/>
      <c r="G512"/>
      <c r="H512"/>
      <c r="I512"/>
      <c r="J512"/>
      <c r="K512"/>
      <c r="L512"/>
      <c r="M512"/>
    </row>
    <row r="513" spans="2:13" x14ac:dyDescent="0.25">
      <c r="B513"/>
      <c r="C513"/>
      <c r="D513"/>
      <c r="G513"/>
      <c r="H513"/>
      <c r="I513"/>
      <c r="J513"/>
      <c r="K513"/>
      <c r="L513"/>
      <c r="M513"/>
    </row>
    <row r="514" spans="2:13" x14ac:dyDescent="0.25">
      <c r="B514"/>
      <c r="C514"/>
      <c r="D514"/>
      <c r="G514"/>
      <c r="H514"/>
      <c r="I514"/>
      <c r="J514"/>
      <c r="K514"/>
      <c r="L514"/>
      <c r="M514"/>
    </row>
    <row r="515" spans="2:13" x14ac:dyDescent="0.25">
      <c r="B515"/>
      <c r="C515"/>
      <c r="D515"/>
      <c r="G515"/>
      <c r="H515"/>
      <c r="I515"/>
      <c r="J515"/>
      <c r="K515"/>
      <c r="L515"/>
      <c r="M515"/>
    </row>
    <row r="516" spans="2:13" x14ac:dyDescent="0.25">
      <c r="B516"/>
      <c r="C516"/>
      <c r="D516"/>
      <c r="G516"/>
      <c r="H516"/>
      <c r="I516"/>
      <c r="J516"/>
      <c r="K516"/>
      <c r="L516"/>
      <c r="M516"/>
    </row>
    <row r="517" spans="2:13" x14ac:dyDescent="0.25">
      <c r="B517"/>
      <c r="C517"/>
      <c r="D517"/>
      <c r="G517"/>
      <c r="H517"/>
      <c r="I517"/>
      <c r="J517"/>
      <c r="K517"/>
      <c r="L517"/>
      <c r="M517"/>
    </row>
    <row r="518" spans="2:13" x14ac:dyDescent="0.25">
      <c r="B518"/>
      <c r="C518"/>
      <c r="D518"/>
      <c r="G518"/>
      <c r="H518"/>
      <c r="I518"/>
      <c r="J518"/>
      <c r="K518"/>
      <c r="L518"/>
      <c r="M518"/>
    </row>
    <row r="519" spans="2:13" x14ac:dyDescent="0.25">
      <c r="B519"/>
      <c r="C519"/>
      <c r="D519"/>
      <c r="G519"/>
      <c r="H519"/>
      <c r="I519"/>
      <c r="J519"/>
      <c r="K519"/>
      <c r="L519"/>
      <c r="M519"/>
    </row>
    <row r="520" spans="2:13" x14ac:dyDescent="0.25">
      <c r="B520"/>
      <c r="C520"/>
      <c r="D520"/>
      <c r="G520"/>
      <c r="H520"/>
      <c r="I520"/>
      <c r="J520"/>
      <c r="K520"/>
      <c r="L520"/>
      <c r="M520"/>
    </row>
    <row r="521" spans="2:13" x14ac:dyDescent="0.25">
      <c r="B521"/>
      <c r="C521"/>
      <c r="D521"/>
      <c r="G521"/>
      <c r="H521"/>
      <c r="I521"/>
      <c r="J521"/>
      <c r="K521"/>
      <c r="L521"/>
      <c r="M521"/>
    </row>
    <row r="522" spans="2:13" x14ac:dyDescent="0.25">
      <c r="B522"/>
      <c r="C522"/>
      <c r="D522"/>
      <c r="G522"/>
      <c r="H522"/>
      <c r="I522"/>
      <c r="J522"/>
      <c r="K522"/>
      <c r="L522"/>
      <c r="M522"/>
    </row>
    <row r="523" spans="2:13" x14ac:dyDescent="0.25">
      <c r="B523"/>
      <c r="C523"/>
      <c r="D523"/>
      <c r="G523"/>
      <c r="H523"/>
      <c r="I523"/>
      <c r="J523"/>
      <c r="K523"/>
      <c r="L523"/>
      <c r="M523"/>
    </row>
    <row r="524" spans="2:13" x14ac:dyDescent="0.25">
      <c r="B524"/>
      <c r="C524"/>
      <c r="D524"/>
      <c r="G524"/>
      <c r="H524"/>
      <c r="I524"/>
      <c r="J524"/>
      <c r="K524"/>
      <c r="L524"/>
      <c r="M524"/>
    </row>
    <row r="525" spans="2:13" x14ac:dyDescent="0.25">
      <c r="B525"/>
      <c r="C525"/>
      <c r="D525"/>
      <c r="G525"/>
      <c r="H525"/>
      <c r="I525"/>
      <c r="J525"/>
      <c r="K525"/>
      <c r="L525"/>
      <c r="M525"/>
    </row>
    <row r="526" spans="2:13" x14ac:dyDescent="0.25">
      <c r="B526"/>
      <c r="C526"/>
      <c r="D526"/>
      <c r="G526"/>
      <c r="H526"/>
      <c r="I526"/>
      <c r="J526"/>
      <c r="K526"/>
      <c r="L526"/>
      <c r="M526"/>
    </row>
    <row r="527" spans="2:13" x14ac:dyDescent="0.25">
      <c r="B527"/>
      <c r="C527"/>
      <c r="D527"/>
      <c r="G527"/>
      <c r="H527"/>
      <c r="I527"/>
      <c r="J527"/>
      <c r="K527"/>
      <c r="L527"/>
      <c r="M527"/>
    </row>
    <row r="528" spans="2:13" x14ac:dyDescent="0.25">
      <c r="B528"/>
      <c r="C528"/>
      <c r="D528"/>
      <c r="G528"/>
      <c r="H528"/>
      <c r="I528"/>
      <c r="J528"/>
      <c r="K528"/>
      <c r="L528"/>
      <c r="M528"/>
    </row>
    <row r="529" spans="2:13" x14ac:dyDescent="0.25">
      <c r="B529"/>
      <c r="C529"/>
      <c r="D529"/>
      <c r="G529"/>
      <c r="H529"/>
      <c r="I529"/>
      <c r="J529"/>
      <c r="K529"/>
      <c r="L529"/>
      <c r="M529"/>
    </row>
    <row r="530" spans="2:13" x14ac:dyDescent="0.25">
      <c r="B530"/>
      <c r="C530"/>
      <c r="D530"/>
      <c r="G530"/>
      <c r="H530"/>
      <c r="I530"/>
      <c r="J530"/>
      <c r="K530"/>
      <c r="L530"/>
      <c r="M530"/>
    </row>
    <row r="531" spans="2:13" x14ac:dyDescent="0.25">
      <c r="B531"/>
      <c r="C531"/>
      <c r="D531"/>
      <c r="G531"/>
      <c r="H531"/>
      <c r="I531"/>
      <c r="J531"/>
      <c r="K531"/>
      <c r="L531"/>
      <c r="M531"/>
    </row>
    <row r="532" spans="2:13" x14ac:dyDescent="0.25">
      <c r="B532"/>
      <c r="C532"/>
      <c r="D532"/>
      <c r="G532"/>
      <c r="H532"/>
      <c r="I532"/>
      <c r="J532"/>
      <c r="K532"/>
      <c r="L532"/>
      <c r="M532"/>
    </row>
    <row r="533" spans="2:13" x14ac:dyDescent="0.25">
      <c r="B533"/>
      <c r="C533"/>
      <c r="D533"/>
      <c r="G533"/>
      <c r="H533"/>
      <c r="I533"/>
      <c r="J533"/>
      <c r="K533"/>
      <c r="L533"/>
      <c r="M533"/>
    </row>
    <row r="534" spans="2:13" x14ac:dyDescent="0.25">
      <c r="B534"/>
      <c r="C534"/>
      <c r="D534"/>
      <c r="G534"/>
      <c r="H534"/>
      <c r="I534"/>
      <c r="J534"/>
      <c r="K534"/>
      <c r="L534"/>
      <c r="M534"/>
    </row>
    <row r="535" spans="2:13" x14ac:dyDescent="0.25">
      <c r="B535"/>
      <c r="C535"/>
      <c r="D535"/>
      <c r="G535"/>
      <c r="H535"/>
      <c r="I535"/>
      <c r="J535"/>
      <c r="K535"/>
      <c r="L535"/>
      <c r="M535"/>
    </row>
    <row r="536" spans="2:13" x14ac:dyDescent="0.25">
      <c r="B536"/>
      <c r="C536"/>
      <c r="D536"/>
      <c r="G536"/>
      <c r="H536"/>
      <c r="I536"/>
      <c r="J536"/>
      <c r="K536"/>
      <c r="L536"/>
      <c r="M536"/>
    </row>
    <row r="537" spans="2:13" x14ac:dyDescent="0.25">
      <c r="B537"/>
      <c r="C537"/>
      <c r="D537"/>
      <c r="G537"/>
      <c r="H537"/>
      <c r="I537"/>
      <c r="J537"/>
      <c r="K537"/>
      <c r="L537"/>
      <c r="M537"/>
    </row>
    <row r="538" spans="2:13" x14ac:dyDescent="0.25">
      <c r="B538"/>
      <c r="C538"/>
      <c r="D538"/>
      <c r="G538"/>
      <c r="H538"/>
      <c r="I538"/>
      <c r="J538"/>
      <c r="K538"/>
      <c r="L538"/>
      <c r="M538"/>
    </row>
    <row r="539" spans="2:13" x14ac:dyDescent="0.25">
      <c r="B539"/>
      <c r="C539"/>
      <c r="D539"/>
      <c r="G539"/>
      <c r="H539"/>
      <c r="I539"/>
      <c r="J539"/>
      <c r="K539"/>
      <c r="L539"/>
      <c r="M539"/>
    </row>
    <row r="540" spans="2:13" x14ac:dyDescent="0.25">
      <c r="B540"/>
      <c r="C540"/>
      <c r="D540"/>
      <c r="G540"/>
      <c r="H540"/>
      <c r="I540"/>
      <c r="J540"/>
      <c r="K540"/>
      <c r="L540"/>
      <c r="M540"/>
    </row>
    <row r="541" spans="2:13" x14ac:dyDescent="0.25">
      <c r="B541"/>
      <c r="C541"/>
      <c r="D541"/>
      <c r="G541"/>
      <c r="H541"/>
      <c r="I541"/>
      <c r="J541"/>
      <c r="K541"/>
      <c r="L541"/>
      <c r="M541"/>
    </row>
    <row r="542" spans="2:13" x14ac:dyDescent="0.25">
      <c r="B542"/>
      <c r="C542"/>
      <c r="D542"/>
      <c r="G542"/>
      <c r="H542"/>
      <c r="I542"/>
      <c r="J542"/>
      <c r="K542"/>
      <c r="L542"/>
      <c r="M542"/>
    </row>
    <row r="543" spans="2:13" x14ac:dyDescent="0.25">
      <c r="B543"/>
      <c r="C543"/>
      <c r="D543"/>
      <c r="G543"/>
      <c r="H543"/>
      <c r="I543"/>
      <c r="J543"/>
      <c r="K543"/>
      <c r="L543"/>
      <c r="M543"/>
    </row>
    <row r="544" spans="2:13" x14ac:dyDescent="0.25">
      <c r="B544"/>
      <c r="C544"/>
      <c r="D544"/>
      <c r="G544"/>
      <c r="H544"/>
      <c r="I544"/>
      <c r="J544"/>
      <c r="K544"/>
      <c r="L544"/>
      <c r="M544"/>
    </row>
    <row r="545" spans="2:13" x14ac:dyDescent="0.25">
      <c r="B545"/>
      <c r="C545"/>
      <c r="D545"/>
      <c r="G545"/>
      <c r="H545"/>
      <c r="I545"/>
      <c r="J545"/>
      <c r="K545"/>
      <c r="L545"/>
      <c r="M545"/>
    </row>
    <row r="546" spans="2:13" x14ac:dyDescent="0.25">
      <c r="B546"/>
      <c r="C546"/>
      <c r="D546"/>
      <c r="G546"/>
      <c r="H546"/>
      <c r="I546"/>
      <c r="J546"/>
      <c r="K546"/>
      <c r="L546"/>
      <c r="M546"/>
    </row>
    <row r="547" spans="2:13" x14ac:dyDescent="0.25">
      <c r="B547"/>
      <c r="C547"/>
      <c r="D547"/>
      <c r="G547"/>
      <c r="H547"/>
      <c r="I547"/>
      <c r="J547"/>
      <c r="K547"/>
      <c r="L547"/>
      <c r="M547"/>
    </row>
    <row r="548" spans="2:13" x14ac:dyDescent="0.25">
      <c r="B548"/>
      <c r="C548"/>
      <c r="D548"/>
      <c r="G548"/>
      <c r="H548"/>
      <c r="I548"/>
      <c r="J548"/>
      <c r="K548"/>
      <c r="L548"/>
      <c r="M548"/>
    </row>
    <row r="549" spans="2:13" x14ac:dyDescent="0.25">
      <c r="B549"/>
      <c r="C549"/>
      <c r="D549"/>
      <c r="G549"/>
      <c r="H549"/>
      <c r="I549"/>
      <c r="J549"/>
      <c r="K549"/>
      <c r="L549"/>
      <c r="M549"/>
    </row>
    <row r="550" spans="2:13" x14ac:dyDescent="0.25">
      <c r="B550"/>
      <c r="C550"/>
      <c r="D550"/>
      <c r="G550"/>
      <c r="H550"/>
      <c r="I550"/>
      <c r="J550"/>
      <c r="K550"/>
      <c r="L550"/>
      <c r="M550"/>
    </row>
    <row r="551" spans="2:13" x14ac:dyDescent="0.25">
      <c r="B551"/>
      <c r="C551"/>
      <c r="D551"/>
      <c r="G551"/>
      <c r="H551"/>
      <c r="I551"/>
      <c r="J551"/>
      <c r="K551"/>
      <c r="L551"/>
      <c r="M551"/>
    </row>
    <row r="552" spans="2:13" x14ac:dyDescent="0.25">
      <c r="B552"/>
      <c r="C552"/>
      <c r="D552"/>
      <c r="G552"/>
      <c r="H552"/>
      <c r="I552"/>
      <c r="J552"/>
      <c r="K552"/>
      <c r="L552"/>
      <c r="M552"/>
    </row>
    <row r="553" spans="2:13" x14ac:dyDescent="0.25">
      <c r="B553"/>
      <c r="C553"/>
      <c r="D553"/>
      <c r="G553"/>
      <c r="H553"/>
      <c r="I553"/>
      <c r="J553"/>
      <c r="K553"/>
      <c r="L553"/>
      <c r="M553"/>
    </row>
    <row r="554" spans="2:13" x14ac:dyDescent="0.25">
      <c r="B554"/>
      <c r="C554"/>
      <c r="D554"/>
      <c r="G554"/>
      <c r="H554"/>
      <c r="I554"/>
      <c r="J554"/>
      <c r="K554"/>
      <c r="L554"/>
      <c r="M554"/>
    </row>
    <row r="555" spans="2:13" x14ac:dyDescent="0.25">
      <c r="B555"/>
      <c r="C555"/>
      <c r="D555"/>
      <c r="G555"/>
      <c r="H555"/>
      <c r="I555"/>
      <c r="J555"/>
      <c r="K555"/>
      <c r="L555"/>
      <c r="M555"/>
    </row>
    <row r="556" spans="2:13" x14ac:dyDescent="0.25">
      <c r="B556"/>
      <c r="C556"/>
      <c r="D556"/>
      <c r="G556"/>
      <c r="H556"/>
      <c r="I556"/>
      <c r="J556"/>
      <c r="K556"/>
      <c r="L556"/>
      <c r="M556"/>
    </row>
    <row r="557" spans="2:13" x14ac:dyDescent="0.25">
      <c r="B557"/>
      <c r="C557"/>
      <c r="D557"/>
      <c r="G557"/>
      <c r="H557"/>
      <c r="I557"/>
      <c r="J557"/>
      <c r="K557"/>
      <c r="L557"/>
      <c r="M557"/>
    </row>
    <row r="558" spans="2:13" x14ac:dyDescent="0.25">
      <c r="B558"/>
      <c r="C558"/>
      <c r="D558"/>
      <c r="G558"/>
      <c r="H558"/>
      <c r="I558"/>
      <c r="J558"/>
      <c r="K558"/>
      <c r="L558"/>
      <c r="M558"/>
    </row>
    <row r="559" spans="2:13" x14ac:dyDescent="0.25">
      <c r="B559"/>
      <c r="C559"/>
      <c r="D559"/>
      <c r="G559"/>
      <c r="H559"/>
      <c r="I559"/>
      <c r="J559"/>
      <c r="K559"/>
      <c r="L559"/>
      <c r="M559"/>
    </row>
    <row r="560" spans="2:13" x14ac:dyDescent="0.25">
      <c r="B560"/>
      <c r="C560"/>
      <c r="D560"/>
      <c r="G560"/>
      <c r="H560"/>
      <c r="I560"/>
      <c r="J560"/>
      <c r="K560"/>
      <c r="L560"/>
      <c r="M560"/>
    </row>
    <row r="561" spans="2:13" x14ac:dyDescent="0.25">
      <c r="B561"/>
      <c r="C561"/>
      <c r="D561"/>
      <c r="G561"/>
      <c r="H561"/>
      <c r="I561"/>
      <c r="J561"/>
      <c r="K561"/>
      <c r="L561"/>
      <c r="M561"/>
    </row>
    <row r="562" spans="2:13" x14ac:dyDescent="0.25">
      <c r="B562"/>
      <c r="C562"/>
      <c r="D562"/>
      <c r="G562"/>
      <c r="H562"/>
      <c r="I562"/>
      <c r="J562"/>
      <c r="K562"/>
      <c r="L562"/>
      <c r="M562"/>
    </row>
    <row r="563" spans="2:13" x14ac:dyDescent="0.25">
      <c r="B563"/>
      <c r="C563"/>
      <c r="D563"/>
      <c r="G563"/>
      <c r="H563"/>
      <c r="I563"/>
      <c r="J563"/>
      <c r="K563"/>
      <c r="L563"/>
      <c r="M563"/>
    </row>
    <row r="564" spans="2:13" x14ac:dyDescent="0.25">
      <c r="B564"/>
      <c r="C564"/>
      <c r="D564"/>
      <c r="G564"/>
      <c r="H564"/>
      <c r="I564"/>
      <c r="J564"/>
      <c r="K564"/>
      <c r="L564"/>
      <c r="M564"/>
    </row>
    <row r="565" spans="2:13" x14ac:dyDescent="0.25">
      <c r="B565"/>
      <c r="C565"/>
      <c r="D565"/>
      <c r="G565"/>
      <c r="H565"/>
      <c r="I565"/>
      <c r="J565"/>
      <c r="K565"/>
      <c r="L565"/>
      <c r="M565"/>
    </row>
    <row r="566" spans="2:13" x14ac:dyDescent="0.25">
      <c r="B566"/>
      <c r="C566"/>
      <c r="D566"/>
      <c r="G566"/>
      <c r="H566"/>
      <c r="I566"/>
      <c r="J566"/>
      <c r="K566"/>
      <c r="L566"/>
      <c r="M566"/>
    </row>
    <row r="567" spans="2:13" x14ac:dyDescent="0.25">
      <c r="B567"/>
      <c r="C567"/>
      <c r="D567"/>
      <c r="G567"/>
      <c r="H567"/>
      <c r="I567"/>
      <c r="J567"/>
      <c r="K567"/>
      <c r="L567"/>
      <c r="M567"/>
    </row>
    <row r="568" spans="2:13" x14ac:dyDescent="0.25">
      <c r="B568"/>
      <c r="C568"/>
      <c r="D568"/>
      <c r="G568"/>
      <c r="H568"/>
      <c r="I568"/>
      <c r="J568"/>
      <c r="K568"/>
      <c r="L568"/>
      <c r="M568"/>
    </row>
    <row r="569" spans="2:13" x14ac:dyDescent="0.25">
      <c r="B569"/>
      <c r="C569"/>
      <c r="D569"/>
      <c r="G569"/>
      <c r="H569"/>
      <c r="I569"/>
      <c r="J569"/>
      <c r="K569"/>
      <c r="L569"/>
      <c r="M569"/>
    </row>
    <row r="570" spans="2:13" x14ac:dyDescent="0.25">
      <c r="B570"/>
      <c r="C570"/>
      <c r="D570"/>
      <c r="G570"/>
      <c r="H570"/>
      <c r="I570"/>
      <c r="J570"/>
      <c r="K570"/>
      <c r="L570"/>
      <c r="M570"/>
    </row>
    <row r="571" spans="2:13" x14ac:dyDescent="0.25">
      <c r="B571"/>
      <c r="C571"/>
      <c r="D571"/>
      <c r="G571"/>
      <c r="H571"/>
      <c r="I571"/>
      <c r="J571"/>
      <c r="K571"/>
      <c r="L571"/>
      <c r="M571"/>
    </row>
    <row r="572" spans="2:13" x14ac:dyDescent="0.25">
      <c r="B572"/>
      <c r="C572"/>
      <c r="D572"/>
      <c r="G572"/>
      <c r="H572"/>
      <c r="I572"/>
      <c r="J572"/>
      <c r="K572"/>
      <c r="L572"/>
      <c r="M572"/>
    </row>
    <row r="573" spans="2:13" x14ac:dyDescent="0.25">
      <c r="B573"/>
      <c r="C573"/>
      <c r="D573"/>
      <c r="G573"/>
      <c r="H573"/>
      <c r="I573"/>
      <c r="J573"/>
      <c r="K573"/>
      <c r="L573"/>
      <c r="M573"/>
    </row>
    <row r="574" spans="2:13" x14ac:dyDescent="0.25">
      <c r="B574"/>
      <c r="C574"/>
      <c r="D574"/>
      <c r="G574"/>
      <c r="H574"/>
      <c r="I574"/>
      <c r="J574"/>
      <c r="K574"/>
      <c r="L574"/>
      <c r="M574"/>
    </row>
    <row r="575" spans="2:13" x14ac:dyDescent="0.25">
      <c r="B575"/>
      <c r="C575"/>
      <c r="D575"/>
      <c r="G575"/>
      <c r="H575"/>
      <c r="I575"/>
      <c r="J575"/>
      <c r="K575"/>
      <c r="L575"/>
      <c r="M575"/>
    </row>
    <row r="576" spans="2:13" x14ac:dyDescent="0.25">
      <c r="B576"/>
      <c r="C576"/>
      <c r="D576"/>
      <c r="G576"/>
      <c r="H576"/>
      <c r="I576"/>
      <c r="J576"/>
      <c r="K576"/>
      <c r="L576"/>
      <c r="M576"/>
    </row>
    <row r="577" spans="2:13" x14ac:dyDescent="0.25">
      <c r="B577"/>
      <c r="C577"/>
      <c r="D577"/>
      <c r="G577"/>
      <c r="H577"/>
      <c r="I577"/>
      <c r="J577"/>
      <c r="K577"/>
      <c r="L577"/>
      <c r="M577"/>
    </row>
    <row r="578" spans="2:13" x14ac:dyDescent="0.25">
      <c r="B578"/>
      <c r="C578"/>
      <c r="D578"/>
      <c r="G578"/>
      <c r="H578"/>
      <c r="I578"/>
      <c r="J578"/>
      <c r="K578"/>
      <c r="L578"/>
      <c r="M578"/>
    </row>
    <row r="579" spans="2:13" x14ac:dyDescent="0.25">
      <c r="B579"/>
      <c r="C579"/>
      <c r="D579"/>
      <c r="G579"/>
      <c r="H579"/>
      <c r="I579"/>
      <c r="J579"/>
      <c r="K579"/>
      <c r="L579"/>
      <c r="M579"/>
    </row>
    <row r="580" spans="2:13" x14ac:dyDescent="0.25">
      <c r="B580"/>
      <c r="C580"/>
      <c r="D580"/>
      <c r="G580"/>
      <c r="H580"/>
      <c r="I580"/>
      <c r="J580"/>
      <c r="K580"/>
      <c r="L580"/>
      <c r="M580"/>
    </row>
    <row r="581" spans="2:13" x14ac:dyDescent="0.25">
      <c r="B581"/>
      <c r="C581"/>
      <c r="D581"/>
      <c r="G581"/>
      <c r="H581"/>
      <c r="I581"/>
      <c r="J581"/>
      <c r="K581"/>
      <c r="L581"/>
      <c r="M581"/>
    </row>
    <row r="582" spans="2:13" x14ac:dyDescent="0.25">
      <c r="B582"/>
      <c r="C582"/>
      <c r="D582"/>
      <c r="G582"/>
      <c r="H582"/>
      <c r="I582"/>
      <c r="J582"/>
      <c r="K582"/>
      <c r="L582"/>
      <c r="M582"/>
    </row>
    <row r="583" spans="2:13" x14ac:dyDescent="0.25">
      <c r="B583"/>
      <c r="C583"/>
      <c r="D583"/>
      <c r="G583"/>
      <c r="H583"/>
      <c r="I583"/>
      <c r="J583"/>
      <c r="K583"/>
      <c r="L583"/>
      <c r="M583"/>
    </row>
    <row r="584" spans="2:13" x14ac:dyDescent="0.25">
      <c r="B584"/>
      <c r="C584"/>
      <c r="D584"/>
      <c r="G584"/>
      <c r="H584"/>
      <c r="I584"/>
      <c r="J584"/>
      <c r="K584"/>
      <c r="L584"/>
      <c r="M584"/>
    </row>
    <row r="585" spans="2:13" x14ac:dyDescent="0.25">
      <c r="B585"/>
      <c r="C585"/>
      <c r="D585"/>
      <c r="G585"/>
      <c r="H585"/>
      <c r="I585"/>
      <c r="J585"/>
      <c r="K585"/>
      <c r="L585"/>
      <c r="M585"/>
    </row>
    <row r="586" spans="2:13" x14ac:dyDescent="0.25">
      <c r="B586"/>
      <c r="C586"/>
      <c r="D586"/>
      <c r="G586"/>
      <c r="H586"/>
      <c r="I586"/>
      <c r="J586"/>
      <c r="K586"/>
      <c r="L586"/>
      <c r="M586"/>
    </row>
    <row r="587" spans="2:13" x14ac:dyDescent="0.25">
      <c r="B587"/>
      <c r="C587"/>
      <c r="D587"/>
      <c r="G587"/>
      <c r="H587"/>
      <c r="I587"/>
      <c r="J587"/>
      <c r="K587"/>
      <c r="L587"/>
      <c r="M587"/>
    </row>
    <row r="588" spans="2:13" x14ac:dyDescent="0.25">
      <c r="B588"/>
      <c r="C588"/>
      <c r="D588"/>
      <c r="G588"/>
      <c r="H588"/>
      <c r="I588"/>
      <c r="J588"/>
      <c r="K588"/>
      <c r="L588"/>
      <c r="M588"/>
    </row>
    <row r="589" spans="2:13" x14ac:dyDescent="0.25">
      <c r="B589"/>
      <c r="C589"/>
      <c r="D589"/>
      <c r="G589"/>
      <c r="H589"/>
      <c r="I589"/>
      <c r="J589"/>
      <c r="K589"/>
      <c r="L589"/>
      <c r="M589"/>
    </row>
    <row r="590" spans="2:13" x14ac:dyDescent="0.25">
      <c r="B590"/>
      <c r="C590"/>
      <c r="D590"/>
      <c r="G590"/>
      <c r="H590"/>
      <c r="I590"/>
      <c r="J590"/>
      <c r="K590"/>
      <c r="L590"/>
      <c r="M590"/>
    </row>
    <row r="591" spans="2:13" x14ac:dyDescent="0.25">
      <c r="B591"/>
      <c r="C591"/>
      <c r="D591"/>
      <c r="G591"/>
      <c r="H591"/>
      <c r="I591"/>
      <c r="J591"/>
      <c r="K591"/>
      <c r="L591"/>
      <c r="M591"/>
    </row>
    <row r="592" spans="2:13" x14ac:dyDescent="0.25">
      <c r="B592"/>
      <c r="C592"/>
      <c r="D592"/>
      <c r="G592"/>
      <c r="H592"/>
      <c r="I592"/>
      <c r="J592"/>
      <c r="K592"/>
      <c r="L592"/>
      <c r="M592"/>
    </row>
    <row r="593" spans="2:13" x14ac:dyDescent="0.25">
      <c r="B593"/>
      <c r="C593"/>
      <c r="D593"/>
      <c r="G593"/>
      <c r="H593"/>
      <c r="I593"/>
      <c r="J593"/>
      <c r="K593"/>
      <c r="L593"/>
      <c r="M593"/>
    </row>
    <row r="594" spans="2:13" x14ac:dyDescent="0.25">
      <c r="B594"/>
      <c r="C594"/>
      <c r="D594"/>
      <c r="G594"/>
      <c r="H594"/>
      <c r="I594"/>
      <c r="J594"/>
      <c r="K594"/>
      <c r="L594"/>
      <c r="M594"/>
    </row>
    <row r="595" spans="2:13" x14ac:dyDescent="0.25">
      <c r="B595"/>
      <c r="C595"/>
      <c r="D595"/>
      <c r="G595"/>
      <c r="H595"/>
      <c r="I595"/>
      <c r="J595"/>
      <c r="K595"/>
      <c r="L595"/>
      <c r="M595"/>
    </row>
    <row r="596" spans="2:13" x14ac:dyDescent="0.25">
      <c r="B596"/>
      <c r="C596"/>
      <c r="D596"/>
      <c r="G596"/>
      <c r="H596"/>
      <c r="I596"/>
      <c r="J596"/>
      <c r="K596"/>
      <c r="L596"/>
      <c r="M596"/>
    </row>
    <row r="597" spans="2:13" x14ac:dyDescent="0.25">
      <c r="B597"/>
      <c r="C597"/>
      <c r="D597"/>
      <c r="G597"/>
      <c r="H597"/>
      <c r="I597"/>
      <c r="J597"/>
      <c r="K597"/>
      <c r="L597"/>
      <c r="M597"/>
    </row>
    <row r="598" spans="2:13" x14ac:dyDescent="0.25">
      <c r="B598"/>
      <c r="C598"/>
      <c r="D598"/>
      <c r="G598"/>
      <c r="H598"/>
      <c r="I598"/>
      <c r="J598"/>
      <c r="K598"/>
      <c r="L598"/>
      <c r="M598"/>
    </row>
    <row r="599" spans="2:13" x14ac:dyDescent="0.25">
      <c r="B599"/>
      <c r="C599"/>
      <c r="D599"/>
      <c r="G599"/>
      <c r="H599"/>
      <c r="I599"/>
      <c r="J599"/>
      <c r="K599"/>
      <c r="L599"/>
      <c r="M599"/>
    </row>
    <row r="600" spans="2:13" x14ac:dyDescent="0.25">
      <c r="B600"/>
      <c r="C600"/>
      <c r="D600"/>
      <c r="G600"/>
      <c r="H600"/>
      <c r="I600"/>
      <c r="J600"/>
      <c r="K600"/>
      <c r="L600"/>
      <c r="M600"/>
    </row>
    <row r="601" spans="2:13" x14ac:dyDescent="0.25">
      <c r="B601"/>
      <c r="C601"/>
      <c r="D601"/>
      <c r="G601"/>
      <c r="H601"/>
      <c r="I601"/>
      <c r="J601"/>
      <c r="K601"/>
      <c r="L601"/>
      <c r="M601"/>
    </row>
    <row r="602" spans="2:13" x14ac:dyDescent="0.25">
      <c r="B602"/>
      <c r="C602"/>
      <c r="D602"/>
      <c r="G602"/>
      <c r="H602"/>
      <c r="I602"/>
      <c r="J602"/>
      <c r="K602"/>
      <c r="L602"/>
      <c r="M602"/>
    </row>
    <row r="603" spans="2:13" x14ac:dyDescent="0.25">
      <c r="B603"/>
      <c r="C603"/>
      <c r="D603"/>
      <c r="G603"/>
      <c r="H603"/>
      <c r="I603"/>
      <c r="J603"/>
      <c r="K603"/>
      <c r="L603"/>
      <c r="M603"/>
    </row>
    <row r="604" spans="2:13" x14ac:dyDescent="0.25">
      <c r="B604"/>
      <c r="C604"/>
      <c r="D604"/>
      <c r="G604"/>
      <c r="H604"/>
      <c r="I604"/>
      <c r="J604"/>
      <c r="K604"/>
      <c r="L604"/>
      <c r="M604"/>
    </row>
    <row r="605" spans="2:13" x14ac:dyDescent="0.25">
      <c r="B605"/>
      <c r="C605"/>
      <c r="D605"/>
      <c r="G605"/>
      <c r="H605"/>
      <c r="I605"/>
      <c r="J605"/>
      <c r="K605"/>
      <c r="L605"/>
      <c r="M605"/>
    </row>
    <row r="606" spans="2:13" x14ac:dyDescent="0.25">
      <c r="B606"/>
      <c r="C606"/>
      <c r="D606"/>
      <c r="G606"/>
      <c r="H606"/>
      <c r="I606"/>
      <c r="J606"/>
      <c r="K606"/>
      <c r="L606"/>
      <c r="M606"/>
    </row>
    <row r="607" spans="2:13" x14ac:dyDescent="0.25">
      <c r="B607"/>
      <c r="C607"/>
      <c r="D607"/>
      <c r="G607"/>
      <c r="H607"/>
      <c r="I607"/>
      <c r="J607"/>
      <c r="K607"/>
      <c r="L607"/>
      <c r="M607"/>
    </row>
    <row r="608" spans="2:13" x14ac:dyDescent="0.25">
      <c r="B608"/>
      <c r="C608"/>
      <c r="D608"/>
      <c r="G608"/>
      <c r="H608"/>
      <c r="I608"/>
      <c r="J608"/>
      <c r="K608"/>
      <c r="L608"/>
      <c r="M608"/>
    </row>
    <row r="609" spans="2:13" x14ac:dyDescent="0.25">
      <c r="B609"/>
      <c r="C609"/>
      <c r="D609"/>
      <c r="G609"/>
      <c r="H609"/>
      <c r="I609"/>
      <c r="J609"/>
      <c r="K609"/>
      <c r="L609"/>
      <c r="M609"/>
    </row>
    <row r="610" spans="2:13" x14ac:dyDescent="0.25">
      <c r="B610"/>
      <c r="C610"/>
      <c r="D610"/>
      <c r="G610"/>
      <c r="H610"/>
      <c r="I610"/>
      <c r="J610"/>
      <c r="K610"/>
      <c r="L610"/>
      <c r="M610"/>
    </row>
    <row r="611" spans="2:13" x14ac:dyDescent="0.25">
      <c r="B611"/>
      <c r="C611"/>
      <c r="D611"/>
      <c r="G611"/>
      <c r="H611"/>
      <c r="I611"/>
      <c r="J611"/>
      <c r="K611"/>
      <c r="L611"/>
      <c r="M611"/>
    </row>
    <row r="612" spans="2:13" x14ac:dyDescent="0.25">
      <c r="B612"/>
      <c r="C612"/>
      <c r="D612"/>
      <c r="G612"/>
      <c r="H612"/>
      <c r="I612"/>
      <c r="J612"/>
      <c r="K612"/>
      <c r="L612"/>
      <c r="M612"/>
    </row>
    <row r="613" spans="2:13" x14ac:dyDescent="0.25">
      <c r="B613"/>
      <c r="C613"/>
      <c r="D613"/>
      <c r="G613"/>
      <c r="H613"/>
      <c r="I613"/>
      <c r="J613"/>
      <c r="K613"/>
      <c r="L613"/>
      <c r="M613"/>
    </row>
    <row r="614" spans="2:13" x14ac:dyDescent="0.25">
      <c r="B614"/>
      <c r="C614"/>
      <c r="D614"/>
      <c r="G614"/>
      <c r="H614"/>
      <c r="I614"/>
      <c r="J614"/>
      <c r="K614"/>
      <c r="L614"/>
      <c r="M614"/>
    </row>
    <row r="615" spans="2:13" x14ac:dyDescent="0.25">
      <c r="B615"/>
      <c r="C615"/>
      <c r="D615"/>
      <c r="G615"/>
      <c r="H615"/>
      <c r="I615"/>
      <c r="J615"/>
      <c r="K615"/>
      <c r="L615"/>
      <c r="M615"/>
    </row>
    <row r="616" spans="2:13" x14ac:dyDescent="0.25">
      <c r="B616"/>
      <c r="C616"/>
      <c r="D616"/>
      <c r="G616"/>
      <c r="H616"/>
      <c r="I616"/>
      <c r="J616"/>
      <c r="K616"/>
      <c r="L616"/>
      <c r="M616"/>
    </row>
    <row r="617" spans="2:13" x14ac:dyDescent="0.25">
      <c r="B617"/>
      <c r="C617"/>
      <c r="D617"/>
      <c r="G617"/>
      <c r="H617"/>
      <c r="I617"/>
      <c r="J617"/>
      <c r="K617"/>
      <c r="L617"/>
      <c r="M617"/>
    </row>
    <row r="618" spans="2:13" x14ac:dyDescent="0.25">
      <c r="B618"/>
      <c r="C618"/>
      <c r="D618"/>
      <c r="G618"/>
      <c r="H618"/>
      <c r="I618"/>
      <c r="J618"/>
      <c r="K618"/>
      <c r="L618"/>
      <c r="M618"/>
    </row>
    <row r="619" spans="2:13" x14ac:dyDescent="0.25">
      <c r="B619"/>
      <c r="C619"/>
      <c r="D619"/>
      <c r="G619"/>
      <c r="H619"/>
      <c r="I619"/>
      <c r="J619"/>
      <c r="K619"/>
      <c r="L619"/>
      <c r="M619"/>
    </row>
    <row r="620" spans="2:13" x14ac:dyDescent="0.25">
      <c r="B620"/>
      <c r="C620"/>
      <c r="D620"/>
      <c r="G620"/>
      <c r="H620"/>
      <c r="I620"/>
      <c r="J620"/>
      <c r="K620"/>
      <c r="L620"/>
      <c r="M620"/>
    </row>
    <row r="621" spans="2:13" x14ac:dyDescent="0.25">
      <c r="B621"/>
      <c r="C621"/>
      <c r="D621"/>
      <c r="G621"/>
      <c r="H621"/>
      <c r="I621"/>
      <c r="J621"/>
      <c r="K621"/>
      <c r="L621"/>
      <c r="M621"/>
    </row>
    <row r="622" spans="2:13" x14ac:dyDescent="0.25">
      <c r="B622"/>
      <c r="C622"/>
      <c r="D622"/>
      <c r="G622"/>
      <c r="H622"/>
      <c r="I622"/>
      <c r="J622"/>
      <c r="K622"/>
      <c r="L622"/>
      <c r="M622"/>
    </row>
    <row r="623" spans="2:13" x14ac:dyDescent="0.25">
      <c r="B623"/>
      <c r="C623"/>
      <c r="D623"/>
      <c r="G623"/>
      <c r="H623"/>
      <c r="I623"/>
      <c r="J623"/>
      <c r="K623"/>
      <c r="L623"/>
      <c r="M623"/>
    </row>
    <row r="624" spans="2:13" x14ac:dyDescent="0.25">
      <c r="B624"/>
      <c r="C624"/>
      <c r="D624"/>
      <c r="G624"/>
      <c r="H624"/>
      <c r="I624"/>
      <c r="J624"/>
      <c r="K624"/>
      <c r="L624"/>
      <c r="M624"/>
    </row>
    <row r="625" spans="2:13" x14ac:dyDescent="0.25">
      <c r="B625"/>
      <c r="C625"/>
      <c r="D625"/>
      <c r="G625"/>
      <c r="H625"/>
      <c r="I625"/>
      <c r="J625"/>
      <c r="K625"/>
      <c r="L625"/>
      <c r="M625"/>
    </row>
    <row r="626" spans="2:13" x14ac:dyDescent="0.25">
      <c r="B626"/>
      <c r="C626"/>
      <c r="D626"/>
      <c r="G626"/>
      <c r="H626"/>
      <c r="I626"/>
      <c r="J626"/>
      <c r="K626"/>
      <c r="L626"/>
      <c r="M626"/>
    </row>
    <row r="627" spans="2:13" x14ac:dyDescent="0.25">
      <c r="B627"/>
      <c r="C627"/>
      <c r="D627"/>
      <c r="G627"/>
      <c r="H627"/>
      <c r="I627"/>
      <c r="J627"/>
      <c r="K627"/>
      <c r="L627"/>
      <c r="M627"/>
    </row>
    <row r="628" spans="2:13" x14ac:dyDescent="0.25">
      <c r="B628"/>
      <c r="C628"/>
      <c r="D628"/>
      <c r="G628"/>
      <c r="H628"/>
      <c r="I628"/>
      <c r="J628"/>
      <c r="K628"/>
      <c r="L628"/>
      <c r="M628"/>
    </row>
    <row r="629" spans="2:13" x14ac:dyDescent="0.25">
      <c r="B629"/>
      <c r="C629"/>
      <c r="D629"/>
      <c r="G629"/>
      <c r="H629"/>
      <c r="I629"/>
      <c r="J629"/>
      <c r="K629"/>
      <c r="L629"/>
      <c r="M629"/>
    </row>
    <row r="630" spans="2:13" x14ac:dyDescent="0.25">
      <c r="B630"/>
      <c r="C630"/>
      <c r="D630"/>
      <c r="G630"/>
      <c r="H630"/>
      <c r="I630"/>
      <c r="J630"/>
      <c r="K630"/>
      <c r="L630"/>
      <c r="M630"/>
    </row>
    <row r="631" spans="2:13" x14ac:dyDescent="0.25">
      <c r="B631"/>
      <c r="C631"/>
      <c r="D631"/>
      <c r="G631"/>
      <c r="H631"/>
      <c r="I631"/>
      <c r="J631"/>
      <c r="K631"/>
      <c r="L631"/>
      <c r="M631"/>
    </row>
    <row r="632" spans="2:13" x14ac:dyDescent="0.25">
      <c r="B632"/>
      <c r="C632"/>
      <c r="D632"/>
      <c r="G632"/>
      <c r="H632"/>
      <c r="I632"/>
      <c r="J632"/>
      <c r="K632"/>
      <c r="L632"/>
      <c r="M632"/>
    </row>
    <row r="633" spans="2:13" x14ac:dyDescent="0.25">
      <c r="B633"/>
      <c r="C633"/>
      <c r="D633"/>
      <c r="G633"/>
      <c r="H633"/>
      <c r="I633"/>
      <c r="J633"/>
      <c r="K633"/>
      <c r="L633"/>
      <c r="M633"/>
    </row>
    <row r="634" spans="2:13" x14ac:dyDescent="0.25">
      <c r="B634"/>
      <c r="C634"/>
      <c r="D634"/>
      <c r="G634"/>
      <c r="H634"/>
      <c r="I634"/>
      <c r="J634"/>
      <c r="K634"/>
      <c r="L634"/>
      <c r="M634"/>
    </row>
    <row r="635" spans="2:13" x14ac:dyDescent="0.25">
      <c r="B635"/>
      <c r="C635"/>
      <c r="D635"/>
      <c r="G635"/>
      <c r="H635"/>
      <c r="I635"/>
      <c r="J635"/>
      <c r="K635"/>
      <c r="L635"/>
      <c r="M635"/>
    </row>
    <row r="636" spans="2:13" x14ac:dyDescent="0.25">
      <c r="B636"/>
      <c r="C636"/>
      <c r="D636"/>
      <c r="G636"/>
      <c r="H636"/>
      <c r="I636"/>
      <c r="J636"/>
      <c r="K636"/>
      <c r="L636"/>
      <c r="M636"/>
    </row>
    <row r="637" spans="2:13" x14ac:dyDescent="0.25">
      <c r="B637"/>
      <c r="C637"/>
      <c r="D637"/>
      <c r="G637"/>
      <c r="H637"/>
      <c r="I637"/>
      <c r="J637"/>
      <c r="K637"/>
      <c r="L637"/>
      <c r="M637"/>
    </row>
    <row r="638" spans="2:13" x14ac:dyDescent="0.25">
      <c r="B638"/>
      <c r="C638"/>
      <c r="D638"/>
      <c r="G638"/>
      <c r="H638"/>
      <c r="I638"/>
      <c r="J638"/>
      <c r="K638"/>
      <c r="L638"/>
      <c r="M638"/>
    </row>
    <row r="639" spans="2:13" x14ac:dyDescent="0.25">
      <c r="B639"/>
      <c r="C639"/>
      <c r="D639"/>
      <c r="G639"/>
      <c r="H639"/>
      <c r="I639"/>
      <c r="J639"/>
      <c r="K639"/>
      <c r="L639"/>
      <c r="M639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8">
    <mergeCell ref="E7:E8"/>
    <mergeCell ref="F7:F8"/>
    <mergeCell ref="A2:M2"/>
    <mergeCell ref="A3:M3"/>
    <mergeCell ref="A4:M4"/>
    <mergeCell ref="A5:M5"/>
    <mergeCell ref="D7:D8"/>
    <mergeCell ref="C7:C8"/>
    <mergeCell ref="A6:M6"/>
    <mergeCell ref="A7:A8"/>
    <mergeCell ref="B7:B8"/>
    <mergeCell ref="G7:G8"/>
    <mergeCell ref="H7:H8"/>
    <mergeCell ref="I7:I8"/>
    <mergeCell ref="J7:J8"/>
    <mergeCell ref="K7:K8"/>
    <mergeCell ref="L7:L8"/>
    <mergeCell ref="M7:M8"/>
  </mergeCells>
  <pageMargins left="0.70866141732283461" right="0.70866141732283461" top="0.74803149606299213" bottom="0.74803149606299213" header="0.31496062992125984" footer="0.31496062992125984"/>
  <pageSetup paperSize="8" scale="63" fitToHeight="0" orientation="landscape" r:id="rId2"/>
  <rowBreaks count="1" manualBreakCount="1">
    <brk id="211" max="12" man="1"/>
  </rowBreaks>
  <ignoredErrors>
    <ignoredError sqref="L222 L254" formulaRange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2023-07-03T13:38:22Z</cp:lastPrinted>
  <dcterms:created xsi:type="dcterms:W3CDTF">2017-01-31T14:28:02Z</dcterms:created>
  <dcterms:modified xsi:type="dcterms:W3CDTF">2023-07-03T13:39:27Z</dcterms:modified>
</cp:coreProperties>
</file>