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00" windowHeight="9375" tabRatio="766" activeTab="0"/>
  </bookViews>
  <sheets>
    <sheet name="cargos políticos" sheetId="1" r:id="rId1"/>
    <sheet name="juezas (2)" sheetId="2" r:id="rId2"/>
    <sheet name="ocupada grupo ocupacional" sheetId="3" r:id="rId3"/>
    <sheet name="desocupada grupo ocupacional" sheetId="4" r:id="rId4"/>
    <sheet name="activa grupo ocupacional" sheetId="5" r:id="rId5"/>
    <sheet name="ocupada rama actividad" sheetId="6" r:id="rId6"/>
    <sheet name="desocupada rama actividad" sheetId="7" r:id="rId7"/>
    <sheet name="activa rama actividad" sheetId="8" r:id="rId8"/>
    <sheet name="ocupada desocupada categoria" sheetId="9" r:id="rId9"/>
    <sheet name="activa categoria ocupacional" sheetId="10" r:id="rId10"/>
    <sheet name="ocupada grupos de edad" sheetId="11" r:id="rId11"/>
    <sheet name="desocupada grupos de edad" sheetId="12" r:id="rId12"/>
    <sheet name="activa grupos de edad" sheetId="13" r:id="rId13"/>
    <sheet name="inactiva grupos de edad" sheetId="14" r:id="rId14"/>
    <sheet name="ocupada nivel educ" sheetId="15" r:id="rId15"/>
    <sheet name="desocupada nivel educ" sheetId="16" r:id="rId16"/>
    <sheet name="inactiva nivel educ" sheetId="17" r:id="rId17"/>
    <sheet name="violencia mujer" sheetId="18" r:id="rId18"/>
    <sheet name="RELACION" sheetId="19" r:id="rId19"/>
    <sheet name="motivo (2)" sheetId="20" r:id="rId20"/>
    <sheet name="MEDIO EMPLEADO (2)" sheetId="21" r:id="rId21"/>
    <sheet name="edad (2)" sheetId="22" r:id="rId22"/>
    <sheet name="DN MOTIVO (2)" sheetId="23" r:id="rId23"/>
    <sheet name="DN MEDIO" sheetId="24" r:id="rId24"/>
    <sheet name="STO DGO  MOTIVO" sheetId="25" r:id="rId25"/>
    <sheet name="MEDIO STO DGO " sheetId="26" r:id="rId26"/>
    <sheet name="Sheet1 (2)" sheetId="27" r:id="rId27"/>
    <sheet name="transmision sexual" sheetId="28" r:id="rId28"/>
    <sheet name="SIDA (3)" sheetId="29" r:id="rId29"/>
    <sheet name="mortalidad materna" sheetId="30" r:id="rId30"/>
    <sheet name="estudiantes 1" sheetId="31" r:id="rId31"/>
    <sheet name="estudiantes" sheetId="32" r:id="rId32"/>
    <sheet name="personal docente" sheetId="33" r:id="rId33"/>
    <sheet name="Sheet3" sheetId="34" r:id="rId34"/>
  </sheets>
  <externalReferences>
    <externalReference r:id="rId37"/>
    <externalReference r:id="rId38"/>
    <externalReference r:id="rId39"/>
  </externalReferences>
  <definedNames>
    <definedName name="_xlnm.Print_Titles" localSheetId="25">'MEDIO STO DGO '!$5:$8</definedName>
    <definedName name="_xlnm.Print_Titles" localSheetId="24">'STO DGO  MOTIVO'!$5:$8</definedName>
    <definedName name="TA1" localSheetId="13">#REF!</definedName>
    <definedName name="TA1" localSheetId="8">#REF!</definedName>
    <definedName name="TA1" localSheetId="2">#REF!</definedName>
    <definedName name="TA1" localSheetId="5">#REF!</definedName>
    <definedName name="TA1">#REF!</definedName>
    <definedName name="TA2" localSheetId="13">#REF!</definedName>
    <definedName name="TA2" localSheetId="8">#REF!</definedName>
    <definedName name="TA2" localSheetId="2">#REF!</definedName>
    <definedName name="TA2" localSheetId="5">#REF!</definedName>
    <definedName name="TA2">#REF!</definedName>
    <definedName name="TA3" localSheetId="13">#REF!</definedName>
    <definedName name="TA3" localSheetId="8">#REF!</definedName>
    <definedName name="TA3" localSheetId="2">#REF!</definedName>
    <definedName name="TA3" localSheetId="5">#REF!</definedName>
    <definedName name="TA3">#REF!</definedName>
    <definedName name="TA4" localSheetId="13">#REF!</definedName>
    <definedName name="TA4" localSheetId="8">#REF!</definedName>
    <definedName name="TA4" localSheetId="2">#REF!</definedName>
    <definedName name="TA4" localSheetId="5">#REF!</definedName>
    <definedName name="TA4">#REF!</definedName>
    <definedName name="TE1" localSheetId="13">#REF!</definedName>
    <definedName name="TE1" localSheetId="8">#REF!</definedName>
    <definedName name="TE1" localSheetId="2">#REF!</definedName>
    <definedName name="TE1" localSheetId="5">#REF!</definedName>
    <definedName name="TE1">#REF!</definedName>
    <definedName name="TE2" localSheetId="13">#REF!</definedName>
    <definedName name="TE2" localSheetId="8">#REF!</definedName>
    <definedName name="TE2" localSheetId="2">#REF!</definedName>
    <definedName name="TE2" localSheetId="5">#REF!</definedName>
    <definedName name="TE2">#REF!</definedName>
    <definedName name="TE3" localSheetId="13">#REF!</definedName>
    <definedName name="TE3" localSheetId="8">#REF!</definedName>
    <definedName name="TE3" localSheetId="2">#REF!</definedName>
    <definedName name="TE3" localSheetId="5">#REF!</definedName>
    <definedName name="TE3">#REF!</definedName>
    <definedName name="TE4" localSheetId="13">#REF!</definedName>
    <definedName name="TE4" localSheetId="8">#REF!</definedName>
    <definedName name="TE4" localSheetId="2">#REF!</definedName>
    <definedName name="TE4" localSheetId="5">#REF!</definedName>
    <definedName name="TE4">#REF!</definedName>
    <definedName name="TO1" localSheetId="13">#REF!</definedName>
    <definedName name="TO1" localSheetId="8">#REF!</definedName>
    <definedName name="TO1" localSheetId="2">#REF!</definedName>
    <definedName name="TO1" localSheetId="5">#REF!</definedName>
    <definedName name="TO1">#REF!</definedName>
    <definedName name="TO2" localSheetId="13">#REF!</definedName>
    <definedName name="TO2" localSheetId="8">#REF!</definedName>
    <definedName name="TO2" localSheetId="2">#REF!</definedName>
    <definedName name="TO2" localSheetId="5">#REF!</definedName>
    <definedName name="TO2">#REF!</definedName>
    <definedName name="TO3" localSheetId="13">#REF!</definedName>
    <definedName name="TO3" localSheetId="8">#REF!</definedName>
    <definedName name="TO3" localSheetId="2">#REF!</definedName>
    <definedName name="TO3" localSheetId="5">#REF!</definedName>
    <definedName name="TO3">#REF!</definedName>
    <definedName name="TO4" localSheetId="13">#REF!</definedName>
    <definedName name="TO4" localSheetId="8">#REF!</definedName>
    <definedName name="TO4" localSheetId="2">#REF!</definedName>
    <definedName name="TO4" localSheetId="5">#REF!</definedName>
    <definedName name="TO4">#REF!</definedName>
  </definedNames>
  <calcPr fullCalcOnLoad="1"/>
</workbook>
</file>

<file path=xl/sharedStrings.xml><?xml version="1.0" encoding="utf-8"?>
<sst xmlns="http://schemas.openxmlformats.org/spreadsheetml/2006/main" count="892" uniqueCount="363">
  <si>
    <t>Total</t>
  </si>
  <si>
    <t>Distrito Nacional</t>
  </si>
  <si>
    <t>Agricultura y Ganadería</t>
  </si>
  <si>
    <t>Azua</t>
  </si>
  <si>
    <t>Barahona</t>
  </si>
  <si>
    <t>Duarte</t>
  </si>
  <si>
    <t>Elías Piña</t>
  </si>
  <si>
    <t>Espaillat</t>
  </si>
  <si>
    <t>Independencia</t>
  </si>
  <si>
    <t>La Altagracia</t>
  </si>
  <si>
    <t>La Romana</t>
  </si>
  <si>
    <t>La Vega</t>
  </si>
  <si>
    <t>Pedernales</t>
  </si>
  <si>
    <t>Peravia</t>
  </si>
  <si>
    <t>Puerto Plata</t>
  </si>
  <si>
    <t>Salcedo</t>
  </si>
  <si>
    <t>Samaná</t>
  </si>
  <si>
    <t>San Cristóbal</t>
  </si>
  <si>
    <t>San Juan</t>
  </si>
  <si>
    <t>Sánchez Ramírez</t>
  </si>
  <si>
    <t>Santiago Rodríguez</t>
  </si>
  <si>
    <t>Monseñor Nouel</t>
  </si>
  <si>
    <t>Monte Plata</t>
  </si>
  <si>
    <t>Hato Mayor</t>
  </si>
  <si>
    <t>Sexo</t>
  </si>
  <si>
    <t>Masculino</t>
  </si>
  <si>
    <t>Femenino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</si>
  <si>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</si>
  <si>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</si>
  <si>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</si>
  <si>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</si>
  <si>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</si>
  <si>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</si>
  <si>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</si>
  <si>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</si>
  <si>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</si>
  <si>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</si>
  <si>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</si>
  <si>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</si>
  <si>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</si>
  <si>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65 y más </t>
  </si>
  <si>
    <t>Ignorada</t>
  </si>
  <si>
    <t>Desconocido</t>
  </si>
  <si>
    <t>Monte Cristi</t>
  </si>
  <si>
    <t>Valverde</t>
  </si>
  <si>
    <t>Santo Domingo</t>
  </si>
  <si>
    <t>Fuente: Polícia Nacional.</t>
  </si>
  <si>
    <t xml:space="preserve">NUMERO DE MUJERES FALLECIDAS EN CONDICIONES </t>
  </si>
  <si>
    <t xml:space="preserve">DE VIOLENCIA, SEGÚN RELACION O PARENTESCO </t>
  </si>
  <si>
    <t>Relación o Parentesco</t>
  </si>
  <si>
    <t>Esposo o Compañero</t>
  </si>
  <si>
    <t>Ex-esposo o ex-compañero</t>
  </si>
  <si>
    <t>Otro Pariente</t>
  </si>
  <si>
    <t>Otro No Pariente</t>
  </si>
  <si>
    <t>Ingnorada</t>
  </si>
  <si>
    <t>Dajabón</t>
  </si>
  <si>
    <t>San Pedro Macorís</t>
  </si>
  <si>
    <t xml:space="preserve">Santiago  </t>
  </si>
  <si>
    <t>San José de Ocoa</t>
  </si>
  <si>
    <t xml:space="preserve">NUMERO DE MUJERES FALLECIDAS EN CONDICIONES DE VIOLENCIA, </t>
  </si>
  <si>
    <t>Motivo</t>
  </si>
  <si>
    <t>Pasionales</t>
  </si>
  <si>
    <t>Riñas</t>
  </si>
  <si>
    <t>Robos</t>
  </si>
  <si>
    <t>Otros</t>
  </si>
  <si>
    <t xml:space="preserve">Circunstancias </t>
  </si>
  <si>
    <t>no esclarecidas</t>
  </si>
  <si>
    <t>Medio Empleado</t>
  </si>
  <si>
    <t>Arma de</t>
  </si>
  <si>
    <t>Arma</t>
  </si>
  <si>
    <t>Objeto</t>
  </si>
  <si>
    <t>Fuego</t>
  </si>
  <si>
    <t>Blanca</t>
  </si>
  <si>
    <t>Contundente</t>
  </si>
  <si>
    <t>Grupos de edad</t>
  </si>
  <si>
    <t xml:space="preserve">POBLACION DE 10 AÑOS Y MAS ECONOMICAMENTE ACTIVA, </t>
  </si>
  <si>
    <t>Grupo Ocupacional</t>
  </si>
  <si>
    <t>Gerentes y Administradores</t>
  </si>
  <si>
    <t>Profesionales e Intelectuales</t>
  </si>
  <si>
    <t>Técnico Nivel Medio</t>
  </si>
  <si>
    <t>Empleados de Oficina</t>
  </si>
  <si>
    <t>Agricultores y Ganaderos Calificados</t>
  </si>
  <si>
    <t>Operarios y Artesanos</t>
  </si>
  <si>
    <t>Trabajadores no Calificados</t>
  </si>
  <si>
    <t>Ocupada</t>
  </si>
  <si>
    <t>Desocupada</t>
  </si>
  <si>
    <t>20-39</t>
  </si>
  <si>
    <t>40-59</t>
  </si>
  <si>
    <t>60 y más</t>
  </si>
  <si>
    <t>Categoría Ocupacional</t>
  </si>
  <si>
    <t>Patrono o Socio activo</t>
  </si>
  <si>
    <t>Cuenta Propia</t>
  </si>
  <si>
    <t>Empleado del Estado</t>
  </si>
  <si>
    <t>Empleado Privado</t>
  </si>
  <si>
    <t>Rama de Actividad</t>
  </si>
  <si>
    <t>Explotación de minas y canteras</t>
  </si>
  <si>
    <t>Industrias Manufactureras</t>
  </si>
  <si>
    <t>Electricidad, Gas y Agua</t>
  </si>
  <si>
    <t>Construcción</t>
  </si>
  <si>
    <t>Comercio al por Mayor y Menor</t>
  </si>
  <si>
    <t>Hoteles, Bares y Restaurantes</t>
  </si>
  <si>
    <t>Transporte y Comunicaciones</t>
  </si>
  <si>
    <t>Intermediación Financiera y Seguros</t>
  </si>
  <si>
    <t>Otros Servicios</t>
  </si>
  <si>
    <r>
      <t>Trabajadores de los Servicios</t>
    </r>
    <r>
      <rPr>
        <vertAlign val="superscript"/>
        <sz val="10"/>
        <rFont val="Times New Roman"/>
        <family val="1"/>
      </rPr>
      <t>1</t>
    </r>
  </si>
  <si>
    <r>
      <t>Población sin rama de actividad</t>
    </r>
    <r>
      <rPr>
        <vertAlign val="superscript"/>
        <sz val="10"/>
        <rFont val="Times New Roman"/>
        <family val="1"/>
      </rPr>
      <t>1</t>
    </r>
  </si>
  <si>
    <t xml:space="preserve">POLACION DE 10 AÑOS Y MAS ECONOMICAMENTE ACTIVA, </t>
  </si>
  <si>
    <t>Familiar o no familiar no remunerado</t>
  </si>
  <si>
    <t>Primario</t>
  </si>
  <si>
    <t>Secundario</t>
  </si>
  <si>
    <t>Universitario</t>
  </si>
  <si>
    <t>Ninguno</t>
  </si>
  <si>
    <t>Nivel Educativo</t>
  </si>
  <si>
    <t>Provincia</t>
  </si>
  <si>
    <t>Grupo de Edad</t>
  </si>
  <si>
    <t xml:space="preserve">        </t>
  </si>
  <si>
    <t>Menos de 1 año</t>
  </si>
  <si>
    <t>Porcentaje (%)</t>
  </si>
  <si>
    <t>Año</t>
  </si>
  <si>
    <t>CASOS DE VIOLENCIA OCURRIDOS Y REGISTRADOS,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</si>
  <si>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</si>
  <si>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</si>
  <si>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</si>
  <si>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</si>
  <si>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</si>
  <si>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</si>
  <si>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</si>
  <si>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</si>
  <si>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</si>
  <si>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</si>
  <si>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</si>
  <si>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</si>
  <si>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</si>
  <si>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Violencia</t>
  </si>
  <si>
    <t>Sexual</t>
  </si>
  <si>
    <t>Patrimonial</t>
  </si>
  <si>
    <t>Incesto</t>
  </si>
  <si>
    <r>
      <t>Otros</t>
    </r>
    <r>
      <rPr>
        <vertAlign val="superscript"/>
        <sz val="10"/>
        <rFont val="Times New Roman"/>
        <family val="1"/>
      </rPr>
      <t>1</t>
    </r>
  </si>
  <si>
    <t>Fuente: Secretaría de la Mujer.</t>
  </si>
  <si>
    <t>Física</t>
  </si>
  <si>
    <t>Psicológica</t>
  </si>
  <si>
    <t>Tasa</t>
  </si>
  <si>
    <t>Tasa Notificada</t>
  </si>
  <si>
    <t>Tasa Ajustada</t>
  </si>
  <si>
    <t>Fuente: Secretaría de Estado de Salud Publica y Asistencia Social.</t>
  </si>
  <si>
    <t>Causas</t>
  </si>
  <si>
    <t>Toxemia</t>
  </si>
  <si>
    <t>Hemorragias</t>
  </si>
  <si>
    <t>Abortos</t>
  </si>
  <si>
    <t>Complicaciones puerperio</t>
  </si>
  <si>
    <t>Otras obstétricas directas</t>
  </si>
  <si>
    <t>Fem./Masc.</t>
  </si>
  <si>
    <t>Fuente: Junta Central Electoral.</t>
  </si>
  <si>
    <t>Cargos</t>
  </si>
  <si>
    <t>Senadores/as</t>
  </si>
  <si>
    <t>Diputados/as</t>
  </si>
  <si>
    <t>Regidores/as Titulares</t>
  </si>
  <si>
    <t>Regidores/as Suplentes</t>
  </si>
  <si>
    <t>Razón de</t>
  </si>
  <si>
    <t>Feminidad</t>
  </si>
  <si>
    <t xml:space="preserve">POBLACION DE 10 AÑOS Y MAS INACTIVA, POR SEXO, </t>
  </si>
  <si>
    <t xml:space="preserve">     Nota: Una persona puede tener varios tipos de violencia en un mismo caso.</t>
  </si>
  <si>
    <t xml:space="preserve">             discriminación, intento de homicidio, seguimiento de orden de presión, </t>
  </si>
  <si>
    <t xml:space="preserve">             trata blanca, otros.</t>
  </si>
  <si>
    <t>10-19</t>
  </si>
  <si>
    <t>Operadores y Conductores</t>
  </si>
  <si>
    <t xml:space="preserve">Operadores y Conductores </t>
  </si>
  <si>
    <t>POR SEXO, SEGÚN GRUPO OCUPACIONAL, 2005</t>
  </si>
  <si>
    <t xml:space="preserve"> POR SEXO, SEGÚN GRUPO OCUPACIONAL, 2005</t>
  </si>
  <si>
    <t xml:space="preserve"> POR SEXO, SEGÚN RAMA DE ACTIVIDAD, 2005</t>
  </si>
  <si>
    <r>
      <t>Población sin Categoría</t>
    </r>
    <r>
      <rPr>
        <vertAlign val="superscript"/>
        <sz val="10"/>
        <rFont val="Times New Roman"/>
        <family val="1"/>
      </rPr>
      <t>1</t>
    </r>
  </si>
  <si>
    <t>POR SEXO, SEGÚN CATEGORIA OCUPACIONAL, 2005</t>
  </si>
  <si>
    <t>SEGÚN GRUPOS DE EDAD, 2005</t>
  </si>
  <si>
    <t>POR SEXO, SEGÚN GRUPO DE EDAD, 2005</t>
  </si>
  <si>
    <t>POR SEXO, SEGUN NIVEL EDUCATIVO, 2005</t>
  </si>
  <si>
    <t xml:space="preserve">POBLACION DE 10 AÑOS Y MAS INACTIVA, </t>
  </si>
  <si>
    <t xml:space="preserve"> POR SEXO, SEGUN NIVEL EDUCATIVO, 2005</t>
  </si>
  <si>
    <t>POBLACION DE 10 AÑOS Y MAS OCUPADA,</t>
  </si>
  <si>
    <t xml:space="preserve">POBLACION DE 10 AÑOS Y MAS DESOCUPADA, </t>
  </si>
  <si>
    <t xml:space="preserve">POLACION DE 10 AÑOS Y MAS DESOCUPADA, </t>
  </si>
  <si>
    <t>POLACION DE 10 AÑOS Y MAS OCUPADA,</t>
  </si>
  <si>
    <t>POBLACION DE 10 AÑOS Y MAS DESOCUPADA,</t>
  </si>
  <si>
    <t xml:space="preserve">POBLACION DE 10 AÑOS Y MAS OCUPADA, </t>
  </si>
  <si>
    <t xml:space="preserve">POBLACION DE 10 AÑOS Y MAS OCUPADA Y DESOCUPADA, </t>
  </si>
  <si>
    <t xml:space="preserve">  POR SEXO, SEGUN NIVEL EDUCATIVO,  2005</t>
  </si>
  <si>
    <t xml:space="preserve">CASOS NOTIFICADOS DE SIDA, POR SEXO, </t>
  </si>
  <si>
    <t>SEGÚN GRUPO DE EDAD. 2005</t>
  </si>
  <si>
    <t xml:space="preserve">NUMERO DE CASOS DE ENFERMEDADES DE TRANSMISION SEXUAL, </t>
  </si>
  <si>
    <t>Enfermedad</t>
  </si>
  <si>
    <t>Absceso Bartolino</t>
  </si>
  <si>
    <t>Balanitis por Tricomona</t>
  </si>
  <si>
    <t>Balanitis por Gardnerella</t>
  </si>
  <si>
    <t>Balanitis por Hongos</t>
  </si>
  <si>
    <t>Balanitis Otras</t>
  </si>
  <si>
    <t>Cervicitis Gonocócica</t>
  </si>
  <si>
    <t>Cervicitis por Clamydia</t>
  </si>
  <si>
    <t>Cervicitis Otras</t>
  </si>
  <si>
    <t>Chancro Blando</t>
  </si>
  <si>
    <t>Espididimitis</t>
  </si>
  <si>
    <t>Escabiasis</t>
  </si>
  <si>
    <t>Granuloma Venéreo</t>
  </si>
  <si>
    <t>Herpes Genital</t>
  </si>
  <si>
    <t>Infección VIH</t>
  </si>
  <si>
    <t>Linf. Granuloma Venéreo</t>
  </si>
  <si>
    <t>Moluscos Contagiosos</t>
  </si>
  <si>
    <t>SIDA</t>
  </si>
  <si>
    <t>Sífilis Latante Temprana menor de un año</t>
  </si>
  <si>
    <t>Sífilis Latante Temprana Indeterminada</t>
  </si>
  <si>
    <t>Sífilis Primaria</t>
  </si>
  <si>
    <t>Sífilis Secundaria</t>
  </si>
  <si>
    <t>Uretritis Gonocócica</t>
  </si>
  <si>
    <t>Uretritis por Clamydia</t>
  </si>
  <si>
    <t>Uretritis Otras</t>
  </si>
  <si>
    <t>Vaginitis por Hongos</t>
  </si>
  <si>
    <t>Vaginitis por Gardnella</t>
  </si>
  <si>
    <t>Vaginitis por Tricomonas</t>
  </si>
  <si>
    <t>Vaginitis no específica</t>
  </si>
  <si>
    <t>Verrugas Venéreas</t>
  </si>
  <si>
    <t>Otras</t>
  </si>
  <si>
    <t>Fuente: Instituto Dermatológico y Cirugía de la Piel.</t>
  </si>
  <si>
    <t>NUMERO DE MUJERES FALLECIDAS EN CONDICIONES</t>
  </si>
  <si>
    <t>DE VIOLENCIA, SEGUN MES, 2005</t>
  </si>
  <si>
    <t>No. de Fallecidas</t>
  </si>
  <si>
    <t>CON EL VICTIMARIO, 2005</t>
  </si>
  <si>
    <t>Cantidad</t>
  </si>
  <si>
    <t>POR MOTIVO DEL CRIMEN, SEGUN PROVINCIA,  2005</t>
  </si>
  <si>
    <t>Droga</t>
  </si>
  <si>
    <t>Accidental</t>
  </si>
  <si>
    <t>Bahoruco</t>
  </si>
  <si>
    <t>POR MEDIO EMPLEADO, SEGUN PROVINCIA,  2005</t>
  </si>
  <si>
    <t>NUMERO DE MUJERES FALLECIDAS EN CONDICIONES DE VIOLENCIA, POR GRUPOS DE EDAD, SEGUN PROVINCIA, 2005</t>
  </si>
  <si>
    <t>Edad</t>
  </si>
  <si>
    <t>&lt; 9 Años</t>
  </si>
  <si>
    <t xml:space="preserve">NUMERO DE MUJERES FALLECIDAS  EN CONDICIONES DE VIOLENCIA EN EL DISTRITO NACIONAL, </t>
  </si>
  <si>
    <t>POR MOTIVO DEL CRIMEN, SEGÚN SECTOR, 2005</t>
  </si>
  <si>
    <t>Sector</t>
  </si>
  <si>
    <t>Capotillo</t>
  </si>
  <si>
    <t>Gualey</t>
  </si>
  <si>
    <t>Los Prados</t>
  </si>
  <si>
    <t>Manganagua</t>
  </si>
  <si>
    <t>Maria Auxiliadora</t>
  </si>
  <si>
    <t>Villa Juana</t>
  </si>
  <si>
    <t xml:space="preserve">Los Ríos </t>
  </si>
  <si>
    <t>Los Guandules</t>
  </si>
  <si>
    <t>Ens. Evaristo Morales</t>
  </si>
  <si>
    <t>El Portal</t>
  </si>
  <si>
    <t xml:space="preserve">Arroyo Hondo </t>
  </si>
  <si>
    <t xml:space="preserve">NUMERO DE MUJERES FALLECIDAS  EN CONDICIONES DE VIOLENCIA </t>
  </si>
  <si>
    <t>EN EL DISTRITO NACIONAL, POR MEDIO EMPLEADO, SEGÚN SECTOR,  2005</t>
  </si>
  <si>
    <t>EN LA PROVINCIA SANTO DOMINGO, POR MOTIVO DEL CRIMEN, SEGÚN SECTOR, 2005</t>
  </si>
  <si>
    <t>Santo Domingo Este</t>
  </si>
  <si>
    <t>Aut. Las Américas</t>
  </si>
  <si>
    <t>Brisas Del Este</t>
  </si>
  <si>
    <t>Invivienda</t>
  </si>
  <si>
    <t>Km. 8 Las Américas</t>
  </si>
  <si>
    <t>La Barquita S/B/P</t>
  </si>
  <si>
    <t>La Malena</t>
  </si>
  <si>
    <t>Las Américas</t>
  </si>
  <si>
    <t>Los Frailes II</t>
  </si>
  <si>
    <t>Los Mameyes</t>
  </si>
  <si>
    <t>Los Minas</t>
  </si>
  <si>
    <t>Los Tres Brazos</t>
  </si>
  <si>
    <t>Mendoza</t>
  </si>
  <si>
    <t>San Isidro</t>
  </si>
  <si>
    <t>San Luís</t>
  </si>
  <si>
    <t>San Vicente de Paúl</t>
  </si>
  <si>
    <t>Villa Duarte</t>
  </si>
  <si>
    <t>Guerra (D.M)</t>
  </si>
  <si>
    <t>Santo Domingo Oeste</t>
  </si>
  <si>
    <t>Bayona</t>
  </si>
  <si>
    <t>Herrera</t>
  </si>
  <si>
    <t>Km. 9 Aut. Duarte</t>
  </si>
  <si>
    <t>Manoguayabo</t>
  </si>
  <si>
    <t>Los Alcarrizos (DM)</t>
  </si>
  <si>
    <t>Los Alcarrizos</t>
  </si>
  <si>
    <t>Km. 13 Aut. Duarte</t>
  </si>
  <si>
    <t>Pedro Brand (D.M.)</t>
  </si>
  <si>
    <t>Santo Domingo Norte</t>
  </si>
  <si>
    <t>Los Guaricanos</t>
  </si>
  <si>
    <t>Sabana Perdida</t>
  </si>
  <si>
    <t>Villa Mella</t>
  </si>
  <si>
    <t>La Victoria (D.M)</t>
  </si>
  <si>
    <t>Boca Chica</t>
  </si>
  <si>
    <t>La Caleta</t>
  </si>
  <si>
    <t>EN LA PROVINCIA SANTO DOMINGO,  POR MEDIO EMPLEADO, SEGÚN SECTOR,  2005</t>
  </si>
  <si>
    <t>POR SEXO, SEGÚN TIPOS DE VIOLENCIA, 2005</t>
  </si>
  <si>
    <t>Física y Patrimonial</t>
  </si>
  <si>
    <t>Psicológica y Patrimonial</t>
  </si>
  <si>
    <t>CARGOS LEGISLATIVOS Y MUNICIPALES POR SEXO,</t>
  </si>
  <si>
    <t>SEGÚN TIPO.  ELECCIONES CONGRESIONALES Y MUNICIPALES, 2002</t>
  </si>
  <si>
    <t>Síndicos/as</t>
  </si>
  <si>
    <t>Vice-síndicos/as</t>
  </si>
  <si>
    <t xml:space="preserve">NUMERO DE JUECES POR SEXO Y RAZON DE </t>
  </si>
  <si>
    <t>FEMINIDAD, SEGÚN AÑO, 2003-2004</t>
  </si>
  <si>
    <t>Fuente:  Suprema Corte de Justicia.</t>
  </si>
  <si>
    <t>PORCENTAJE DE MUERTES MATERNAS, POR AÑO, SEGÚN CAUSAS, 2000-2005</t>
  </si>
  <si>
    <t>TASA DE MORTALIDAD MATERNA Y AJUSTADA AL SUBREGISTRO, 2000-2005</t>
  </si>
  <si>
    <t xml:space="preserve">ESTUDIANTES MATRICULADOS AL INICIO DEL AÑO ESCOLAR, </t>
  </si>
  <si>
    <t>POR SEXO,SEGÚN NIVEL, AÑO LECTIVO 2003-2004</t>
  </si>
  <si>
    <t>Nivel</t>
  </si>
  <si>
    <t>Inicial</t>
  </si>
  <si>
    <t>Media General</t>
  </si>
  <si>
    <t>Tecnico Profesional</t>
  </si>
  <si>
    <t>Basica Adultos</t>
  </si>
  <si>
    <t>Especial</t>
  </si>
  <si>
    <t xml:space="preserve">ESTUDIANTE MATRICULADO A INICIO DEL  AÑO POR SEXO. </t>
  </si>
  <si>
    <t xml:space="preserve"> SEGÚN NIVEL Y SECTOR,  AÑO LECTIVO 2003-2004</t>
  </si>
  <si>
    <t>Nivel/sector</t>
  </si>
  <si>
    <t>Público</t>
  </si>
  <si>
    <t>Privado</t>
  </si>
  <si>
    <t>Semioficial</t>
  </si>
  <si>
    <t>Básica</t>
  </si>
  <si>
    <t>Publico</t>
  </si>
  <si>
    <t>Técnico profesional</t>
  </si>
  <si>
    <t>Básica de adultos</t>
  </si>
  <si>
    <t>Fuente: Secretaría de Estado de Educación.</t>
  </si>
  <si>
    <t xml:space="preserve">PERSONAL DOCENTE POR SEXO,  SEGUN SECTOR Y NIVEL, </t>
  </si>
  <si>
    <t>AÑO LECTIVO 2003-2004</t>
  </si>
  <si>
    <t>Sector/Nivel</t>
  </si>
  <si>
    <t xml:space="preserve">Total </t>
  </si>
  <si>
    <t>Técnico Profesional</t>
  </si>
  <si>
    <t>Adultos Formal</t>
  </si>
  <si>
    <t>PERSONAL DOCENTE CON TITULO Y SIN TITULO, POR SEXO, SEGUN NIVEL Y SECTOR, AÑO LECTIVO 2003-2004</t>
  </si>
  <si>
    <t>Nivel/Sector</t>
  </si>
  <si>
    <t>Con Titulo</t>
  </si>
  <si>
    <t>Sin Titulo</t>
  </si>
  <si>
    <t>Basica</t>
  </si>
  <si>
    <t xml:space="preserve">      (1): Incluye comerciantes, vendedores, trabajadores de los servicios y Fuerzas Armadas.</t>
  </si>
  <si>
    <t>Fuente: Banco Central de La República Dominicana.</t>
  </si>
  <si>
    <t>Trabajadores de los Servicios</t>
  </si>
  <si>
    <t xml:space="preserve">      (2): Incluye la población desocupada que busca trabajo por primera vez.</t>
  </si>
  <si>
    <r>
      <t>Población sin grupo ocupacional</t>
    </r>
    <r>
      <rPr>
        <vertAlign val="superscript"/>
        <sz val="10"/>
        <rFont val="Times New Roman"/>
        <family val="1"/>
      </rPr>
      <t>2</t>
    </r>
  </si>
  <si>
    <t>Población sin grupo ocupacional</t>
  </si>
  <si>
    <t>Administración Pública y Defensa</t>
  </si>
  <si>
    <t xml:space="preserve">     (1): Incluye la población desocupada que busca trabajo por primera vez.</t>
  </si>
  <si>
    <t>Población sin rama de actividad</t>
  </si>
  <si>
    <t xml:space="preserve">      (1): Incluye la población desocupada que busca trabajo por primera vez.</t>
  </si>
  <si>
    <t xml:space="preserve">             Incluye la Población Desocupada que busca trabajo por primera vez.</t>
  </si>
  <si>
    <r>
      <t>Población sin categoría ocupacional</t>
    </r>
    <r>
      <rPr>
        <vertAlign val="superscript"/>
        <sz val="10"/>
        <rFont val="Times New Roman"/>
        <family val="1"/>
      </rPr>
      <t>1</t>
    </r>
  </si>
  <si>
    <t>Población sin categoría ocupacional</t>
  </si>
  <si>
    <t>El Seibo</t>
  </si>
  <si>
    <t>Ma. Trinidad Sánchez</t>
  </si>
  <si>
    <t>Estrangulamiento</t>
  </si>
  <si>
    <t>Barrio 27 de Febrero</t>
  </si>
  <si>
    <t>Km. 81/2 de la Sánchez</t>
  </si>
  <si>
    <t>Ens. Luperón</t>
  </si>
  <si>
    <t>Villa María</t>
  </si>
  <si>
    <t>Brisas del Este</t>
  </si>
  <si>
    <t>Fìsica y Psicológica</t>
  </si>
  <si>
    <t>Fìsica Psicológica y Patrimonial</t>
  </si>
  <si>
    <t>Sexual y Psicológica</t>
  </si>
  <si>
    <t>Fuente: Secretaría de Estado de Salud Pública y Asistencia Social.</t>
  </si>
  <si>
    <t xml:space="preserve">       (I): Incluye comerciantes, vendedores, trabajadores de los servicios y Fuerzas Armadas.</t>
  </si>
  <si>
    <t>65 y más</t>
  </si>
  <si>
    <t>Villas Agrícolas</t>
  </si>
  <si>
    <t>María Auxiliadora</t>
  </si>
  <si>
    <t>San Luis</t>
  </si>
  <si>
    <t xml:space="preserve">        (1): Amenazas de muertes, querellas, agresión verbal, exhibicionismo, </t>
  </si>
  <si>
    <t>POR SEXO, SEGÚN TIPO DE ENFERMEDAD, 2005</t>
  </si>
  <si>
    <t>Fuente: Dirección General de Control de Infecciones de Transmisión Sexual y SIDA.</t>
  </si>
  <si>
    <t>Obstétricas indirectas</t>
  </si>
  <si>
    <t>Básico</t>
  </si>
  <si>
    <t>Física, Sexual y Psicológica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</si>
</sst>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&quot;RD$&quot;* #,##0_-;\-&quot;RD$&quot;* #,##0_-;_-&quot;RD$&quot;* &quot;-&quot;_-;_-@_-"/>
    <numFmt numFmtId="181" formatCode="_-&quot;RD$&quot;* #,##0.00_-;\-&quot;RD$&quot;* #,##0.00_-;_-&quot;RD$&quot;* &quot;-&quot;??_-;_-@_-"/>
    <numFmt numFmtId="182" formatCode="#,##0.0"/>
    <numFmt numFmtId="183" formatCode="_([$€]* #,##0.00_);_([$€]* \(#,##0.00\);_([$€]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_(* #,##0.0_);_(* \(#,##0.0\);_(* &quot;-&quot;??_);_(@_)"/>
    <numFmt numFmtId="197" formatCode="_(* #,##0.000_);_(* \(#,##0.000\);_(* &quot;-&quot;??_);_(@_)"/>
    <numFmt numFmtId="198" formatCode="#,##0.000"/>
    <numFmt numFmtId="199" formatCode="[$-C0A]dddd\,\ dd&quot; de &quot;mmmm&quot; de &quot;yyyy"/>
    <numFmt numFmtId="200" formatCode="#,##0.0\ &quot;pta&quot;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000"/>
    <numFmt numFmtId="207" formatCode="_-[$€-2]* #,##0.00_-;\-[$€-2]* #,##0.00_-;_-[$€-2]* &quot;-&quot;??_-"/>
    <numFmt numFmtId="208" formatCode="0.0%"/>
    <numFmt numFmtId="209" formatCode="_-* #,##0_-;\-* #,##0_-;_-* &quot;-&quot;??_-;_-@_-"/>
    <numFmt numFmtId="210" formatCode="0.0;[Red]0.0"/>
    <numFmt numFmtId="211" formatCode="_-* #,##0.0_-;\-* #,##0.0_-;_-* &quot;-&quot;??_-;_-@_-"/>
    <numFmt numFmtId="212" formatCode="_(* #,##0.0000_);_(* \(#,##0.0000\);_(* &quot;-&quot;??_);_(@_)"/>
    <numFmt numFmtId="213" formatCode="#,##0\ &quot;€&quot;;\-#,##0\ &quot;€&quot;"/>
    <numFmt numFmtId="214" formatCode="#,##0\ &quot;€&quot;;[Red]\-#,##0\ &quot;€&quot;"/>
    <numFmt numFmtId="215" formatCode="#,##0.00\ &quot;€&quot;;\-#,##0.00\ &quot;€&quot;"/>
    <numFmt numFmtId="216" formatCode="#,##0.00\ &quot;€&quot;;[Red]\-#,##0.00\ &quot;€&quot;"/>
    <numFmt numFmtId="217" formatCode="_-* #,##0\ &quot;€&quot;_-;\-* #,##0\ &quot;€&quot;_-;_-* &quot;-&quot;\ &quot;€&quot;_-;_-@_-"/>
    <numFmt numFmtId="218" formatCode="_-* #,##0\ _€_-;\-* #,##0\ _€_-;_-* &quot;-&quot;\ _€_-;_-@_-"/>
    <numFmt numFmtId="219" formatCode="_-* #,##0.00\ &quot;€&quot;_-;\-* #,##0.00\ &quot;€&quot;_-;_-* &quot;-&quot;??\ &quot;€&quot;_-;_-@_-"/>
    <numFmt numFmtId="220" formatCode="_-* #,##0.00\ _€_-;\-* #,##0.00\ _€_-;_-* &quot;-&quot;??\ _€_-;_-@_-"/>
    <numFmt numFmtId="221" formatCode="&quot;RD$&quot;#,##0"/>
    <numFmt numFmtId="222" formatCode="0.00000000"/>
    <numFmt numFmtId="223" formatCode="0.000000000"/>
    <numFmt numFmtId="224" formatCode="0_);\(0\)"/>
    <numFmt numFmtId="225" formatCode="General_)"/>
    <numFmt numFmtId="226" formatCode="0.0_)"/>
  </numFmts>
  <fonts count="37">
    <font>
      <sz val="10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.5"/>
      <name val="Arial"/>
      <family val="0"/>
    </font>
    <font>
      <sz val="9.25"/>
      <name val="Arial"/>
      <family val="0"/>
    </font>
    <font>
      <b/>
      <sz val="9"/>
      <name val="Times New Roman"/>
      <family val="1"/>
    </font>
    <font>
      <sz val="10.75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9.75"/>
      <name val="Times New Roman"/>
      <family val="1"/>
    </font>
    <font>
      <sz val="9.75"/>
      <name val="Times New Roman"/>
      <family val="1"/>
    </font>
    <font>
      <sz val="11.25"/>
      <name val="Arial"/>
      <family val="0"/>
    </font>
    <font>
      <sz val="14.25"/>
      <name val="Arial"/>
      <family val="0"/>
    </font>
    <font>
      <sz val="7"/>
      <name val="Times New Roman"/>
      <family val="1"/>
    </font>
    <font>
      <sz val="9.75"/>
      <name val="Arial"/>
      <family val="0"/>
    </font>
    <font>
      <sz val="7.5"/>
      <name val="Times New Roman"/>
      <family val="1"/>
    </font>
    <font>
      <sz val="11"/>
      <name val="Arial"/>
      <family val="0"/>
    </font>
    <font>
      <sz val="8.2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sz val="9.5"/>
      <name val="Times New Roman"/>
      <family val="1"/>
    </font>
    <font>
      <sz val="8.5"/>
      <name val="Times New Roman"/>
      <family val="1"/>
    </font>
    <font>
      <sz val="6.25"/>
      <name val="Times New Roman"/>
      <family val="1"/>
    </font>
    <font>
      <sz val="11"/>
      <name val="Times New Roman"/>
      <family val="1"/>
    </font>
    <font>
      <sz val="8.7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5.75"/>
      <name val="Times New Roman"/>
      <family val="1"/>
    </font>
    <font>
      <b/>
      <sz val="8.75"/>
      <name val="Times New Roman"/>
      <family val="1"/>
    </font>
    <font>
      <sz val="6.7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26">
      <alignment/>
      <protection/>
    </xf>
    <xf numFmtId="0" fontId="0" fillId="0" borderId="1" xfId="26" applyFont="1" applyBorder="1">
      <alignment/>
      <protection/>
    </xf>
    <xf numFmtId="0" fontId="0" fillId="0" borderId="2" xfId="26" applyFont="1" applyBorder="1">
      <alignment/>
      <protection/>
    </xf>
    <xf numFmtId="0" fontId="4" fillId="0" borderId="0" xfId="26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3" fontId="0" fillId="0" borderId="2" xfId="26" applyNumberFormat="1" applyFont="1" applyBorder="1">
      <alignment/>
      <protection/>
    </xf>
    <xf numFmtId="0" fontId="1" fillId="0" borderId="0" xfId="26" applyFont="1" applyBorder="1">
      <alignment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26" applyNumberFormat="1" applyFont="1">
      <alignment/>
      <protection/>
    </xf>
    <xf numFmtId="0" fontId="0" fillId="0" borderId="3" xfId="32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0" fontId="0" fillId="0" borderId="4" xfId="28" applyFont="1" applyBorder="1" applyAlignment="1">
      <alignment horizontal="center"/>
      <protection/>
    </xf>
    <xf numFmtId="0" fontId="0" fillId="0" borderId="1" xfId="28" applyFont="1" applyBorder="1">
      <alignment/>
      <protection/>
    </xf>
    <xf numFmtId="0" fontId="0" fillId="0" borderId="1" xfId="28" applyFont="1" applyBorder="1" applyAlignment="1">
      <alignment horizontal="left" wrapText="1"/>
      <protection/>
    </xf>
    <xf numFmtId="3" fontId="2" fillId="0" borderId="0" xfId="28" applyNumberFormat="1" applyFont="1" applyBorder="1" applyAlignment="1">
      <alignment horizontal="right" wrapText="1" indent="1"/>
      <protection/>
    </xf>
    <xf numFmtId="0" fontId="2" fillId="0" borderId="0" xfId="28" applyFont="1" applyBorder="1" applyAlignment="1">
      <alignment horizontal="right" wrapText="1" indent="1"/>
      <protection/>
    </xf>
    <xf numFmtId="195" fontId="2" fillId="0" borderId="0" xfId="28" applyNumberFormat="1" applyFont="1" applyBorder="1" applyAlignment="1">
      <alignment horizontal="right" indent="2"/>
      <protection/>
    </xf>
    <xf numFmtId="3" fontId="0" fillId="0" borderId="0" xfId="28" applyNumberFormat="1" applyFont="1" applyBorder="1" applyAlignment="1">
      <alignment horizontal="right" wrapText="1" indent="1"/>
      <protection/>
    </xf>
    <xf numFmtId="0" fontId="0" fillId="0" borderId="0" xfId="28" applyFont="1" applyBorder="1" applyAlignment="1">
      <alignment horizontal="right" wrapText="1" indent="1"/>
      <protection/>
    </xf>
    <xf numFmtId="195" fontId="0" fillId="0" borderId="0" xfId="28" applyNumberFormat="1" applyFont="1" applyBorder="1" applyAlignment="1">
      <alignment horizontal="right" indent="2"/>
      <protection/>
    </xf>
    <xf numFmtId="182" fontId="0" fillId="0" borderId="0" xfId="28" applyNumberFormat="1" applyFont="1" applyBorder="1" applyAlignment="1">
      <alignment horizontal="right" indent="2"/>
      <protection/>
    </xf>
    <xf numFmtId="0" fontId="0" fillId="0" borderId="2" xfId="28" applyFont="1" applyBorder="1" applyAlignment="1">
      <alignment horizontal="left" wrapText="1"/>
      <protection/>
    </xf>
    <xf numFmtId="0" fontId="0" fillId="0" borderId="2" xfId="28" applyFont="1" applyBorder="1" applyAlignment="1">
      <alignment horizontal="right" indent="1"/>
      <protection/>
    </xf>
    <xf numFmtId="0" fontId="2" fillId="0" borderId="0" xfId="30" applyFont="1">
      <alignment/>
      <protection/>
    </xf>
    <xf numFmtId="0" fontId="0" fillId="0" borderId="0" xfId="30" applyFont="1">
      <alignment/>
      <protection/>
    </xf>
    <xf numFmtId="0" fontId="0" fillId="0" borderId="5" xfId="30" applyFont="1" applyBorder="1" applyAlignment="1">
      <alignment horizontal="center"/>
      <protection/>
    </xf>
    <xf numFmtId="0" fontId="0" fillId="0" borderId="3" xfId="30" applyFont="1" applyBorder="1" applyAlignment="1">
      <alignment horizontal="center"/>
      <protection/>
    </xf>
    <xf numFmtId="0" fontId="0" fillId="0" borderId="6" xfId="30" applyFont="1" applyBorder="1" applyAlignment="1">
      <alignment horizontal="center"/>
      <protection/>
    </xf>
    <xf numFmtId="0" fontId="0" fillId="0" borderId="1" xfId="30" applyFont="1" applyBorder="1">
      <alignment/>
      <protection/>
    </xf>
    <xf numFmtId="0" fontId="2" fillId="0" borderId="0" xfId="30" applyFont="1" applyBorder="1" applyAlignment="1">
      <alignment horizontal="center"/>
      <protection/>
    </xf>
    <xf numFmtId="3" fontId="2" fillId="0" borderId="0" xfId="30" applyNumberFormat="1" applyFont="1" applyBorder="1" applyAlignment="1">
      <alignment horizontal="right" indent="1"/>
      <protection/>
    </xf>
    <xf numFmtId="0" fontId="2" fillId="0" borderId="0" xfId="30" applyFont="1" applyBorder="1" applyAlignment="1">
      <alignment horizontal="right" indent="2"/>
      <protection/>
    </xf>
    <xf numFmtId="195" fontId="2" fillId="0" borderId="0" xfId="30" applyNumberFormat="1" applyFont="1" applyBorder="1" applyAlignment="1">
      <alignment horizontal="right" indent="2"/>
      <protection/>
    </xf>
    <xf numFmtId="0" fontId="0" fillId="0" borderId="0" xfId="30" applyFont="1" applyBorder="1" applyAlignment="1">
      <alignment horizontal="center"/>
      <protection/>
    </xf>
    <xf numFmtId="0" fontId="0" fillId="0" borderId="0" xfId="30" applyFont="1" applyBorder="1" applyAlignment="1">
      <alignment horizontal="right" indent="1"/>
      <protection/>
    </xf>
    <xf numFmtId="0" fontId="0" fillId="0" borderId="0" xfId="30" applyFont="1" applyBorder="1" applyAlignment="1">
      <alignment horizontal="right" indent="2"/>
      <protection/>
    </xf>
    <xf numFmtId="195" fontId="0" fillId="0" borderId="0" xfId="30" applyNumberFormat="1" applyFont="1" applyBorder="1" applyAlignment="1">
      <alignment horizontal="right" indent="2"/>
      <protection/>
    </xf>
    <xf numFmtId="0" fontId="0" fillId="0" borderId="2" xfId="30" applyFont="1" applyBorder="1">
      <alignment/>
      <protection/>
    </xf>
    <xf numFmtId="0" fontId="4" fillId="0" borderId="0" xfId="30" applyFont="1">
      <alignment/>
      <protection/>
    </xf>
    <xf numFmtId="0" fontId="0" fillId="0" borderId="7" xfId="32" applyFont="1" applyBorder="1" applyAlignment="1">
      <alignment horizontal="center"/>
      <protection/>
    </xf>
    <xf numFmtId="0" fontId="2" fillId="0" borderId="0" xfId="26" applyFont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0" fontId="0" fillId="0" borderId="7" xfId="26" applyFont="1" applyBorder="1" applyAlignment="1">
      <alignment horizontal="center"/>
      <protection/>
    </xf>
    <xf numFmtId="0" fontId="0" fillId="0" borderId="3" xfId="26" applyFont="1" applyBorder="1" applyAlignment="1">
      <alignment horizontal="center"/>
      <protection/>
    </xf>
    <xf numFmtId="3" fontId="2" fillId="0" borderId="0" xfId="26" applyNumberFormat="1" applyFont="1" applyBorder="1" applyAlignment="1">
      <alignment horizontal="right" indent="1"/>
      <protection/>
    </xf>
    <xf numFmtId="3" fontId="0" fillId="0" borderId="0" xfId="26" applyNumberFormat="1" applyFont="1" applyBorder="1" applyAlignment="1">
      <alignment horizontal="right" indent="1"/>
      <protection/>
    </xf>
    <xf numFmtId="0" fontId="0" fillId="0" borderId="8" xfId="26" applyFont="1" applyBorder="1" applyAlignment="1">
      <alignment horizontal="center"/>
      <protection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0" xfId="26" applyFont="1" applyBorder="1" applyAlignment="1">
      <alignment horizontal="right" indent="1"/>
      <protection/>
    </xf>
    <xf numFmtId="3" fontId="2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0" fillId="0" borderId="0" xfId="26" applyNumberFormat="1" applyFont="1" applyBorder="1" applyAlignment="1">
      <alignment horizontal="right" indent="1"/>
      <protection/>
    </xf>
    <xf numFmtId="0" fontId="0" fillId="0" borderId="2" xfId="0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right" indent="1"/>
    </xf>
    <xf numFmtId="3" fontId="2" fillId="0" borderId="0" xfId="0" applyNumberFormat="1" applyFont="1" applyBorder="1" applyAlignment="1">
      <alignment horizontal="right" indent="3"/>
    </xf>
    <xf numFmtId="3" fontId="0" fillId="0" borderId="0" xfId="0" applyNumberFormat="1" applyBorder="1" applyAlignment="1">
      <alignment horizontal="right" indent="3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3" fontId="0" fillId="0" borderId="2" xfId="26" applyNumberFormat="1" applyFont="1" applyBorder="1" applyAlignment="1">
      <alignment horizontal="right" indent="1"/>
      <protection/>
    </xf>
    <xf numFmtId="3" fontId="0" fillId="0" borderId="0" xfId="0" applyNumberFormat="1" applyFont="1" applyFill="1" applyBorder="1" applyAlignment="1">
      <alignment horizontal="right" indent="2"/>
    </xf>
    <xf numFmtId="0" fontId="2" fillId="0" borderId="0" xfId="31" applyFont="1" applyAlignment="1">
      <alignment horizontal="center"/>
      <protection/>
    </xf>
    <xf numFmtId="0" fontId="0" fillId="0" borderId="0" xfId="31" applyFont="1">
      <alignment/>
      <protection/>
    </xf>
    <xf numFmtId="0" fontId="2" fillId="0" borderId="0" xfId="31" applyFont="1">
      <alignment/>
      <protection/>
    </xf>
    <xf numFmtId="0" fontId="0" fillId="0" borderId="4" xfId="31" applyFont="1" applyBorder="1" applyAlignment="1">
      <alignment horizontal="center"/>
      <protection/>
    </xf>
    <xf numFmtId="0" fontId="0" fillId="0" borderId="8" xfId="31" applyFont="1" applyBorder="1" applyAlignment="1">
      <alignment horizontal="center"/>
      <protection/>
    </xf>
    <xf numFmtId="0" fontId="0" fillId="0" borderId="1" xfId="31" applyFont="1" applyBorder="1">
      <alignment/>
      <protection/>
    </xf>
    <xf numFmtId="0" fontId="2" fillId="0" borderId="0" xfId="31" applyFont="1" applyBorder="1" applyAlignment="1">
      <alignment horizontal="right" indent="2"/>
      <protection/>
    </xf>
    <xf numFmtId="0" fontId="0" fillId="0" borderId="0" xfId="31" applyFont="1" applyBorder="1" applyAlignment="1">
      <alignment horizontal="right" indent="2"/>
      <protection/>
    </xf>
    <xf numFmtId="0" fontId="0" fillId="0" borderId="2" xfId="31" applyFont="1" applyBorder="1">
      <alignment/>
      <protection/>
    </xf>
    <xf numFmtId="0" fontId="4" fillId="0" borderId="0" xfId="31" applyFont="1">
      <alignment/>
      <protection/>
    </xf>
    <xf numFmtId="0" fontId="0" fillId="0" borderId="7" xfId="31" applyFont="1" applyBorder="1" applyAlignment="1">
      <alignment horizontal="center"/>
      <protection/>
    </xf>
    <xf numFmtId="0" fontId="0" fillId="0" borderId="3" xfId="31" applyFont="1" applyBorder="1" applyAlignment="1">
      <alignment horizontal="center"/>
      <protection/>
    </xf>
    <xf numFmtId="0" fontId="0" fillId="0" borderId="0" xfId="33" applyFont="1">
      <alignment/>
      <protection/>
    </xf>
    <xf numFmtId="0" fontId="0" fillId="0" borderId="3" xfId="33" applyFont="1" applyBorder="1" applyAlignment="1">
      <alignment horizontal="center"/>
      <protection/>
    </xf>
    <xf numFmtId="0" fontId="0" fillId="0" borderId="1" xfId="33" applyFont="1" applyBorder="1" applyAlignment="1">
      <alignment horizontal="left" indent="1"/>
      <protection/>
    </xf>
    <xf numFmtId="0" fontId="0" fillId="0" borderId="1" xfId="33" applyFont="1" applyBorder="1">
      <alignment/>
      <protection/>
    </xf>
    <xf numFmtId="0" fontId="2" fillId="0" borderId="0" xfId="33" applyFont="1" applyBorder="1" applyAlignment="1">
      <alignment horizontal="left" indent="1"/>
      <protection/>
    </xf>
    <xf numFmtId="0" fontId="2" fillId="0" borderId="0" xfId="33" applyFont="1" applyBorder="1" applyAlignment="1">
      <alignment horizontal="right" indent="4"/>
      <protection/>
    </xf>
    <xf numFmtId="0" fontId="0" fillId="0" borderId="0" xfId="33" applyFont="1" applyBorder="1" applyAlignment="1">
      <alignment horizontal="left" indent="1"/>
      <protection/>
    </xf>
    <xf numFmtId="0" fontId="0" fillId="0" borderId="0" xfId="33" applyFont="1" applyBorder="1" applyAlignment="1">
      <alignment horizontal="right" indent="4"/>
      <protection/>
    </xf>
    <xf numFmtId="2" fontId="0" fillId="0" borderId="0" xfId="33" applyNumberFormat="1" applyFont="1" applyBorder="1" applyAlignment="1">
      <alignment horizontal="right" indent="4"/>
      <protection/>
    </xf>
    <xf numFmtId="0" fontId="0" fillId="0" borderId="0" xfId="33" applyNumberFormat="1" applyFont="1" applyBorder="1" applyAlignment="1">
      <alignment horizontal="right" indent="4"/>
      <protection/>
    </xf>
    <xf numFmtId="0" fontId="0" fillId="0" borderId="2" xfId="33" applyFont="1" applyBorder="1">
      <alignment/>
      <protection/>
    </xf>
    <xf numFmtId="0" fontId="0" fillId="0" borderId="2" xfId="33" applyFont="1" applyBorder="1" applyAlignment="1">
      <alignment horizontal="right" indent="4"/>
      <protection/>
    </xf>
    <xf numFmtId="0" fontId="4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0" fillId="0" borderId="0" xfId="33" applyFont="1" applyBorder="1" applyAlignment="1">
      <alignment horizontal="center"/>
      <protection/>
    </xf>
    <xf numFmtId="0" fontId="0" fillId="0" borderId="0" xfId="33" applyNumberFormat="1" applyFont="1" applyBorder="1" applyAlignment="1">
      <alignment horizontal="center"/>
      <protection/>
    </xf>
    <xf numFmtId="0" fontId="3" fillId="0" borderId="0" xfId="33" applyNumberFormat="1" applyBorder="1">
      <alignment/>
      <protection/>
    </xf>
    <xf numFmtId="49" fontId="0" fillId="0" borderId="0" xfId="33" applyNumberFormat="1" applyFont="1" applyBorder="1" applyAlignment="1">
      <alignment horizontal="left" indent="1"/>
      <protection/>
    </xf>
    <xf numFmtId="0" fontId="0" fillId="0" borderId="0" xfId="33" applyFont="1" applyBorder="1">
      <alignment/>
      <protection/>
    </xf>
    <xf numFmtId="0" fontId="0" fillId="0" borderId="9" xfId="33" applyFont="1" applyFill="1" applyBorder="1" applyAlignment="1">
      <alignment horizontal="center"/>
      <protection/>
    </xf>
    <xf numFmtId="0" fontId="0" fillId="0" borderId="4" xfId="33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right" indent="1"/>
      <protection/>
    </xf>
    <xf numFmtId="0" fontId="2" fillId="0" borderId="0" xfId="33" applyNumberFormat="1" applyFont="1" applyBorder="1" applyAlignment="1">
      <alignment horizontal="right" indent="2"/>
      <protection/>
    </xf>
    <xf numFmtId="0" fontId="2" fillId="0" borderId="0" xfId="33" applyNumberFormat="1" applyFont="1" applyBorder="1" applyAlignment="1">
      <alignment horizontal="right" indent="3"/>
      <protection/>
    </xf>
    <xf numFmtId="0" fontId="0" fillId="0" borderId="0" xfId="33" applyFont="1" applyBorder="1" applyAlignment="1">
      <alignment horizontal="right" indent="1"/>
      <protection/>
    </xf>
    <xf numFmtId="0" fontId="0" fillId="0" borderId="0" xfId="33" applyFont="1" applyBorder="1" applyAlignment="1">
      <alignment horizontal="right" indent="2"/>
      <protection/>
    </xf>
    <xf numFmtId="0" fontId="0" fillId="0" borderId="0" xfId="33" applyFont="1" applyBorder="1" applyAlignment="1">
      <alignment horizontal="right" indent="3"/>
      <protection/>
    </xf>
    <xf numFmtId="0" fontId="0" fillId="0" borderId="0" xfId="33" applyFont="1" applyBorder="1" applyAlignment="1">
      <alignment horizontal="left"/>
      <protection/>
    </xf>
    <xf numFmtId="0" fontId="0" fillId="0" borderId="0" xfId="33" applyNumberFormat="1" applyFont="1" applyBorder="1" applyAlignment="1">
      <alignment horizontal="right" indent="1"/>
      <protection/>
    </xf>
    <xf numFmtId="0" fontId="0" fillId="0" borderId="0" xfId="33" applyNumberFormat="1" applyFont="1" applyBorder="1" applyAlignment="1">
      <alignment horizontal="right" indent="2"/>
      <protection/>
    </xf>
    <xf numFmtId="0" fontId="0" fillId="0" borderId="0" xfId="33" applyNumberFormat="1" applyFont="1" applyBorder="1" applyAlignment="1">
      <alignment horizontal="right" indent="3"/>
      <protection/>
    </xf>
    <xf numFmtId="0" fontId="0" fillId="0" borderId="2" xfId="33" applyFont="1" applyBorder="1" applyAlignment="1">
      <alignment horizontal="right" indent="1"/>
      <protection/>
    </xf>
    <xf numFmtId="0" fontId="0" fillId="0" borderId="2" xfId="33" applyNumberFormat="1" applyFont="1" applyBorder="1" applyAlignment="1">
      <alignment horizontal="right" indent="1"/>
      <protection/>
    </xf>
    <xf numFmtId="0" fontId="0" fillId="0" borderId="10" xfId="33" applyFont="1" applyBorder="1" applyAlignment="1">
      <alignment horizontal="center"/>
      <protection/>
    </xf>
    <xf numFmtId="0" fontId="0" fillId="0" borderId="1" xfId="33" applyFont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right" indent="3"/>
      <protection/>
    </xf>
    <xf numFmtId="0" fontId="0" fillId="0" borderId="0" xfId="33" applyNumberFormat="1" applyFont="1" applyFill="1" applyBorder="1" applyAlignment="1">
      <alignment horizontal="right" indent="1"/>
      <protection/>
    </xf>
    <xf numFmtId="49" fontId="0" fillId="0" borderId="3" xfId="33" applyNumberFormat="1" applyFont="1" applyBorder="1" applyAlignment="1">
      <alignment horizontal="center"/>
      <protection/>
    </xf>
    <xf numFmtId="0" fontId="0" fillId="0" borderId="3" xfId="33" applyFont="1" applyBorder="1" applyAlignment="1" quotePrefix="1">
      <alignment horizontal="center"/>
      <protection/>
    </xf>
    <xf numFmtId="0" fontId="0" fillId="0" borderId="0" xfId="33" applyNumberFormat="1" applyFont="1" applyFill="1" applyBorder="1" applyAlignment="1">
      <alignment horizontal="right" indent="2"/>
      <protection/>
    </xf>
    <xf numFmtId="0" fontId="0" fillId="0" borderId="8" xfId="33" applyFont="1" applyBorder="1" applyAlignment="1">
      <alignment horizontal="center"/>
      <protection/>
    </xf>
    <xf numFmtId="0" fontId="0" fillId="0" borderId="1" xfId="33" applyFont="1" applyFill="1" applyBorder="1" applyAlignment="1">
      <alignment horizontal="center"/>
      <protection/>
    </xf>
    <xf numFmtId="0" fontId="2" fillId="0" borderId="0" xfId="33" applyFont="1" applyBorder="1" applyAlignment="1">
      <alignment horizontal="right" indent="1"/>
      <protection/>
    </xf>
    <xf numFmtId="0" fontId="2" fillId="0" borderId="0" xfId="33" applyFont="1" applyBorder="1" applyAlignment="1">
      <alignment horizontal="right" indent="2"/>
      <protection/>
    </xf>
    <xf numFmtId="0" fontId="2" fillId="0" borderId="0" xfId="33" applyFont="1" applyBorder="1" applyAlignment="1">
      <alignment horizontal="right" indent="3"/>
      <protection/>
    </xf>
    <xf numFmtId="0" fontId="3" fillId="0" borderId="0" xfId="33" applyFont="1" applyBorder="1">
      <alignment/>
      <protection/>
    </xf>
    <xf numFmtId="0" fontId="0" fillId="0" borderId="11" xfId="33" applyFont="1" applyBorder="1">
      <alignment/>
      <protection/>
    </xf>
    <xf numFmtId="0" fontId="0" fillId="0" borderId="0" xfId="33" applyNumberFormat="1" applyFont="1">
      <alignment/>
      <protection/>
    </xf>
    <xf numFmtId="0" fontId="2" fillId="0" borderId="0" xfId="33" applyNumberFormat="1" applyFont="1" applyBorder="1">
      <alignment/>
      <protection/>
    </xf>
    <xf numFmtId="0" fontId="0" fillId="0" borderId="0" xfId="33" applyFont="1" applyFill="1" applyBorder="1" applyAlignment="1">
      <alignment horizontal="right" indent="1"/>
      <protection/>
    </xf>
    <xf numFmtId="0" fontId="2" fillId="0" borderId="0" xfId="33" applyFont="1">
      <alignment/>
      <protection/>
    </xf>
    <xf numFmtId="0" fontId="0" fillId="0" borderId="1" xfId="28" applyFont="1" applyBorder="1" applyAlignment="1">
      <alignment horizontal="left" indent="1"/>
      <protection/>
    </xf>
    <xf numFmtId="0" fontId="2" fillId="0" borderId="0" xfId="28" applyFont="1" applyBorder="1" applyAlignment="1">
      <alignment horizontal="left" indent="1"/>
      <protection/>
    </xf>
    <xf numFmtId="0" fontId="0" fillId="0" borderId="0" xfId="28" applyFont="1" applyBorder="1" applyAlignment="1">
      <alignment horizontal="left" indent="1"/>
      <protection/>
    </xf>
    <xf numFmtId="0" fontId="0" fillId="0" borderId="0" xfId="28" applyFont="1" applyBorder="1" applyAlignment="1">
      <alignment horizontal="left" wrapText="1" indent="1"/>
      <protection/>
    </xf>
    <xf numFmtId="0" fontId="0" fillId="0" borderId="0" xfId="31" applyFont="1" applyBorder="1" applyAlignment="1">
      <alignment horizontal="right" indent="1"/>
      <protection/>
    </xf>
    <xf numFmtId="0" fontId="2" fillId="0" borderId="0" xfId="26" applyFont="1" applyAlignment="1">
      <alignment horizontal="center"/>
      <protection/>
    </xf>
    <xf numFmtId="0" fontId="0" fillId="0" borderId="3" xfId="33" applyFont="1" applyBorder="1" applyAlignment="1">
      <alignment horizontal="left" vertical="center" indent="1"/>
      <protection/>
    </xf>
    <xf numFmtId="0" fontId="0" fillId="0" borderId="3" xfId="33" applyFont="1" applyBorder="1" applyAlignment="1">
      <alignment horizontal="center" vertical="center"/>
      <protection/>
    </xf>
    <xf numFmtId="0" fontId="0" fillId="0" borderId="3" xfId="31" applyFont="1" applyBorder="1" applyAlignment="1">
      <alignment horizontal="center" vertical="center"/>
      <protection/>
    </xf>
    <xf numFmtId="0" fontId="0" fillId="0" borderId="3" xfId="30" applyFont="1" applyBorder="1" applyAlignment="1">
      <alignment horizontal="center" vertical="center"/>
      <protection/>
    </xf>
    <xf numFmtId="0" fontId="0" fillId="0" borderId="6" xfId="30" applyFont="1" applyBorder="1" applyAlignment="1">
      <alignment horizontal="center" vertical="center"/>
      <protection/>
    </xf>
    <xf numFmtId="0" fontId="0" fillId="0" borderId="0" xfId="32" applyFont="1">
      <alignment/>
      <protection/>
    </xf>
    <xf numFmtId="0" fontId="0" fillId="0" borderId="1" xfId="32" applyFont="1" applyBorder="1">
      <alignment/>
      <protection/>
    </xf>
    <xf numFmtId="0" fontId="2" fillId="0" borderId="0" xfId="32" applyFont="1" applyBorder="1">
      <alignment/>
      <protection/>
    </xf>
    <xf numFmtId="3" fontId="2" fillId="0" borderId="0" xfId="32" applyNumberFormat="1" applyFont="1" applyBorder="1" applyAlignment="1">
      <alignment horizontal="right" indent="1"/>
      <protection/>
    </xf>
    <xf numFmtId="0" fontId="0" fillId="0" borderId="0" xfId="32" applyFont="1" applyBorder="1">
      <alignment/>
      <protection/>
    </xf>
    <xf numFmtId="0" fontId="0" fillId="0" borderId="0" xfId="32" applyFont="1" applyBorder="1" applyAlignment="1">
      <alignment horizontal="right" indent="1"/>
      <protection/>
    </xf>
    <xf numFmtId="3" fontId="0" fillId="0" borderId="0" xfId="32" applyNumberFormat="1" applyFont="1" applyBorder="1" applyAlignment="1">
      <alignment horizontal="right" indent="1"/>
      <protection/>
    </xf>
    <xf numFmtId="0" fontId="0" fillId="0" borderId="2" xfId="32" applyFont="1" applyBorder="1">
      <alignment/>
      <protection/>
    </xf>
    <xf numFmtId="3" fontId="0" fillId="0" borderId="2" xfId="32" applyNumberFormat="1" applyFont="1" applyBorder="1">
      <alignment/>
      <protection/>
    </xf>
    <xf numFmtId="0" fontId="4" fillId="0" borderId="0" xfId="32" applyFont="1">
      <alignment/>
      <protection/>
    </xf>
    <xf numFmtId="0" fontId="2" fillId="0" borderId="0" xfId="27" applyFont="1">
      <alignment/>
      <protection/>
    </xf>
    <xf numFmtId="0" fontId="0" fillId="0" borderId="3" xfId="27" applyFont="1" applyBorder="1" applyAlignment="1">
      <alignment horizontal="center"/>
      <protection/>
    </xf>
    <xf numFmtId="0" fontId="0" fillId="0" borderId="0" xfId="27" applyFont="1">
      <alignment/>
      <protection/>
    </xf>
    <xf numFmtId="0" fontId="0" fillId="0" borderId="4" xfId="27" applyFont="1" applyBorder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3" fontId="2" fillId="0" borderId="0" xfId="27" applyNumberFormat="1" applyFont="1" applyBorder="1" applyAlignment="1">
      <alignment horizontal="right" indent="1"/>
      <protection/>
    </xf>
    <xf numFmtId="2" fontId="2" fillId="0" borderId="0" xfId="27" applyNumberFormat="1" applyFont="1" applyBorder="1" applyAlignment="1">
      <alignment horizontal="right" indent="1"/>
      <protection/>
    </xf>
    <xf numFmtId="3" fontId="0" fillId="0" borderId="0" xfId="27" applyNumberFormat="1" applyFont="1" applyBorder="1" applyAlignment="1">
      <alignment horizontal="right" indent="1"/>
      <protection/>
    </xf>
    <xf numFmtId="2" fontId="0" fillId="0" borderId="0" xfId="27" applyNumberFormat="1" applyFont="1" applyBorder="1" applyAlignment="1">
      <alignment horizontal="right" indent="1"/>
      <protection/>
    </xf>
    <xf numFmtId="0" fontId="0" fillId="0" borderId="0" xfId="27" applyFont="1" applyBorder="1" applyAlignment="1">
      <alignment horizontal="right" indent="1"/>
      <protection/>
    </xf>
    <xf numFmtId="0" fontId="0" fillId="0" borderId="2" xfId="27" applyFont="1" applyBorder="1">
      <alignment/>
      <protection/>
    </xf>
    <xf numFmtId="0" fontId="2" fillId="0" borderId="0" xfId="32" applyFont="1" applyAlignment="1">
      <alignment horizontal="center" wrapText="1"/>
      <protection/>
    </xf>
    <xf numFmtId="3" fontId="2" fillId="0" borderId="0" xfId="32" applyNumberFormat="1" applyFont="1" applyBorder="1" applyAlignment="1">
      <alignment horizontal="right"/>
      <protection/>
    </xf>
    <xf numFmtId="0" fontId="2" fillId="0" borderId="0" xfId="32" applyFont="1" applyBorder="1" applyAlignment="1">
      <alignment horizontal="right"/>
      <protection/>
    </xf>
    <xf numFmtId="3" fontId="0" fillId="0" borderId="0" xfId="32" applyNumberFormat="1" applyFont="1" applyBorder="1" applyAlignment="1">
      <alignment horizontal="right" vertical="justify"/>
      <protection/>
    </xf>
    <xf numFmtId="3" fontId="0" fillId="0" borderId="0" xfId="32" applyNumberFormat="1" applyFont="1" applyBorder="1" applyAlignment="1">
      <alignment horizontal="right"/>
      <protection/>
    </xf>
    <xf numFmtId="0" fontId="0" fillId="0" borderId="0" xfId="32" applyFont="1" applyBorder="1" applyAlignment="1">
      <alignment horizontal="right"/>
      <protection/>
    </xf>
    <xf numFmtId="3" fontId="2" fillId="0" borderId="0" xfId="32" applyNumberFormat="1" applyFont="1" applyBorder="1" applyAlignment="1">
      <alignment horizontal="right" vertical="justify"/>
      <protection/>
    </xf>
    <xf numFmtId="0" fontId="0" fillId="0" borderId="0" xfId="32" applyFont="1" applyBorder="1" applyAlignment="1">
      <alignment horizontal="right" vertical="justify"/>
      <protection/>
    </xf>
    <xf numFmtId="0" fontId="4" fillId="0" borderId="0" xfId="32" applyFont="1" applyBorder="1">
      <alignment/>
      <protection/>
    </xf>
    <xf numFmtId="3" fontId="0" fillId="0" borderId="0" xfId="32" applyNumberFormat="1" applyFont="1" applyBorder="1">
      <alignment/>
      <protection/>
    </xf>
    <xf numFmtId="3" fontId="2" fillId="0" borderId="0" xfId="32" applyNumberFormat="1" applyFont="1" applyBorder="1">
      <alignment/>
      <protection/>
    </xf>
    <xf numFmtId="3" fontId="0" fillId="0" borderId="2" xfId="32" applyNumberFormat="1" applyFont="1" applyBorder="1" applyAlignment="1">
      <alignment horizontal="right" vertical="justify"/>
      <protection/>
    </xf>
    <xf numFmtId="0" fontId="2" fillId="0" borderId="0" xfId="28" applyFont="1" applyAlignment="1">
      <alignment horizontal="center"/>
      <protection/>
    </xf>
    <xf numFmtId="0" fontId="0" fillId="0" borderId="5" xfId="28" applyFont="1" applyBorder="1" applyAlignment="1">
      <alignment horizontal="center"/>
      <protection/>
    </xf>
    <xf numFmtId="0" fontId="0" fillId="0" borderId="5" xfId="28" applyFont="1" applyBorder="1" applyAlignment="1">
      <alignment horizontal="left" vertical="center" indent="1"/>
      <protection/>
    </xf>
    <xf numFmtId="0" fontId="0" fillId="0" borderId="3" xfId="28" applyFont="1" applyBorder="1" applyAlignment="1">
      <alignment horizontal="left" vertical="center" indent="1"/>
      <protection/>
    </xf>
    <xf numFmtId="0" fontId="0" fillId="0" borderId="5" xfId="28" applyFont="1" applyBorder="1" applyAlignment="1">
      <alignment horizontal="center" vertical="center" wrapText="1"/>
      <protection/>
    </xf>
    <xf numFmtId="0" fontId="0" fillId="0" borderId="3" xfId="28" applyFont="1" applyBorder="1" applyAlignment="1">
      <alignment horizontal="center" vertical="center" wrapText="1"/>
      <protection/>
    </xf>
    <xf numFmtId="0" fontId="0" fillId="0" borderId="5" xfId="30" applyFont="1" applyBorder="1" applyAlignment="1">
      <alignment horizontal="center"/>
      <protection/>
    </xf>
    <xf numFmtId="0" fontId="2" fillId="0" borderId="0" xfId="30" applyFont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3" xfId="26" applyFont="1" applyBorder="1" applyAlignment="1">
      <alignment horizontal="center"/>
      <protection/>
    </xf>
    <xf numFmtId="0" fontId="0" fillId="0" borderId="3" xfId="26" applyFont="1" applyBorder="1" applyAlignment="1">
      <alignment horizontal="center" vertical="center"/>
      <protection/>
    </xf>
    <xf numFmtId="0" fontId="0" fillId="0" borderId="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4" xfId="26" applyFont="1" applyBorder="1" applyAlignment="1">
      <alignment horizontal="center" vertical="center"/>
      <protection/>
    </xf>
    <xf numFmtId="0" fontId="2" fillId="0" borderId="0" xfId="33" applyFont="1" applyAlignment="1">
      <alignment horizontal="center"/>
      <protection/>
    </xf>
    <xf numFmtId="0" fontId="0" fillId="0" borderId="14" xfId="33" applyFont="1" applyBorder="1" applyAlignment="1">
      <alignment horizontal="center"/>
      <protection/>
    </xf>
    <xf numFmtId="0" fontId="0" fillId="0" borderId="12" xfId="33" applyFont="1" applyBorder="1" applyAlignment="1">
      <alignment horizontal="center"/>
      <protection/>
    </xf>
    <xf numFmtId="0" fontId="0" fillId="0" borderId="13" xfId="33" applyFont="1" applyBorder="1" applyAlignment="1">
      <alignment horizontal="center"/>
      <protection/>
    </xf>
    <xf numFmtId="0" fontId="0" fillId="0" borderId="3" xfId="33" applyFont="1" applyBorder="1" applyAlignment="1">
      <alignment horizontal="left" vertical="center" indent="1"/>
      <protection/>
    </xf>
    <xf numFmtId="0" fontId="0" fillId="0" borderId="4" xfId="33" applyFont="1" applyBorder="1" applyAlignment="1">
      <alignment horizontal="left" vertical="center" indent="1"/>
      <protection/>
    </xf>
    <xf numFmtId="0" fontId="0" fillId="0" borderId="6" xfId="33" applyFont="1" applyBorder="1" applyAlignment="1">
      <alignment horizontal="left" vertical="center" indent="1"/>
      <protection/>
    </xf>
    <xf numFmtId="0" fontId="0" fillId="0" borderId="3" xfId="33" applyFont="1" applyBorder="1" applyAlignment="1">
      <alignment horizontal="center" vertical="center"/>
      <protection/>
    </xf>
    <xf numFmtId="0" fontId="0" fillId="0" borderId="4" xfId="33" applyFont="1" applyBorder="1" applyAlignment="1">
      <alignment horizontal="center" vertical="center"/>
      <protection/>
    </xf>
    <xf numFmtId="0" fontId="0" fillId="0" borderId="6" xfId="33" applyFont="1" applyBorder="1" applyAlignment="1">
      <alignment horizontal="center" vertical="center"/>
      <protection/>
    </xf>
    <xf numFmtId="0" fontId="0" fillId="0" borderId="1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13" xfId="32" applyFont="1" applyBorder="1" applyAlignment="1">
      <alignment horizontal="center"/>
      <protection/>
    </xf>
    <xf numFmtId="0" fontId="0" fillId="0" borderId="5" xfId="32" applyFont="1" applyBorder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31" applyFont="1" applyBorder="1" applyAlignment="1">
      <alignment horizontal="center"/>
      <protection/>
    </xf>
    <xf numFmtId="0" fontId="0" fillId="0" borderId="5" xfId="31" applyFont="1" applyBorder="1" applyAlignment="1">
      <alignment horizontal="center"/>
      <protection/>
    </xf>
    <xf numFmtId="0" fontId="2" fillId="0" borderId="0" xfId="31" applyFont="1" applyAlignment="1">
      <alignment horizontal="center"/>
      <protection/>
    </xf>
    <xf numFmtId="0" fontId="0" fillId="0" borderId="14" xfId="31" applyFont="1" applyBorder="1" applyAlignment="1">
      <alignment horizontal="center"/>
      <protection/>
    </xf>
    <xf numFmtId="0" fontId="0" fillId="0" borderId="3" xfId="31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  <protection/>
    </xf>
    <xf numFmtId="0" fontId="2" fillId="0" borderId="0" xfId="32" applyFont="1" applyAlignment="1">
      <alignment horizontal="center"/>
      <protection/>
    </xf>
    <xf numFmtId="0" fontId="0" fillId="0" borderId="3" xfId="32" applyFont="1" applyBorder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5" xfId="27" applyFont="1" applyBorder="1" applyAlignment="1">
      <alignment horizontal="center"/>
      <protection/>
    </xf>
    <xf numFmtId="0" fontId="2" fillId="0" borderId="0" xfId="32" applyFont="1" applyAlignment="1">
      <alignment horizontal="center" wrapText="1"/>
      <protection/>
    </xf>
    <xf numFmtId="0" fontId="0" fillId="0" borderId="1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32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/>
      <protection/>
    </xf>
    <xf numFmtId="0" fontId="0" fillId="0" borderId="12" xfId="32" applyFont="1" applyBorder="1" applyAlignment="1">
      <alignment horizontal="center"/>
      <protection/>
    </xf>
    <xf numFmtId="0" fontId="0" fillId="0" borderId="3" xfId="26" applyFont="1" applyBorder="1" applyAlignment="1">
      <alignment horizontal="left" vertical="center" indent="1"/>
      <protection/>
    </xf>
    <xf numFmtId="0" fontId="0" fillId="0" borderId="6" xfId="26" applyFont="1" applyBorder="1" applyAlignment="1">
      <alignment horizontal="left" vertical="center" indent="1"/>
      <protection/>
    </xf>
    <xf numFmtId="0" fontId="0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49" fontId="0" fillId="0" borderId="0" xfId="26" applyNumberFormat="1" applyFont="1" applyBorder="1" applyAlignment="1">
      <alignment horizontal="left" indent="1"/>
      <protection/>
    </xf>
    <xf numFmtId="0" fontId="0" fillId="0" borderId="0" xfId="26" applyFont="1" applyBorder="1" applyAlignment="1">
      <alignment horizontal="left" indent="1"/>
      <protection/>
    </xf>
    <xf numFmtId="3" fontId="0" fillId="0" borderId="0" xfId="26" applyNumberFormat="1" applyFont="1" applyBorder="1" applyAlignment="1">
      <alignment horizontal="right" indent="2"/>
      <protection/>
    </xf>
    <xf numFmtId="0" fontId="0" fillId="0" borderId="1" xfId="26" applyFont="1" applyBorder="1" applyAlignment="1">
      <alignment horizontal="left" indent="1"/>
      <protection/>
    </xf>
    <xf numFmtId="0" fontId="2" fillId="0" borderId="0" xfId="26" applyFont="1" applyBorder="1" applyAlignment="1">
      <alignment horizontal="left" indent="1"/>
      <protection/>
    </xf>
    <xf numFmtId="0" fontId="0" fillId="0" borderId="3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4" xfId="0" applyFont="1" applyBorder="1" applyAlignment="1">
      <alignment horizontal="left" vertical="center" indent="1"/>
    </xf>
    <xf numFmtId="0" fontId="0" fillId="0" borderId="3" xfId="33" applyFont="1" applyFill="1" applyBorder="1" applyAlignment="1">
      <alignment horizontal="center" vertical="center"/>
      <protection/>
    </xf>
    <xf numFmtId="0" fontId="0" fillId="0" borderId="6" xfId="33" applyFont="1" applyFill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5" xfId="33" applyFont="1" applyBorder="1" applyAlignment="1">
      <alignment horizontal="center" vertical="center"/>
      <protection/>
    </xf>
    <xf numFmtId="0" fontId="0" fillId="0" borderId="1" xfId="33" applyFont="1" applyBorder="1" applyAlignment="1">
      <alignment horizontal="center" vertical="center"/>
      <protection/>
    </xf>
    <xf numFmtId="0" fontId="0" fillId="0" borderId="2" xfId="33" applyFont="1" applyBorder="1" applyAlignment="1">
      <alignment horizontal="center" vertical="center"/>
      <protection/>
    </xf>
    <xf numFmtId="0" fontId="0" fillId="0" borderId="7" xfId="33" applyFont="1" applyFill="1" applyBorder="1" applyAlignment="1">
      <alignment horizontal="center" vertical="center"/>
      <protection/>
    </xf>
    <xf numFmtId="0" fontId="0" fillId="0" borderId="16" xfId="33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1" xfId="33" applyFont="1" applyBorder="1" applyAlignment="1">
      <alignment horizontal="left" vertical="center" indent="1"/>
      <protection/>
    </xf>
    <xf numFmtId="0" fontId="2" fillId="0" borderId="0" xfId="33" applyFont="1" applyBorder="1" applyAlignment="1">
      <alignment horizontal="left" vertical="center" indent="1"/>
      <protection/>
    </xf>
    <xf numFmtId="0" fontId="0" fillId="0" borderId="0" xfId="33" applyFont="1" applyBorder="1" applyAlignment="1">
      <alignment horizontal="left" vertical="center" indent="1"/>
      <protection/>
    </xf>
    <xf numFmtId="0" fontId="2" fillId="0" borderId="0" xfId="33" applyFont="1" applyFill="1" applyBorder="1" applyAlignment="1">
      <alignment horizontal="left" vertical="center" indent="1"/>
      <protection/>
    </xf>
    <xf numFmtId="0" fontId="2" fillId="0" borderId="0" xfId="33" applyFont="1" applyFill="1" applyBorder="1" applyAlignment="1">
      <alignment horizontal="left" indent="1"/>
      <protection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3" xfId="31" applyFont="1" applyBorder="1" applyAlignment="1">
      <alignment horizontal="left" vertical="center" indent="1"/>
      <protection/>
    </xf>
    <xf numFmtId="0" fontId="0" fillId="0" borderId="4" xfId="31" applyFont="1" applyBorder="1" applyAlignment="1">
      <alignment horizontal="left" vertical="center" indent="1"/>
      <protection/>
    </xf>
    <xf numFmtId="0" fontId="0" fillId="0" borderId="1" xfId="31" applyFont="1" applyBorder="1" applyAlignment="1">
      <alignment horizontal="left" indent="1"/>
      <protection/>
    </xf>
    <xf numFmtId="0" fontId="2" fillId="0" borderId="0" xfId="31" applyFont="1" applyBorder="1" applyAlignment="1">
      <alignment horizontal="left" indent="1"/>
      <protection/>
    </xf>
    <xf numFmtId="0" fontId="0" fillId="0" borderId="0" xfId="31" applyFont="1" applyBorder="1" applyAlignment="1">
      <alignment horizontal="left" indent="1"/>
      <protection/>
    </xf>
    <xf numFmtId="3" fontId="2" fillId="0" borderId="0" xfId="31" applyNumberFormat="1" applyFont="1" applyBorder="1" applyAlignment="1">
      <alignment horizontal="right" indent="1"/>
      <protection/>
    </xf>
    <xf numFmtId="49" fontId="0" fillId="0" borderId="0" xfId="31" applyNumberFormat="1" applyFont="1" applyBorder="1" applyAlignment="1">
      <alignment horizontal="left" indent="1"/>
      <protection/>
    </xf>
    <xf numFmtId="0" fontId="0" fillId="0" borderId="3" xfId="31" applyFont="1" applyBorder="1" applyAlignment="1">
      <alignment horizontal="left" vertical="center" indent="1"/>
      <protection/>
    </xf>
    <xf numFmtId="0" fontId="0" fillId="0" borderId="3" xfId="32" applyFont="1" applyBorder="1" applyAlignment="1">
      <alignment horizontal="left" vertical="center" indent="1"/>
      <protection/>
    </xf>
    <xf numFmtId="0" fontId="0" fillId="0" borderId="6" xfId="32" applyFont="1" applyBorder="1" applyAlignment="1">
      <alignment horizontal="left" vertical="center" indent="1"/>
      <protection/>
    </xf>
    <xf numFmtId="0" fontId="0" fillId="0" borderId="1" xfId="32" applyFont="1" applyBorder="1" applyAlignment="1">
      <alignment horizontal="left" indent="1"/>
      <protection/>
    </xf>
    <xf numFmtId="0" fontId="2" fillId="0" borderId="0" xfId="32" applyFont="1" applyBorder="1" applyAlignment="1">
      <alignment horizontal="left" indent="1"/>
      <protection/>
    </xf>
    <xf numFmtId="0" fontId="0" fillId="0" borderId="0" xfId="32" applyFont="1" applyBorder="1" applyAlignment="1">
      <alignment horizontal="left" indent="1"/>
      <protection/>
    </xf>
    <xf numFmtId="0" fontId="0" fillId="0" borderId="3" xfId="27" applyFont="1" applyBorder="1" applyAlignment="1">
      <alignment horizontal="center" vertical="center"/>
      <protection/>
    </xf>
    <xf numFmtId="0" fontId="0" fillId="0" borderId="6" xfId="27" applyFont="1" applyBorder="1" applyAlignment="1">
      <alignment horizontal="center" vertical="center"/>
      <protection/>
    </xf>
    <xf numFmtId="0" fontId="0" fillId="0" borderId="3" xfId="27" applyFont="1" applyBorder="1" applyAlignment="1">
      <alignment horizontal="left" vertical="center" indent="1"/>
      <protection/>
    </xf>
    <xf numFmtId="0" fontId="0" fillId="0" borderId="6" xfId="27" applyFont="1" applyBorder="1" applyAlignment="1">
      <alignment horizontal="left" vertical="center" indent="1"/>
      <protection/>
    </xf>
    <xf numFmtId="0" fontId="0" fillId="0" borderId="1" xfId="27" applyFont="1" applyBorder="1" applyAlignment="1">
      <alignment horizontal="left" indent="1"/>
      <protection/>
    </xf>
    <xf numFmtId="0" fontId="2" fillId="0" borderId="0" xfId="27" applyFont="1" applyBorder="1" applyAlignment="1">
      <alignment horizontal="left" indent="1"/>
      <protection/>
    </xf>
    <xf numFmtId="0" fontId="0" fillId="0" borderId="0" xfId="27" applyFont="1" applyBorder="1" applyAlignment="1">
      <alignment horizontal="left" indent="1"/>
      <protection/>
    </xf>
    <xf numFmtId="0" fontId="4" fillId="0" borderId="0" xfId="32" applyFont="1" applyBorder="1" applyAlignment="1">
      <alignment horizontal="left" indent="1"/>
      <protection/>
    </xf>
    <xf numFmtId="0" fontId="0" fillId="0" borderId="4" xfId="26" applyFont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left" inden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Millares [0]_Mujer_Matricula" xfId="22"/>
    <cellStyle name="Millares_AGUA SUMINISTRADA 2000-2001" xfId="23"/>
    <cellStyle name="Moneda [0]_1998" xfId="24"/>
    <cellStyle name="Moneda_1998" xfId="25"/>
    <cellStyle name="Normal_BOLETIN MUJER 2001" xfId="26"/>
    <cellStyle name="Normal_Book1" xfId="27"/>
    <cellStyle name="Normal_Cargos Legislativos y Municipales 2002" xfId="28"/>
    <cellStyle name="Normal_Electorales" xfId="29"/>
    <cellStyle name="Normal_jueces" xfId="30"/>
    <cellStyle name="Normal_SALUD-2005" xfId="31"/>
    <cellStyle name="Normal_SOCIALES 2004" xfId="32"/>
    <cellStyle name="Normal_SOCIALES 2005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29"/>
          <c:w val="0.998"/>
          <c:h val="0.82975"/>
        </c:manualLayout>
      </c:layout>
      <c:bar3DChart>
        <c:barDir val="col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'cargos políticos'!$A$10:$A$15</c:f>
              <c:strCache/>
            </c:strRef>
          </c:cat>
          <c:val>
            <c:numRef>
              <c:f>'cargos políticos'!$C$10:$C$15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'cargos políticos'!$A$10:$A$15</c:f>
              <c:strCache/>
            </c:strRef>
          </c:cat>
          <c:val>
            <c:numRef>
              <c:f>'cargos políticos'!$D$10:$D$15</c:f>
              <c:numCache/>
            </c:numRef>
          </c:val>
          <c:shape val="box"/>
        </c:ser>
        <c:shape val="box"/>
        <c:axId val="30663999"/>
        <c:axId val="60826140"/>
      </c:bar3DChart>
      <c:catAx>
        <c:axId val="3066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826140"/>
        <c:crosses val="autoZero"/>
        <c:auto val="1"/>
        <c:lblOffset val="100"/>
        <c:noMultiLvlLbl val="0"/>
      </c:catAx>
      <c:valAx>
        <c:axId val="60826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63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5075"/>
          <c:w val="0.34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85"/>
          <c:w val="1"/>
          <c:h val="0.7862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CC9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grupos de edad'!$A$10:$A$13</c:f>
              <c:strCache/>
            </c:strRef>
          </c:cat>
          <c:val>
            <c:numRef>
              <c:f>'activa grupos de edad'!$C$10:$C$13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grupos de edad'!$A$10:$A$13</c:f>
              <c:strCache/>
            </c:strRef>
          </c:cat>
          <c:val>
            <c:numRef>
              <c:f>'activa grupos de edad'!$D$10:$D$13</c:f>
              <c:numCache/>
            </c:numRef>
          </c:val>
          <c:shape val="box"/>
        </c:ser>
        <c:shape val="box"/>
        <c:axId val="18173885"/>
        <c:axId val="1345106"/>
      </c:bar3DChart>
      <c:catAx>
        <c:axId val="1817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45106"/>
        <c:crosses val="autoZero"/>
        <c:auto val="1"/>
        <c:lblOffset val="100"/>
        <c:noMultiLvlLbl val="0"/>
      </c:catAx>
      <c:valAx>
        <c:axId val="1345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173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15"/>
          <c:w val="0.386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1235"/>
          <c:w val="0.96775"/>
          <c:h val="0.7857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'inactiva grupos de edad'!$A$10:$A$13</c:f>
              <c:strCache/>
            </c:strRef>
          </c:cat>
          <c:val>
            <c:numRef>
              <c:f>'inactiva grupos de edad'!$C$10:$C$13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'inactiva grupos de edad'!$A$10:$A$13</c:f>
              <c:strCache/>
            </c:strRef>
          </c:cat>
          <c:val>
            <c:numRef>
              <c:f>'inactiva grupos de edad'!$D$10:$D$13</c:f>
              <c:numCache/>
            </c:numRef>
          </c:val>
          <c:shape val="box"/>
        </c:ser>
        <c:shape val="box"/>
        <c:axId val="49768923"/>
        <c:axId val="29510824"/>
      </c:bar3DChart>
      <c:catAx>
        <c:axId val="49768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510824"/>
        <c:crosses val="autoZero"/>
        <c:auto val="1"/>
        <c:lblOffset val="100"/>
        <c:noMultiLvlLbl val="0"/>
      </c:catAx>
      <c:valAx>
        <c:axId val="29510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768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525"/>
          <c:y val="0.9155"/>
          <c:w val="0.4475"/>
          <c:h val="0.0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13"/>
          <c:w val="0.97975"/>
          <c:h val="0.7982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'ocupada nivel educ'!$A$10:$A$13</c:f>
              <c:strCache/>
            </c:strRef>
          </c:cat>
          <c:val>
            <c:numRef>
              <c:f>'ocupada nivel educ'!$C$10:$C$13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'ocupada nivel educ'!$A$10:$A$13</c:f>
              <c:strCache/>
            </c:strRef>
          </c:cat>
          <c:val>
            <c:numRef>
              <c:f>'ocupada nivel educ'!$D$10:$D$13</c:f>
              <c:numCache/>
            </c:numRef>
          </c:val>
          <c:shape val="box"/>
        </c:ser>
        <c:shape val="box"/>
        <c:axId val="18158665"/>
        <c:axId val="781966"/>
      </c:bar3DChart>
      <c:catAx>
        <c:axId val="1815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81966"/>
        <c:crosses val="autoZero"/>
        <c:auto val="1"/>
        <c:lblOffset val="100"/>
        <c:noMultiLvlLbl val="0"/>
      </c:catAx>
      <c:valAx>
        <c:axId val="781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15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775"/>
          <c:w val="0.3475"/>
          <c:h val="0.0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4"/>
          <c:w val="0.97975"/>
          <c:h val="0.828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'desocupada nivel educ'!$A$10:$A$13</c:f>
              <c:strCache/>
            </c:strRef>
          </c:cat>
          <c:val>
            <c:numRef>
              <c:f>'desocupada nivel educ'!$C$10:$C$13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FFFF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'desocupada nivel educ'!$A$10:$A$13</c:f>
              <c:strCache/>
            </c:strRef>
          </c:cat>
          <c:val>
            <c:numRef>
              <c:f>'desocupada nivel educ'!$D$10:$D$13</c:f>
              <c:numCache/>
            </c:numRef>
          </c:val>
          <c:shape val="box"/>
        </c:ser>
        <c:shape val="box"/>
        <c:axId val="28932743"/>
        <c:axId val="63878532"/>
      </c:bar3DChart>
      <c:catAx>
        <c:axId val="28932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878532"/>
        <c:crosses val="autoZero"/>
        <c:auto val="1"/>
        <c:lblOffset val="100"/>
        <c:noMultiLvlLbl val="0"/>
      </c:catAx>
      <c:valAx>
        <c:axId val="63878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32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193"/>
          <c:w val="0.347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"/>
          <c:w val="0.98275"/>
          <c:h val="0.854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'inactiva nivel educ'!$A$10:$A$13</c:f>
              <c:strCache/>
            </c:strRef>
          </c:cat>
          <c:val>
            <c:numRef>
              <c:f>'inactiva nivel educ'!$C$10:$C$13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99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'inactiva nivel educ'!$A$10:$A$13</c:f>
              <c:strCache/>
            </c:strRef>
          </c:cat>
          <c:val>
            <c:numRef>
              <c:f>'inactiva nivel educ'!$D$10:$D$13</c:f>
              <c:numCache/>
            </c:numRef>
          </c:val>
          <c:shape val="box"/>
        </c:ser>
        <c:shape val="box"/>
        <c:axId val="14695445"/>
        <c:axId val="6860554"/>
      </c:bar3DChart>
      <c:catAx>
        <c:axId val="14695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860554"/>
        <c:crosses val="autoZero"/>
        <c:auto val="1"/>
        <c:lblOffset val="100"/>
        <c:noMultiLvlLbl val="0"/>
      </c:catAx>
      <c:valAx>
        <c:axId val="6860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695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75"/>
          <c:y val="0.93375"/>
          <c:w val="0.3705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0225"/>
          <c:w val="0.8155"/>
          <c:h val="0.549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57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explosion val="25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RELACION!$A$10:$A$14</c:f>
              <c:strCache/>
            </c:strRef>
          </c:cat>
          <c:val>
            <c:numRef>
              <c:f>RELACION!$B$10:$B$14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81225"/>
          <c:w val="0.9105"/>
          <c:h val="0.18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975"/>
          <c:w val="1"/>
          <c:h val="0.9282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FFFF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'estudiantes 1'!$A$10:$A$15</c:f>
              <c:strCache/>
            </c:strRef>
          </c:cat>
          <c:val>
            <c:numRef>
              <c:f>'estudiantes 1'!$C$10:$C$15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'estudiantes 1'!$A$10:$A$15</c:f>
              <c:strCache/>
            </c:strRef>
          </c:cat>
          <c:val>
            <c:numRef>
              <c:f>'estudiantes 1'!$D$10:$D$15</c:f>
              <c:numCache/>
            </c:numRef>
          </c:val>
          <c:shape val="box"/>
        </c:ser>
        <c:shape val="box"/>
        <c:axId val="52513907"/>
        <c:axId val="63966368"/>
      </c:bar3DChart>
      <c:catAx>
        <c:axId val="52513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966368"/>
        <c:crosses val="autoZero"/>
        <c:auto val="1"/>
        <c:lblOffset val="100"/>
        <c:noMultiLvlLbl val="0"/>
      </c:catAx>
      <c:valAx>
        <c:axId val="639663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513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9375"/>
          <c:w val="0.316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75"/>
          <c:y val="0.15975"/>
          <c:w val="0.884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'juezas (2)'!$A$10:$A$11</c:f>
              <c:numCache/>
            </c:numRef>
          </c:cat>
          <c:val>
            <c:numRef>
              <c:f>'juezas (2)'!$C$10:$C$11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CC9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'juezas (2)'!$A$10:$A$11</c:f>
              <c:numCache/>
            </c:numRef>
          </c:cat>
          <c:val>
            <c:numRef>
              <c:f>'juezas (2)'!$D$10:$D$11</c:f>
              <c:numCache/>
            </c:numRef>
          </c:val>
          <c:shape val="box"/>
        </c:ser>
        <c:shape val="box"/>
        <c:axId val="35974669"/>
        <c:axId val="55994338"/>
      </c:bar3DChart>
      <c:catAx>
        <c:axId val="35974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5994338"/>
        <c:crosses val="autoZero"/>
        <c:auto val="1"/>
        <c:lblOffset val="100"/>
        <c:noMultiLvlLbl val="0"/>
      </c:catAx>
      <c:valAx>
        <c:axId val="55994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9746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94575"/>
          <c:w val="0.407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'ocupada grupo ocupacional'!$C$6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'ocupada grupo ocupacional'!$A$29:$A$37</c:f>
              <c:strCache/>
            </c:strRef>
          </c:cat>
          <c:val>
            <c:numRef>
              <c:f>'ocupada grupo ocupacional'!$C$10:$C$18</c:f>
              <c:numCache/>
            </c:numRef>
          </c:val>
        </c:ser>
        <c:ser>
          <c:idx val="1"/>
          <c:order val="1"/>
          <c:tx>
            <c:strRef>
              <c:f>'ocupada grupo ocupacional'!$D$6</c:f>
              <c:strCache>
                <c:ptCount val="1"/>
                <c:pt idx="0">
                  <c:v>Femenino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'ocupada grupo ocupacional'!$A$29:$A$37</c:f>
              <c:strCache/>
            </c:strRef>
          </c:cat>
          <c:val>
            <c:numRef>
              <c:f>'ocupada grupo ocupacional'!$D$10:$D$18</c:f>
              <c:numCache/>
            </c:numRef>
          </c:val>
        </c:ser>
        <c:axId val="58524587"/>
        <c:axId val="17926072"/>
      </c:barChart>
      <c:catAx>
        <c:axId val="58524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926072"/>
        <c:crosses val="autoZero"/>
        <c:auto val="1"/>
        <c:lblOffset val="100"/>
        <c:noMultiLvlLbl val="0"/>
      </c:catAx>
      <c:valAx>
        <c:axId val="17926072"/>
        <c:scaling>
          <c:orientation val="minMax"/>
          <c:max val="500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524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5"/>
          <c:y val="0.9345"/>
          <c:w val="0.350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025"/>
          <c:w val="1"/>
          <c:h val="0.9697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'desocupada grupo ocupacional'!$A$31:$A$40</c:f>
              <c:strCache/>
            </c:strRef>
          </c:cat>
          <c:val>
            <c:numRef>
              <c:f>'desocupada grupo ocupacional'!$C$10:$C$19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'desocupada grupo ocupacional'!$A$31:$A$40</c:f>
              <c:strCache/>
            </c:strRef>
          </c:cat>
          <c:val>
            <c:numRef>
              <c:f>'desocupada grupo ocupacional'!$D$10:$D$19</c:f>
              <c:numCache/>
            </c:numRef>
          </c:val>
          <c:shape val="box"/>
        </c:ser>
        <c:shape val="box"/>
        <c:axId val="59284889"/>
        <c:axId val="46057246"/>
      </c:bar3DChart>
      <c:catAx>
        <c:axId val="59284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057246"/>
        <c:crosses val="autoZero"/>
        <c:auto val="1"/>
        <c:lblOffset val="100"/>
        <c:noMultiLvlLbl val="0"/>
      </c:catAx>
      <c:valAx>
        <c:axId val="460572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284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93675"/>
          <c:w val="0.4315"/>
          <c:h val="0.0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"/>
          <c:w val="0.998"/>
          <c:h val="1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grupo ocupacional'!$A$31:$A$40</c:f>
              <c:strCache/>
            </c:strRef>
          </c:cat>
          <c:val>
            <c:numRef>
              <c:f>'activa grupo ocupacional'!$C$10:$C$19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grupo ocupacional'!$A$31:$A$40</c:f>
              <c:strCache/>
            </c:strRef>
          </c:cat>
          <c:val>
            <c:numRef>
              <c:f>'activa grupo ocupacional'!$D$10:$D$19</c:f>
              <c:numCache/>
            </c:numRef>
          </c:val>
          <c:shape val="box"/>
        </c:ser>
        <c:shape val="box"/>
        <c:axId val="26396503"/>
        <c:axId val="37146516"/>
      </c:bar3DChart>
      <c:catAx>
        <c:axId val="26396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146516"/>
        <c:crosses val="autoZero"/>
        <c:auto val="1"/>
        <c:lblOffset val="100"/>
        <c:noMultiLvlLbl val="0"/>
      </c:catAx>
      <c:valAx>
        <c:axId val="37146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396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75"/>
          <c:y val="0.94625"/>
          <c:w val="0.3885"/>
          <c:h val="0.0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05"/>
          <c:w val="1"/>
          <c:h val="0.9122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'ocupada rama actividad'!$A$10:$A$20</c:f>
              <c:strCache/>
            </c:strRef>
          </c:cat>
          <c:val>
            <c:numRef>
              <c:f>'ocupada rama actividad'!$C$10:$C$20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'ocupada rama actividad'!$A$10:$A$20</c:f>
              <c:strCache/>
            </c:strRef>
          </c:cat>
          <c:val>
            <c:numRef>
              <c:f>'ocupada rama actividad'!$D$10:$D$20</c:f>
              <c:numCache/>
            </c:numRef>
          </c:val>
          <c:shape val="box"/>
        </c:ser>
        <c:shape val="box"/>
        <c:axId val="32243813"/>
        <c:axId val="52170394"/>
      </c:bar3DChart>
      <c:catAx>
        <c:axId val="32243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70394"/>
        <c:crosses val="autoZero"/>
        <c:auto val="1"/>
        <c:lblOffset val="100"/>
        <c:noMultiLvlLbl val="0"/>
      </c:catAx>
      <c:valAx>
        <c:axId val="52170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243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92525"/>
          <c:w val="0.3035"/>
          <c:h val="0.0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0325"/>
          <c:w val="1"/>
          <c:h val="1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'desocupada rama actividad'!$A$35:$A$46</c:f>
              <c:strCache/>
            </c:strRef>
          </c:cat>
          <c:val>
            <c:numRef>
              <c:f>'desocupada rama actividad'!$C$10:$C$21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66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'desocupada rama actividad'!$A$35:$A$46</c:f>
              <c:strCache/>
            </c:strRef>
          </c:cat>
          <c:val>
            <c:numRef>
              <c:f>'desocupada rama actividad'!$D$10:$D$21</c:f>
              <c:numCache/>
            </c:numRef>
          </c:val>
          <c:shape val="box"/>
        </c:ser>
        <c:shape val="box"/>
        <c:axId val="51256387"/>
        <c:axId val="17438128"/>
      </c:bar3DChart>
      <c:catAx>
        <c:axId val="51256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438128"/>
        <c:crosses val="autoZero"/>
        <c:auto val="1"/>
        <c:lblOffset val="100"/>
        <c:noMultiLvlLbl val="0"/>
      </c:catAx>
      <c:valAx>
        <c:axId val="17438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256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94875"/>
          <c:w val="0.36375"/>
          <c:h val="0.0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rama actividad'!$A$32:$A$43</c:f>
              <c:strCache/>
            </c:strRef>
          </c:cat>
          <c:val>
            <c:numRef>
              <c:f>'activa rama actividad'!$C$10:$C$21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C0C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rama actividad'!$A$32:$A$43</c:f>
              <c:strCache/>
            </c:strRef>
          </c:cat>
          <c:val>
            <c:numRef>
              <c:f>'activa rama actividad'!$D$10:$D$21</c:f>
              <c:numCache/>
            </c:numRef>
          </c:val>
          <c:shape val="box"/>
        </c:ser>
        <c:shape val="box"/>
        <c:axId val="41230961"/>
        <c:axId val="49150550"/>
      </c:bar3DChart>
      <c:catAx>
        <c:axId val="41230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150550"/>
        <c:crosses val="autoZero"/>
        <c:auto val="1"/>
        <c:lblOffset val="100"/>
        <c:noMultiLvlLbl val="0"/>
      </c:catAx>
      <c:valAx>
        <c:axId val="49150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230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5"/>
          <c:y val="0.912"/>
          <c:w val="0.4047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825"/>
          <c:w val="1"/>
          <c:h val="0.847"/>
        </c:manualLayout>
      </c:layout>
      <c:bar3DChart>
        <c:barDir val="bar"/>
        <c:grouping val="clustered"/>
        <c:varyColors val="0"/>
        <c:ser>
          <c:idx val="0"/>
          <c:order val="0"/>
          <c:tx>
            <c:v>Masculino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categoria ocupacional'!$A$28:$A$33</c:f>
              <c:strCache/>
            </c:strRef>
          </c:cat>
          <c:val>
            <c:numRef>
              <c:f>'activa categoria ocupacional'!$C$10:$C$15</c:f>
              <c:numCache/>
            </c:numRef>
          </c:val>
          <c:shape val="box"/>
        </c:ser>
        <c:ser>
          <c:idx val="1"/>
          <c:order val="1"/>
          <c:tx>
            <c:v>Femenino</c:v>
          </c:tx>
          <c:spPr>
            <a:solidFill>
              <a:srgbClr val="CC9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'activa categoria ocupacional'!$A$28:$A$33</c:f>
              <c:strCache/>
            </c:strRef>
          </c:cat>
          <c:val>
            <c:numRef>
              <c:f>'activa categoria ocupacional'!$D$10:$D$15</c:f>
              <c:numCache/>
            </c:numRef>
          </c:val>
          <c:shape val="box"/>
        </c:ser>
        <c:shape val="box"/>
        <c:axId val="6631023"/>
        <c:axId val="44021260"/>
      </c:bar3DChart>
      <c:catAx>
        <c:axId val="6631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021260"/>
        <c:crosses val="autoZero"/>
        <c:auto val="1"/>
        <c:lblOffset val="100"/>
        <c:noMultiLvlLbl val="0"/>
      </c:catAx>
      <c:valAx>
        <c:axId val="440212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31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36375"/>
          <c:h val="0.0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</cdr:x>
      <cdr:y>0.0985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59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CARGOS LEGISLATIVOS Y MUNICIPALES, POR SEXO SEGÚN TIPO. 
ELECCIONES CONGRESIONALES Y MUNICIPALES, 2002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123825</xdr:rowOff>
    </xdr:from>
    <xdr:to>
      <xdr:col>4</xdr:col>
      <xdr:colOff>523875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0" y="4038600"/>
        <a:ext cx="486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0.0215</cdr:y>
    </cdr:from>
    <cdr:to>
      <cdr:x>0.819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76200"/>
          <a:ext cx="393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latin typeface="Times New Roman"/>
              <a:ea typeface="Times New Roman"/>
              <a:cs typeface="Times New Roman"/>
            </a:rPr>
            <a:t>POLACION DE 10 AÑOS Y MAS OCUPADA, 
POR SEXO, SEGÚN RAMA DE ACTIVIDAD, 2005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9525</xdr:rowOff>
    </xdr:from>
    <xdr:to>
      <xdr:col>5</xdr:col>
      <xdr:colOff>361950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28575" y="3505200"/>
        <a:ext cx="59531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0.01375</cdr:y>
    </cdr:from>
    <cdr:to>
      <cdr:x>0.99975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625"/>
          <a:ext cx="5191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POLACION DE 10 AÑOS Y MAS DESOCUPADA, 
POR SEXO, SEGÚN RAMA DE ACTIVIDAD, 2005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152400</xdr:rowOff>
    </xdr:from>
    <xdr:to>
      <xdr:col>4</xdr:col>
      <xdr:colOff>847725</xdr:colOff>
      <xdr:row>49</xdr:row>
      <xdr:rowOff>47625</xdr:rowOff>
    </xdr:to>
    <xdr:graphicFrame>
      <xdr:nvGraphicFramePr>
        <xdr:cNvPr id="1" name="Chart 2"/>
        <xdr:cNvGraphicFramePr/>
      </xdr:nvGraphicFramePr>
      <xdr:xfrm>
        <a:off x="28575" y="3971925"/>
        <a:ext cx="51911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0.978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438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POLACION DE 10 AÑOS Y MAS ECONOMICAMENTE ACTIVA, 
POR SEXO, SEGÚN RAMA DE ACTIVIDAD, 2005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3</xdr:col>
      <xdr:colOff>838200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0" y="4133850"/>
        <a:ext cx="4533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06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1" i="0" u="none" baseline="0">
              <a:latin typeface="Times New Roman"/>
              <a:ea typeface="Times New Roman"/>
              <a:cs typeface="Times New Roman"/>
            </a:rPr>
            <a:t>POBLACION DE 10 AÑOS Y MAS ECONOMICAMENTE ACTIVA, 
POR SEXO, SEGÚN CATEGORIA OCUPACIONAL, 2005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4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9525" y="3238500"/>
        <a:ext cx="50863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34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1" i="0" u="none" baseline="0">
              <a:latin typeface="Times New Roman"/>
              <a:ea typeface="Times New Roman"/>
              <a:cs typeface="Times New Roman"/>
            </a:rPr>
            <a:t>POBLACION DE 10 AÑOS Y MAS ECONOMICAMENTE ACTIVA,
 POR SEXO, SEGÚN GRUPO DE EDAD,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66675</xdr:rowOff>
    </xdr:from>
    <xdr:to>
      <xdr:col>5</xdr:col>
      <xdr:colOff>542925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0" y="2705100"/>
        <a:ext cx="4600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4</xdr:col>
      <xdr:colOff>533400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2362200"/>
        <a:ext cx="44481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95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POBLACION DE 10 AÑOS Y MAS INACTIVA, POR SEXO, 
SEGÚN GRUPOS DE EDAD, 2005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123825</xdr:rowOff>
    </xdr:from>
    <xdr:to>
      <xdr:col>4</xdr:col>
      <xdr:colOff>238125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0" y="2457450"/>
        <a:ext cx="3895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733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POBLACION DE 10AÑOS Y MAS OCUPADA, 
POR SEXO, SEGUN NIVEL EDUCATIVO, 2005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5</xdr:col>
      <xdr:colOff>219075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8100" y="2381250"/>
        <a:ext cx="47720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800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POBLACION DE 10AÑOS Y MAS DESOCUPADA, 
POR SEXO, SEGUN NIVEL EDUCATIVO,  2005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5</xdr:col>
      <xdr:colOff>219075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9050" y="2371725"/>
        <a:ext cx="4800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0.989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381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POBLACION DE 10AÑOS Y MAS INACTIVA,
 POR SEXO, SEGUN NIVEL EDUCATIVO, 2005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47625</xdr:rowOff>
    </xdr:from>
    <xdr:to>
      <xdr:col>4</xdr:col>
      <xdr:colOff>561975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9525" y="2381250"/>
        <a:ext cx="4429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7625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NUMERO DE MUJERES FALLECIDAS EN CONDICIONES DE VIOLENCIA, SEGÚN RELACION O PARENTESCO CON EL VICTIMARIO, 2005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0.0095</cdr:y>
    </cdr:from>
    <cdr:to>
      <cdr:x>1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4362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NUMERO DE JUECES POR SEXO Y RAZON DE 
FEMINIDAD,  SEGÚN AÑO, 2003-2004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3</xdr:col>
      <xdr:colOff>666750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2619375"/>
        <a:ext cx="4762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238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ESTUDIANTES MATRICULADOS AL INICIO DEL AÑO ESCOLAR, 
POR SEXO,SEGÚN NIVEL, AÑO LECTIVO 2003-2004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133350</xdr:rowOff>
    </xdr:from>
    <xdr:to>
      <xdr:col>6</xdr:col>
      <xdr:colOff>276225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76200" y="2790825"/>
        <a:ext cx="52387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6</xdr:col>
      <xdr:colOff>200025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2171700"/>
        <a:ext cx="4362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</cdr:y>
    </cdr:from>
    <cdr:to>
      <cdr:x>0.90075</cdr:x>
      <cdr:y>0.12425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0"/>
          <a:ext cx="3962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POBLACION DE 10 AÑOS Y MAS OCUPADA,
POR SEXO, SEGÚN GRUPO OCUPACIONAL, 2005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
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4</xdr:col>
      <xdr:colOff>733425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0" y="3590925"/>
        <a:ext cx="5114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0.03025</cdr:y>
    </cdr:from>
    <cdr:to>
      <cdr:x>0.823</cdr:x>
      <cdr:y>0.1175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04775"/>
          <a:ext cx="3562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POBLACION DE 10 AÑOS Y MAS  DESOCUPADA, 
POR SEXO, SEGÚN GRUPO OCUPACIONAL, 2005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4</xdr:col>
      <xdr:colOff>619125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000500"/>
        <a:ext cx="50292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1</cdr:x>
      <cdr:y>0.121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"/>
          <a:ext cx="4867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POBLACION DE 10 AÑOS Y MAS ECONOMICAMENTE ACTIVA, 
POR SEXO, SEGÚN GRUPO OCUPACIONAL, 2005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TO\TURISMO\CONTRATOS%20EXTRANJEROS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PTO\TURISMO\CONTRATOS%20EXTRANJEROS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6"/>
      <sheetName val="C27"/>
      <sheetName val="C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6"/>
      <sheetName val="C27"/>
      <sheetName val="C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gov.do/index.php?option=com_content&amp;task=view&amp;id=60&amp;Itemid=4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I19" sqref="I19"/>
    </sheetView>
  </sheetViews>
  <sheetFormatPr defaultColWidth="9.33203125" defaultRowHeight="12.75"/>
  <cols>
    <col min="1" max="1" width="24" style="18" customWidth="1"/>
    <col min="2" max="2" width="12" style="18" customWidth="1"/>
    <col min="3" max="3" width="11.16015625" style="18" customWidth="1"/>
    <col min="4" max="4" width="10.66015625" style="18" customWidth="1"/>
    <col min="5" max="5" width="13.16015625" style="18" customWidth="1"/>
    <col min="6" max="16384" width="10.66015625" style="18" customWidth="1"/>
  </cols>
  <sheetData>
    <row r="2" spans="1:5" ht="12.75">
      <c r="A2" s="189" t="s">
        <v>288</v>
      </c>
      <c r="B2" s="189"/>
      <c r="C2" s="189"/>
      <c r="D2" s="189"/>
      <c r="E2" s="189"/>
    </row>
    <row r="3" spans="1:5" ht="12.75">
      <c r="A3" s="189" t="s">
        <v>289</v>
      </c>
      <c r="B3" s="189"/>
      <c r="C3" s="189"/>
      <c r="D3" s="189"/>
      <c r="E3" s="189"/>
    </row>
    <row r="5" spans="1:6" ht="12.75">
      <c r="A5" s="191" t="s">
        <v>153</v>
      </c>
      <c r="B5" s="193" t="s">
        <v>0</v>
      </c>
      <c r="C5" s="190" t="s">
        <v>24</v>
      </c>
      <c r="D5" s="190"/>
      <c r="E5" s="19" t="s">
        <v>158</v>
      </c>
      <c r="F5" s="20"/>
    </row>
    <row r="6" spans="1:6" ht="12.75">
      <c r="A6" s="192"/>
      <c r="B6" s="194"/>
      <c r="C6" s="19" t="s">
        <v>25</v>
      </c>
      <c r="D6" s="19" t="s">
        <v>26</v>
      </c>
      <c r="E6" s="21" t="s">
        <v>151</v>
      </c>
      <c r="F6" s="20"/>
    </row>
    <row r="7" spans="1:6" ht="4.5" customHeight="1">
      <c r="A7" s="145"/>
      <c r="B7" s="23"/>
      <c r="C7" s="22"/>
      <c r="D7" s="22"/>
      <c r="E7" s="22"/>
      <c r="F7" s="20"/>
    </row>
    <row r="8" spans="1:6" ht="12.75" customHeight="1">
      <c r="A8" s="146" t="s">
        <v>0</v>
      </c>
      <c r="B8" s="24">
        <v>2004</v>
      </c>
      <c r="C8" s="24">
        <v>1384</v>
      </c>
      <c r="D8" s="25">
        <v>620</v>
      </c>
      <c r="E8" s="26">
        <f>D8/C8*100</f>
        <v>44.797687861271676</v>
      </c>
      <c r="F8" s="20"/>
    </row>
    <row r="9" spans="1:6" ht="4.5" customHeight="1">
      <c r="A9" s="147"/>
      <c r="B9" s="27"/>
      <c r="C9" s="27"/>
      <c r="D9" s="28"/>
      <c r="E9" s="29"/>
      <c r="F9" s="20"/>
    </row>
    <row r="10" spans="1:6" ht="12.75" customHeight="1">
      <c r="A10" s="148" t="s">
        <v>154</v>
      </c>
      <c r="B10" s="28">
        <v>32</v>
      </c>
      <c r="C10" s="28">
        <v>30</v>
      </c>
      <c r="D10" s="28">
        <v>2</v>
      </c>
      <c r="E10" s="29">
        <f aca="true" t="shared" si="0" ref="E10:E15">+D10/C10*100</f>
        <v>6.666666666666667</v>
      </c>
      <c r="F10" s="20"/>
    </row>
    <row r="11" spans="1:6" ht="12.75" customHeight="1">
      <c r="A11" s="148" t="s">
        <v>155</v>
      </c>
      <c r="B11" s="28">
        <v>150</v>
      </c>
      <c r="C11" s="28">
        <v>126</v>
      </c>
      <c r="D11" s="28">
        <v>24</v>
      </c>
      <c r="E11" s="29">
        <f t="shared" si="0"/>
        <v>19.047619047619047</v>
      </c>
      <c r="F11" s="20"/>
    </row>
    <row r="12" spans="1:6" ht="12.75" customHeight="1">
      <c r="A12" s="148" t="s">
        <v>290</v>
      </c>
      <c r="B12" s="28">
        <v>125</v>
      </c>
      <c r="C12" s="28">
        <v>116</v>
      </c>
      <c r="D12" s="28">
        <v>9</v>
      </c>
      <c r="E12" s="29">
        <f t="shared" si="0"/>
        <v>7.758620689655173</v>
      </c>
      <c r="F12" s="20"/>
    </row>
    <row r="13" spans="1:6" ht="12.75" customHeight="1">
      <c r="A13" s="148" t="s">
        <v>291</v>
      </c>
      <c r="B13" s="28">
        <v>125</v>
      </c>
      <c r="C13" s="28">
        <v>9</v>
      </c>
      <c r="D13" s="28">
        <v>116</v>
      </c>
      <c r="E13" s="30">
        <f t="shared" si="0"/>
        <v>1288.888888888889</v>
      </c>
      <c r="F13" s="20"/>
    </row>
    <row r="14" spans="1:6" ht="12.75" customHeight="1">
      <c r="A14" s="148" t="s">
        <v>156</v>
      </c>
      <c r="B14" s="28">
        <v>785</v>
      </c>
      <c r="C14" s="28">
        <v>541</v>
      </c>
      <c r="D14" s="28">
        <v>244</v>
      </c>
      <c r="E14" s="29">
        <f t="shared" si="0"/>
        <v>45.10166358595194</v>
      </c>
      <c r="F14" s="20"/>
    </row>
    <row r="15" spans="1:6" ht="12.75" customHeight="1">
      <c r="A15" s="148" t="s">
        <v>157</v>
      </c>
      <c r="B15" s="28">
        <v>787</v>
      </c>
      <c r="C15" s="28">
        <v>562</v>
      </c>
      <c r="D15" s="28">
        <v>225</v>
      </c>
      <c r="E15" s="29">
        <f t="shared" si="0"/>
        <v>40.0355871886121</v>
      </c>
      <c r="F15" s="20"/>
    </row>
    <row r="16" spans="1:6" ht="4.5" customHeight="1">
      <c r="A16" s="31"/>
      <c r="B16" s="32"/>
      <c r="C16" s="32"/>
      <c r="D16" s="32"/>
      <c r="E16" s="32"/>
      <c r="F16" s="20"/>
    </row>
    <row r="17" ht="4.5" customHeight="1"/>
    <row r="18" ht="11.25" customHeight="1">
      <c r="A18" s="17" t="s">
        <v>152</v>
      </c>
    </row>
    <row r="19" ht="12.75" customHeight="1"/>
  </sheetData>
  <mergeCells count="5">
    <mergeCell ref="A2:E2"/>
    <mergeCell ref="A3:E3"/>
    <mergeCell ref="C5:D5"/>
    <mergeCell ref="A5:A6"/>
    <mergeCell ref="B5:B6"/>
  </mergeCells>
  <hyperlinks>
    <hyperlink ref="A65525" r:id="rId1" display="http://www.sem.gov.do/index.php?option=com_content&amp;task=view&amp;id=60&amp;Itemid=49"/>
  </hyperlinks>
  <printOptions/>
  <pageMargins left="1.22" right="0.75" top="0.8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selection activeCell="J28" sqref="J28"/>
    </sheetView>
  </sheetViews>
  <sheetFormatPr defaultColWidth="9.33203125" defaultRowHeight="12.75"/>
  <cols>
    <col min="1" max="1" width="35.5" style="1" customWidth="1"/>
    <col min="2" max="2" width="14.83203125" style="1" customWidth="1"/>
    <col min="3" max="3" width="15.5" style="1" customWidth="1"/>
    <col min="4" max="4" width="12.5" style="1" customWidth="1"/>
    <col min="5" max="16384" width="12" style="1" customWidth="1"/>
  </cols>
  <sheetData>
    <row r="2" spans="1:4" ht="12.75">
      <c r="A2" s="150" t="s">
        <v>75</v>
      </c>
      <c r="B2" s="150"/>
      <c r="C2" s="150"/>
      <c r="D2" s="150"/>
    </row>
    <row r="3" spans="1:4" ht="12.75">
      <c r="A3" s="150" t="s">
        <v>171</v>
      </c>
      <c r="B3" s="150"/>
      <c r="C3" s="150"/>
      <c r="D3" s="150"/>
    </row>
    <row r="4" spans="1:4" ht="12.75">
      <c r="A4" s="50"/>
      <c r="B4" s="50"/>
      <c r="C4" s="50"/>
      <c r="D4" s="50"/>
    </row>
    <row r="5" spans="1:4" ht="12.75">
      <c r="A5" s="242" t="s">
        <v>89</v>
      </c>
      <c r="B5" s="199" t="s">
        <v>0</v>
      </c>
      <c r="C5" s="197" t="s">
        <v>24</v>
      </c>
      <c r="D5" s="198"/>
    </row>
    <row r="6" spans="1:4" ht="12.75" customHeight="1">
      <c r="A6" s="295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6.5" customHeight="1">
      <c r="A8" s="251" t="s">
        <v>0</v>
      </c>
      <c r="B8" s="54">
        <f>SUM(B10:B15)</f>
        <v>3992210</v>
      </c>
      <c r="C8" s="54">
        <f>SUM(C10:C15)</f>
        <v>2442919.5</v>
      </c>
      <c r="D8" s="54">
        <f>SUM(D10:D15)</f>
        <v>1549290.5</v>
      </c>
    </row>
    <row r="9" spans="1:4" ht="4.5" customHeight="1">
      <c r="A9" s="248"/>
      <c r="B9" s="55"/>
      <c r="C9" s="55"/>
      <c r="D9" s="55"/>
    </row>
    <row r="10" spans="1:4" ht="12.75">
      <c r="A10" s="248" t="s">
        <v>90</v>
      </c>
      <c r="B10" s="55">
        <f aca="true" t="shared" si="0" ref="B10:B15">C10+D10</f>
        <v>153885</v>
      </c>
      <c r="C10" s="79">
        <v>120445</v>
      </c>
      <c r="D10" s="79">
        <v>33440</v>
      </c>
    </row>
    <row r="11" spans="1:4" ht="12.75">
      <c r="A11" s="248" t="s">
        <v>91</v>
      </c>
      <c r="B11" s="55">
        <f t="shared" si="0"/>
        <v>1329442.5</v>
      </c>
      <c r="C11" s="79">
        <v>1033758.5</v>
      </c>
      <c r="D11" s="79">
        <v>295684</v>
      </c>
    </row>
    <row r="12" spans="1:4" ht="12.75">
      <c r="A12" s="248" t="s">
        <v>92</v>
      </c>
      <c r="B12" s="55">
        <f t="shared" si="0"/>
        <v>428578.5</v>
      </c>
      <c r="C12" s="79">
        <v>222158.5</v>
      </c>
      <c r="D12" s="79">
        <v>206420</v>
      </c>
    </row>
    <row r="13" spans="1:4" ht="12.75">
      <c r="A13" s="248" t="s">
        <v>93</v>
      </c>
      <c r="B13" s="55">
        <f t="shared" si="0"/>
        <v>1664946.5</v>
      </c>
      <c r="C13" s="79">
        <v>898942</v>
      </c>
      <c r="D13" s="79">
        <v>766004.5</v>
      </c>
    </row>
    <row r="14" spans="1:4" ht="12.75">
      <c r="A14" s="248" t="s">
        <v>107</v>
      </c>
      <c r="B14" s="55">
        <f t="shared" si="0"/>
        <v>114633</v>
      </c>
      <c r="C14" s="79">
        <v>60255.5</v>
      </c>
      <c r="D14" s="79">
        <v>54377.5</v>
      </c>
    </row>
    <row r="15" spans="1:4" ht="15.75">
      <c r="A15" s="248" t="s">
        <v>338</v>
      </c>
      <c r="B15" s="55">
        <f t="shared" si="0"/>
        <v>300724.5</v>
      </c>
      <c r="C15" s="79">
        <v>107360</v>
      </c>
      <c r="D15" s="79">
        <v>193364.5</v>
      </c>
    </row>
    <row r="16" spans="1:4" ht="4.5" customHeight="1">
      <c r="A16" s="3"/>
      <c r="B16" s="3"/>
      <c r="C16" s="3"/>
      <c r="D16" s="3"/>
    </row>
    <row r="17" ht="4.5" customHeight="1"/>
    <row r="18" ht="12.75">
      <c r="A18" s="4" t="s">
        <v>336</v>
      </c>
    </row>
    <row r="19" ht="12.75">
      <c r="A19" s="4" t="s">
        <v>328</v>
      </c>
    </row>
    <row r="28" ht="12.75">
      <c r="A28" s="6" t="s">
        <v>90</v>
      </c>
    </row>
    <row r="29" ht="12.75">
      <c r="A29" s="6" t="s">
        <v>91</v>
      </c>
    </row>
    <row r="30" ht="12.75">
      <c r="A30" s="6" t="s">
        <v>92</v>
      </c>
    </row>
    <row r="31" ht="12.75">
      <c r="A31" s="6" t="s">
        <v>93</v>
      </c>
    </row>
    <row r="32" ht="12.75">
      <c r="A32" s="6" t="s">
        <v>107</v>
      </c>
    </row>
    <row r="33" ht="12.75">
      <c r="A33" s="6" t="s">
        <v>339</v>
      </c>
    </row>
  </sheetData>
  <mergeCells count="5">
    <mergeCell ref="A2:D2"/>
    <mergeCell ref="A3:D3"/>
    <mergeCell ref="C5:D5"/>
    <mergeCell ref="A5:A6"/>
    <mergeCell ref="B5:B6"/>
  </mergeCells>
  <printOptions/>
  <pageMargins left="0.98" right="0.36" top="1" bottom="1" header="0" footer="0"/>
  <pageSetup horizontalDpi="120" verticalDpi="12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G25" sqref="G25"/>
    </sheetView>
  </sheetViews>
  <sheetFormatPr defaultColWidth="9.33203125" defaultRowHeight="12.75"/>
  <cols>
    <col min="1" max="1" width="19.66015625" style="0" customWidth="1"/>
    <col min="2" max="2" width="16.16015625" style="0" customWidth="1"/>
    <col min="3" max="3" width="15.33203125" style="0" customWidth="1"/>
    <col min="4" max="4" width="17.33203125" style="0" customWidth="1"/>
    <col min="5" max="16384" width="12" style="0" customWidth="1"/>
  </cols>
  <sheetData>
    <row r="2" spans="1:4" ht="12.75">
      <c r="A2" s="202" t="s">
        <v>177</v>
      </c>
      <c r="B2" s="202"/>
      <c r="C2" s="202"/>
      <c r="D2" s="202"/>
    </row>
    <row r="3" spans="1:4" ht="12.75">
      <c r="A3" s="202" t="s">
        <v>173</v>
      </c>
      <c r="B3" s="202"/>
      <c r="C3" s="202"/>
      <c r="D3" s="202"/>
    </row>
    <row r="4" spans="1:4" ht="12.75">
      <c r="A4" s="16"/>
      <c r="B4" s="16"/>
      <c r="C4" s="16"/>
      <c r="D4" s="16"/>
    </row>
    <row r="5" spans="1:4" ht="12.75">
      <c r="A5" s="242" t="s">
        <v>74</v>
      </c>
      <c r="B5" s="199" t="s">
        <v>0</v>
      </c>
      <c r="C5" s="197" t="s">
        <v>24</v>
      </c>
      <c r="D5" s="198"/>
    </row>
    <row r="6" spans="1:4" ht="12.75">
      <c r="A6" s="243"/>
      <c r="B6" s="200"/>
      <c r="C6" s="52" t="s">
        <v>25</v>
      </c>
      <c r="D6" s="53" t="s">
        <v>26</v>
      </c>
    </row>
    <row r="7" spans="1:4" ht="4.5" customHeight="1">
      <c r="A7" s="244"/>
      <c r="B7" s="58"/>
      <c r="C7" s="57"/>
      <c r="D7" s="58"/>
    </row>
    <row r="8" spans="1:4" ht="12.75">
      <c r="A8" s="245" t="s">
        <v>0</v>
      </c>
      <c r="B8" s="63">
        <f>SUM(B10:B13)</f>
        <v>3276373</v>
      </c>
      <c r="C8" s="63">
        <f>SUM(B8)</f>
        <v>3276373</v>
      </c>
      <c r="D8" s="63">
        <f>SUM(D10:D13)</f>
        <v>1103021</v>
      </c>
    </row>
    <row r="9" spans="1:4" ht="4.5" customHeight="1">
      <c r="A9" s="246"/>
      <c r="B9" s="64"/>
      <c r="C9" s="65"/>
      <c r="D9" s="65"/>
    </row>
    <row r="10" spans="1:4" ht="12.75">
      <c r="A10" s="247" t="s">
        <v>164</v>
      </c>
      <c r="B10" s="66">
        <f>C10+D10</f>
        <v>279972</v>
      </c>
      <c r="C10" s="79">
        <v>207413.5</v>
      </c>
      <c r="D10" s="79">
        <v>72558.5</v>
      </c>
    </row>
    <row r="11" spans="1:4" ht="12.75">
      <c r="A11" s="248" t="s">
        <v>86</v>
      </c>
      <c r="B11" s="66">
        <f>C11+D11</f>
        <v>1695787</v>
      </c>
      <c r="C11" s="79">
        <v>1074719.5</v>
      </c>
      <c r="D11" s="79">
        <v>621067.5</v>
      </c>
    </row>
    <row r="12" spans="1:4" ht="12.75">
      <c r="A12" s="248" t="s">
        <v>87</v>
      </c>
      <c r="B12" s="66">
        <f>C12+D12</f>
        <v>1047222</v>
      </c>
      <c r="C12" s="79">
        <v>694107</v>
      </c>
      <c r="D12" s="79">
        <v>353115</v>
      </c>
    </row>
    <row r="13" spans="1:4" ht="12.75">
      <c r="A13" s="248" t="s">
        <v>88</v>
      </c>
      <c r="B13" s="66">
        <f>C13+D13</f>
        <v>253392</v>
      </c>
      <c r="C13" s="79">
        <v>197112</v>
      </c>
      <c r="D13" s="79">
        <v>56280</v>
      </c>
    </row>
    <row r="14" spans="1:4" ht="4.5" customHeight="1">
      <c r="A14" s="59"/>
      <c r="B14" s="67"/>
      <c r="C14" s="67"/>
      <c r="D14" s="68"/>
    </row>
    <row r="15" ht="4.5" customHeight="1"/>
    <row r="16" spans="1:3" ht="12.75">
      <c r="A16" s="4" t="s">
        <v>328</v>
      </c>
      <c r="B16" s="9"/>
      <c r="C16" s="11"/>
    </row>
    <row r="17" spans="2:3" ht="12.75">
      <c r="B17" s="9"/>
      <c r="C17" s="9"/>
    </row>
    <row r="28" ht="12.75">
      <c r="B28" t="s">
        <v>115</v>
      </c>
    </row>
  </sheetData>
  <mergeCells count="5">
    <mergeCell ref="A2:D2"/>
    <mergeCell ref="A3:D3"/>
    <mergeCell ref="A5:A6"/>
    <mergeCell ref="B5:B6"/>
    <mergeCell ref="C5:D5"/>
  </mergeCells>
  <printOptions/>
  <pageMargins left="1.09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C28" sqref="C28"/>
    </sheetView>
  </sheetViews>
  <sheetFormatPr defaultColWidth="9.33203125" defaultRowHeight="12.75"/>
  <cols>
    <col min="1" max="1" width="19.66015625" style="0" customWidth="1"/>
    <col min="2" max="2" width="16.16015625" style="0" customWidth="1"/>
    <col min="3" max="3" width="15.33203125" style="0" customWidth="1"/>
    <col min="4" max="4" width="17.33203125" style="0" customWidth="1"/>
    <col min="5" max="16384" width="12" style="0" customWidth="1"/>
  </cols>
  <sheetData>
    <row r="2" spans="1:4" ht="12.75">
      <c r="A2" s="202" t="s">
        <v>178</v>
      </c>
      <c r="B2" s="202"/>
      <c r="C2" s="202"/>
      <c r="D2" s="202"/>
    </row>
    <row r="3" spans="1:4" ht="12.75">
      <c r="A3" s="202" t="s">
        <v>173</v>
      </c>
      <c r="B3" s="202"/>
      <c r="C3" s="202"/>
      <c r="D3" s="202"/>
    </row>
    <row r="4" spans="1:4" ht="12.75">
      <c r="A4" s="16"/>
      <c r="B4" s="16"/>
      <c r="C4" s="16"/>
      <c r="D4" s="16"/>
    </row>
    <row r="5" spans="1:4" ht="12.75">
      <c r="A5" s="242" t="s">
        <v>74</v>
      </c>
      <c r="B5" s="199" t="s">
        <v>0</v>
      </c>
      <c r="C5" s="197" t="s">
        <v>24</v>
      </c>
      <c r="D5" s="198"/>
    </row>
    <row r="6" spans="1:4" ht="12.75">
      <c r="A6" s="243"/>
      <c r="B6" s="200"/>
      <c r="C6" s="52" t="s">
        <v>25</v>
      </c>
      <c r="D6" s="53" t="s">
        <v>26</v>
      </c>
    </row>
    <row r="7" spans="1:4" ht="4.5" customHeight="1">
      <c r="A7" s="244"/>
      <c r="B7" s="58"/>
      <c r="C7" s="57"/>
      <c r="D7" s="58"/>
    </row>
    <row r="8" spans="1:4" ht="12.75">
      <c r="A8" s="245" t="s">
        <v>0</v>
      </c>
      <c r="B8" s="70">
        <f>SUM(B10:B13)</f>
        <v>715837</v>
      </c>
      <c r="C8" s="63">
        <f>SUM(B8)</f>
        <v>715837</v>
      </c>
      <c r="D8" s="63">
        <f>SUM(D10:D13)</f>
        <v>446269.5</v>
      </c>
    </row>
    <row r="9" spans="1:4" ht="4.5" customHeight="1">
      <c r="A9" s="246"/>
      <c r="B9" s="71"/>
      <c r="C9" s="65"/>
      <c r="D9" s="65"/>
    </row>
    <row r="10" spans="1:4" ht="12.75">
      <c r="A10" s="247" t="s">
        <v>164</v>
      </c>
      <c r="B10" s="249">
        <f>C10+D10</f>
        <v>138454</v>
      </c>
      <c r="C10" s="79">
        <v>66380.5</v>
      </c>
      <c r="D10" s="79">
        <v>72073.5</v>
      </c>
    </row>
    <row r="11" spans="1:4" ht="12.75">
      <c r="A11" s="248" t="s">
        <v>86</v>
      </c>
      <c r="B11" s="249">
        <f>C11+D11</f>
        <v>450384</v>
      </c>
      <c r="C11" s="79">
        <v>153105.5</v>
      </c>
      <c r="D11" s="79">
        <v>297278.5</v>
      </c>
    </row>
    <row r="12" spans="1:4" ht="12.75">
      <c r="A12" s="248" t="s">
        <v>87</v>
      </c>
      <c r="B12" s="249">
        <f>C12+D12</f>
        <v>117814.5</v>
      </c>
      <c r="C12" s="79">
        <v>42911</v>
      </c>
      <c r="D12" s="79">
        <v>74903.5</v>
      </c>
    </row>
    <row r="13" spans="1:4" ht="12.75">
      <c r="A13" s="248" t="s">
        <v>88</v>
      </c>
      <c r="B13" s="249">
        <f>C13+D13</f>
        <v>9184.5</v>
      </c>
      <c r="C13" s="79">
        <v>7170.5</v>
      </c>
      <c r="D13" s="79">
        <v>2014</v>
      </c>
    </row>
    <row r="14" spans="1:4" ht="4.5" customHeight="1">
      <c r="A14" s="59"/>
      <c r="B14" s="67"/>
      <c r="C14" s="67"/>
      <c r="D14" s="68"/>
    </row>
    <row r="15" ht="4.5" customHeight="1"/>
    <row r="16" spans="1:3" ht="12.75">
      <c r="A16" s="4" t="s">
        <v>328</v>
      </c>
      <c r="B16" s="9"/>
      <c r="C16" s="11"/>
    </row>
    <row r="17" spans="2:3" ht="12.75">
      <c r="B17" s="9"/>
      <c r="C17" s="9"/>
    </row>
    <row r="28" ht="12.75">
      <c r="B28" t="s">
        <v>115</v>
      </c>
    </row>
  </sheetData>
  <mergeCells count="5">
    <mergeCell ref="A2:D2"/>
    <mergeCell ref="A3:D3"/>
    <mergeCell ref="A5:A6"/>
    <mergeCell ref="B5:B6"/>
    <mergeCell ref="C5:D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I20" sqref="I20"/>
    </sheetView>
  </sheetViews>
  <sheetFormatPr defaultColWidth="9.33203125" defaultRowHeight="12.75"/>
  <cols>
    <col min="1" max="1" width="19.66015625" style="0" customWidth="1"/>
    <col min="2" max="2" width="16.16015625" style="0" customWidth="1"/>
    <col min="3" max="3" width="15.33203125" style="0" customWidth="1"/>
    <col min="4" max="4" width="17.33203125" style="0" customWidth="1"/>
    <col min="5" max="16384" width="12" style="0" customWidth="1"/>
  </cols>
  <sheetData>
    <row r="2" spans="1:4" ht="12.75">
      <c r="A2" s="202" t="s">
        <v>75</v>
      </c>
      <c r="B2" s="202"/>
      <c r="C2" s="202"/>
      <c r="D2" s="202"/>
    </row>
    <row r="3" spans="1:4" ht="12.75">
      <c r="A3" s="202" t="s">
        <v>173</v>
      </c>
      <c r="B3" s="202"/>
      <c r="C3" s="202"/>
      <c r="D3" s="202"/>
    </row>
    <row r="4" spans="1:4" ht="12.75">
      <c r="A4" s="16"/>
      <c r="B4" s="16"/>
      <c r="C4" s="16"/>
      <c r="D4" s="16"/>
    </row>
    <row r="5" spans="1:4" ht="12.75">
      <c r="A5" s="242" t="s">
        <v>74</v>
      </c>
      <c r="B5" s="199" t="s">
        <v>0</v>
      </c>
      <c r="C5" s="197" t="s">
        <v>24</v>
      </c>
      <c r="D5" s="198"/>
    </row>
    <row r="6" spans="1:4" ht="12.75">
      <c r="A6" s="243"/>
      <c r="B6" s="200"/>
      <c r="C6" s="52" t="s">
        <v>25</v>
      </c>
      <c r="D6" s="53" t="s">
        <v>26</v>
      </c>
    </row>
    <row r="7" spans="1:4" ht="4.5" customHeight="1">
      <c r="A7" s="244"/>
      <c r="B7" s="58"/>
      <c r="C7" s="57"/>
      <c r="D7" s="58"/>
    </row>
    <row r="8" spans="1:4" ht="12.75">
      <c r="A8" s="245" t="s">
        <v>0</v>
      </c>
      <c r="B8" s="63">
        <f>SUM(B10:B13)</f>
        <v>3992210</v>
      </c>
      <c r="C8" s="63">
        <f>SUM(B8)</f>
        <v>3992210</v>
      </c>
      <c r="D8" s="63">
        <f>SUM(D10:D13)</f>
        <v>1549290.5</v>
      </c>
    </row>
    <row r="9" spans="1:4" ht="4.5" customHeight="1">
      <c r="A9" s="246"/>
      <c r="B9" s="64"/>
      <c r="C9" s="65"/>
      <c r="D9" s="65"/>
    </row>
    <row r="10" spans="1:4" ht="12.75">
      <c r="A10" s="247" t="s">
        <v>164</v>
      </c>
      <c r="B10" s="66">
        <f>C10+D10</f>
        <v>418426</v>
      </c>
      <c r="C10" s="79">
        <v>273794</v>
      </c>
      <c r="D10" s="79">
        <v>144632</v>
      </c>
    </row>
    <row r="11" spans="1:4" ht="12.75">
      <c r="A11" s="248" t="s">
        <v>86</v>
      </c>
      <c r="B11" s="66">
        <f>C11+D11</f>
        <v>2146171</v>
      </c>
      <c r="C11" s="79">
        <v>1227825</v>
      </c>
      <c r="D11" s="79">
        <v>918346</v>
      </c>
    </row>
    <row r="12" spans="1:4" ht="12.75">
      <c r="A12" s="248" t="s">
        <v>87</v>
      </c>
      <c r="B12" s="66">
        <f>C12+D12</f>
        <v>1165036.5</v>
      </c>
      <c r="C12" s="79">
        <v>737018</v>
      </c>
      <c r="D12" s="79">
        <v>428018.5</v>
      </c>
    </row>
    <row r="13" spans="1:4" ht="12.75">
      <c r="A13" s="248" t="s">
        <v>88</v>
      </c>
      <c r="B13" s="66">
        <f>C13+D13</f>
        <v>262576.5</v>
      </c>
      <c r="C13" s="79">
        <v>204282.5</v>
      </c>
      <c r="D13" s="79">
        <v>58294</v>
      </c>
    </row>
    <row r="14" spans="1:4" ht="4.5" customHeight="1">
      <c r="A14" s="59"/>
      <c r="B14" s="67"/>
      <c r="C14" s="67"/>
      <c r="D14" s="68"/>
    </row>
    <row r="15" ht="4.5" customHeight="1"/>
    <row r="16" spans="1:3" ht="12.75">
      <c r="A16" s="4" t="s">
        <v>328</v>
      </c>
      <c r="B16" s="9"/>
      <c r="C16" s="11"/>
    </row>
    <row r="17" spans="2:3" ht="12.75">
      <c r="B17" s="9"/>
      <c r="C17" s="9"/>
    </row>
    <row r="28" ht="12.75">
      <c r="B28" t="s">
        <v>115</v>
      </c>
    </row>
  </sheetData>
  <mergeCells count="5">
    <mergeCell ref="C5:D5"/>
    <mergeCell ref="A2:D2"/>
    <mergeCell ref="A3:D3"/>
    <mergeCell ref="A5:A6"/>
    <mergeCell ref="B5:B6"/>
  </mergeCells>
  <printOptions/>
  <pageMargins left="1.12" right="0.75" top="1" bottom="1" header="0" footer="0"/>
  <pageSetup horizontalDpi="120" verticalDpi="12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I30" sqref="I30"/>
    </sheetView>
  </sheetViews>
  <sheetFormatPr defaultColWidth="9.33203125" defaultRowHeight="12.75"/>
  <cols>
    <col min="1" max="1" width="17.83203125" style="5" customWidth="1"/>
    <col min="2" max="2" width="15.66015625" style="5" customWidth="1"/>
    <col min="3" max="3" width="15.33203125" style="5" customWidth="1"/>
    <col min="4" max="4" width="15.16015625" style="5" customWidth="1"/>
    <col min="5" max="16384" width="13.33203125" style="5" customWidth="1"/>
  </cols>
  <sheetData>
    <row r="2" spans="1:4" ht="12.75">
      <c r="A2" s="150" t="s">
        <v>160</v>
      </c>
      <c r="B2" s="150"/>
      <c r="C2" s="150"/>
      <c r="D2" s="150"/>
    </row>
    <row r="3" spans="1:4" ht="12.75">
      <c r="A3" s="150" t="s">
        <v>172</v>
      </c>
      <c r="B3" s="150"/>
      <c r="C3" s="150"/>
      <c r="D3" s="150"/>
    </row>
    <row r="4" spans="1:3" ht="12.75">
      <c r="A4" s="50"/>
      <c r="B4" s="50"/>
      <c r="C4" s="50"/>
    </row>
    <row r="5" spans="1:4" ht="12.75">
      <c r="A5" s="242" t="s">
        <v>74</v>
      </c>
      <c r="B5" s="199" t="s">
        <v>0</v>
      </c>
      <c r="C5" s="197" t="s">
        <v>24</v>
      </c>
      <c r="D5" s="198"/>
    </row>
    <row r="6" spans="1:4" ht="12.75">
      <c r="A6" s="243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2.75">
      <c r="A8" s="251" t="s">
        <v>0</v>
      </c>
      <c r="B8" s="54">
        <f>SUM(B10:B13)</f>
        <v>3152546.5</v>
      </c>
      <c r="C8" s="54">
        <f>SUM(C10:C13)</f>
        <v>1109580</v>
      </c>
      <c r="D8" s="54">
        <f>SUM(D10:D13)</f>
        <v>2042966.5</v>
      </c>
    </row>
    <row r="9" spans="1:4" ht="4.5" customHeight="1">
      <c r="A9" s="248"/>
      <c r="B9" s="55"/>
      <c r="C9" s="55"/>
      <c r="D9" s="55"/>
    </row>
    <row r="10" spans="1:4" ht="12.75">
      <c r="A10" s="247" t="s">
        <v>164</v>
      </c>
      <c r="B10" s="55">
        <f>C10+D10</f>
        <v>1584870.5</v>
      </c>
      <c r="C10" s="79">
        <v>750162</v>
      </c>
      <c r="D10" s="79">
        <v>834708.5</v>
      </c>
    </row>
    <row r="11" spans="1:4" ht="12.75">
      <c r="A11" s="248" t="s">
        <v>86</v>
      </c>
      <c r="B11" s="55">
        <f>C11+D11</f>
        <v>566938</v>
      </c>
      <c r="C11" s="79">
        <v>106452.5</v>
      </c>
      <c r="D11" s="79">
        <v>460485.5</v>
      </c>
    </row>
    <row r="12" spans="1:4" ht="12.75">
      <c r="A12" s="248" t="s">
        <v>87</v>
      </c>
      <c r="B12" s="55">
        <f>C12+D12</f>
        <v>461420.5</v>
      </c>
      <c r="C12" s="79">
        <v>66171</v>
      </c>
      <c r="D12" s="79">
        <v>395249.5</v>
      </c>
    </row>
    <row r="13" spans="1:4" ht="12.75">
      <c r="A13" s="248" t="s">
        <v>88</v>
      </c>
      <c r="B13" s="55">
        <f>C13+D13</f>
        <v>539317.5</v>
      </c>
      <c r="C13" s="79">
        <v>186794.5</v>
      </c>
      <c r="D13" s="79">
        <v>352523</v>
      </c>
    </row>
    <row r="14" spans="1:4" ht="4.5" customHeight="1">
      <c r="A14" s="3"/>
      <c r="B14" s="7"/>
      <c r="C14" s="7"/>
      <c r="D14" s="7"/>
    </row>
    <row r="15" spans="2:4" ht="4.5" customHeight="1">
      <c r="B15" s="4"/>
      <c r="C15" s="4"/>
      <c r="D15" s="4"/>
    </row>
    <row r="16" ht="12.75">
      <c r="A16" s="4" t="s">
        <v>328</v>
      </c>
    </row>
  </sheetData>
  <mergeCells count="5">
    <mergeCell ref="C5:D5"/>
    <mergeCell ref="A2:D2"/>
    <mergeCell ref="A3:D3"/>
    <mergeCell ref="A5:A6"/>
    <mergeCell ref="B5:B6"/>
  </mergeCells>
  <printOptions/>
  <pageMargins left="1.83" right="0.41" top="0.76" bottom="1" header="0" footer="0"/>
  <pageSetup horizontalDpi="180" verticalDpi="18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H27" sqref="H27"/>
    </sheetView>
  </sheetViews>
  <sheetFormatPr defaultColWidth="9.33203125" defaultRowHeight="12.75"/>
  <cols>
    <col min="1" max="1" width="19.5" style="0" customWidth="1"/>
    <col min="2" max="2" width="15.5" style="0" customWidth="1"/>
    <col min="3" max="3" width="16.83203125" style="0" customWidth="1"/>
    <col min="4" max="4" width="16.5" style="0" customWidth="1"/>
    <col min="5" max="16384" width="12" style="0" customWidth="1"/>
  </cols>
  <sheetData>
    <row r="2" spans="1:4" ht="12.75">
      <c r="A2" s="202" t="s">
        <v>177</v>
      </c>
      <c r="B2" s="202"/>
      <c r="C2" s="202"/>
      <c r="D2" s="202"/>
    </row>
    <row r="3" spans="1:4" ht="12.75">
      <c r="A3" s="202" t="s">
        <v>176</v>
      </c>
      <c r="B3" s="202"/>
      <c r="C3" s="202"/>
      <c r="D3" s="202"/>
    </row>
    <row r="4" spans="1:4" ht="12.75">
      <c r="A4" s="16"/>
      <c r="B4" s="16"/>
      <c r="C4" s="16"/>
      <c r="D4" s="16"/>
    </row>
    <row r="5" spans="1:4" ht="12.75">
      <c r="A5" s="252" t="s">
        <v>112</v>
      </c>
      <c r="B5" s="199" t="s">
        <v>0</v>
      </c>
      <c r="C5" s="197" t="s">
        <v>24</v>
      </c>
      <c r="D5" s="198"/>
    </row>
    <row r="6" spans="1:4" ht="12.75">
      <c r="A6" s="253"/>
      <c r="B6" s="200"/>
      <c r="C6" s="52" t="s">
        <v>25</v>
      </c>
      <c r="D6" s="53" t="s">
        <v>26</v>
      </c>
    </row>
    <row r="7" spans="1:4" ht="4.5" customHeight="1">
      <c r="A7" s="244"/>
      <c r="B7" s="60"/>
      <c r="C7" s="61"/>
      <c r="D7" s="61"/>
    </row>
    <row r="8" spans="1:4" ht="12.75">
      <c r="A8" s="245" t="s">
        <v>0</v>
      </c>
      <c r="B8" s="63">
        <f>SUM(B10:B13)</f>
        <v>3276373</v>
      </c>
      <c r="C8" s="63">
        <f>SUM(C10:C13)</f>
        <v>2173352</v>
      </c>
      <c r="D8" s="63">
        <f>SUM(D9:D13)</f>
        <v>1103021</v>
      </c>
    </row>
    <row r="9" spans="1:4" ht="4.5" customHeight="1">
      <c r="A9" s="246"/>
      <c r="B9" s="64"/>
      <c r="C9" s="64"/>
      <c r="D9" s="64"/>
    </row>
    <row r="10" spans="1:4" ht="12.75">
      <c r="A10" s="246" t="s">
        <v>108</v>
      </c>
      <c r="B10" s="65">
        <f>C10+D10</f>
        <v>1492122.5</v>
      </c>
      <c r="C10" s="79">
        <v>1086617.5</v>
      </c>
      <c r="D10" s="79">
        <v>405505</v>
      </c>
    </row>
    <row r="11" spans="1:4" ht="12.75">
      <c r="A11" s="246" t="s">
        <v>109</v>
      </c>
      <c r="B11" s="65">
        <f>C11+D11</f>
        <v>920369.5</v>
      </c>
      <c r="C11" s="79">
        <v>591499.5</v>
      </c>
      <c r="D11" s="79">
        <v>328870</v>
      </c>
    </row>
    <row r="12" spans="1:4" ht="12.75">
      <c r="A12" s="254" t="s">
        <v>110</v>
      </c>
      <c r="B12" s="69">
        <f>C12+D12</f>
        <v>602048.5</v>
      </c>
      <c r="C12" s="79">
        <v>294470</v>
      </c>
      <c r="D12" s="79">
        <v>307578.5</v>
      </c>
    </row>
    <row r="13" spans="1:4" ht="12.75">
      <c r="A13" s="254" t="s">
        <v>111</v>
      </c>
      <c r="B13" s="69">
        <f>C13+D13</f>
        <v>261832.5</v>
      </c>
      <c r="C13" s="79">
        <v>200765</v>
      </c>
      <c r="D13" s="79">
        <v>61067.5</v>
      </c>
    </row>
    <row r="14" spans="1:4" ht="4.5" customHeight="1">
      <c r="A14" s="10"/>
      <c r="B14" s="10"/>
      <c r="C14" s="10"/>
      <c r="D14" s="10"/>
    </row>
    <row r="15" ht="4.5" customHeight="1"/>
    <row r="16" ht="12.75">
      <c r="A16" s="4" t="s">
        <v>328</v>
      </c>
    </row>
    <row r="29" ht="12.75">
      <c r="H29" s="78"/>
    </row>
    <row r="30" ht="12.75">
      <c r="H30" s="78"/>
    </row>
    <row r="31" ht="12.75">
      <c r="H31" s="78"/>
    </row>
    <row r="32" ht="12.75">
      <c r="H32" s="78"/>
    </row>
  </sheetData>
  <mergeCells count="5">
    <mergeCell ref="C5:D5"/>
    <mergeCell ref="A2:D2"/>
    <mergeCell ref="A3:D3"/>
    <mergeCell ref="A5:A6"/>
    <mergeCell ref="B5:B6"/>
  </mergeCells>
  <printOptions/>
  <pageMargins left="1.09" right="0.75" top="1" bottom="1" header="0" footer="0"/>
  <pageSetup horizontalDpi="120" verticalDpi="12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H29" sqref="H29"/>
    </sheetView>
  </sheetViews>
  <sheetFormatPr defaultColWidth="9.33203125" defaultRowHeight="12.75"/>
  <cols>
    <col min="1" max="1" width="22.16015625" style="0" customWidth="1"/>
    <col min="2" max="2" width="14.83203125" style="0" customWidth="1"/>
    <col min="3" max="3" width="16" style="0" customWidth="1"/>
    <col min="4" max="4" width="15.5" style="0" customWidth="1"/>
    <col min="5" max="16384" width="12" style="0" customWidth="1"/>
  </cols>
  <sheetData>
    <row r="2" spans="1:4" ht="12.75">
      <c r="A2" s="202" t="s">
        <v>178</v>
      </c>
      <c r="B2" s="202"/>
      <c r="C2" s="202"/>
      <c r="D2" s="202"/>
    </row>
    <row r="3" spans="1:4" ht="12.75">
      <c r="A3" s="202" t="s">
        <v>184</v>
      </c>
      <c r="B3" s="202"/>
      <c r="C3" s="202"/>
      <c r="D3" s="202"/>
    </row>
    <row r="4" spans="1:4" ht="12.75">
      <c r="A4" s="16"/>
      <c r="B4" s="16"/>
      <c r="C4" s="16"/>
      <c r="D4" s="16"/>
    </row>
    <row r="5" spans="1:4" ht="12.75">
      <c r="A5" s="252" t="s">
        <v>112</v>
      </c>
      <c r="B5" s="199" t="s">
        <v>0</v>
      </c>
      <c r="C5" s="197" t="s">
        <v>24</v>
      </c>
      <c r="D5" s="198"/>
    </row>
    <row r="6" spans="1:4" ht="12.75">
      <c r="A6" s="253"/>
      <c r="B6" s="200"/>
      <c r="C6" s="52" t="s">
        <v>25</v>
      </c>
      <c r="D6" s="53" t="s">
        <v>26</v>
      </c>
    </row>
    <row r="7" spans="1:4" ht="4.5" customHeight="1">
      <c r="A7" s="244"/>
      <c r="B7" s="60"/>
      <c r="C7" s="61"/>
      <c r="D7" s="61"/>
    </row>
    <row r="8" spans="1:4" ht="12.75">
      <c r="A8" s="245" t="s">
        <v>0</v>
      </c>
      <c r="B8" s="70">
        <f>SUM(B10:B13)</f>
        <v>715837</v>
      </c>
      <c r="C8" s="70">
        <f>SUM(C10:C13)</f>
        <v>269567.5</v>
      </c>
      <c r="D8" s="70">
        <f>SUM(D9:D13)</f>
        <v>446269.5</v>
      </c>
    </row>
    <row r="9" spans="1:4" ht="4.5" customHeight="1">
      <c r="A9" s="246"/>
      <c r="B9" s="71"/>
      <c r="C9" s="71"/>
      <c r="D9" s="71"/>
    </row>
    <row r="10" spans="1:4" ht="12.75">
      <c r="A10" s="254" t="s">
        <v>108</v>
      </c>
      <c r="B10" s="72">
        <f>C10+D10</f>
        <v>301293.5</v>
      </c>
      <c r="C10" s="81">
        <v>117696.5</v>
      </c>
      <c r="D10" s="81">
        <v>183597</v>
      </c>
    </row>
    <row r="11" spans="1:4" ht="12.75">
      <c r="A11" s="254" t="s">
        <v>109</v>
      </c>
      <c r="B11" s="72">
        <f>C11+D11</f>
        <v>264372</v>
      </c>
      <c r="C11" s="81">
        <v>97290</v>
      </c>
      <c r="D11" s="81">
        <v>167082</v>
      </c>
    </row>
    <row r="12" spans="1:4" ht="12.75">
      <c r="A12" s="254" t="s">
        <v>110</v>
      </c>
      <c r="B12" s="72">
        <f>C12+D12</f>
        <v>118156.5</v>
      </c>
      <c r="C12" s="81">
        <v>42140</v>
      </c>
      <c r="D12" s="81">
        <v>76016.5</v>
      </c>
    </row>
    <row r="13" spans="1:4" ht="12.75">
      <c r="A13" s="254" t="s">
        <v>111</v>
      </c>
      <c r="B13" s="72">
        <f>C13+D13</f>
        <v>32015</v>
      </c>
      <c r="C13" s="81">
        <v>12441</v>
      </c>
      <c r="D13" s="81">
        <v>19574</v>
      </c>
    </row>
    <row r="14" spans="1:4" ht="4.5" customHeight="1">
      <c r="A14" s="10"/>
      <c r="B14" s="10"/>
      <c r="C14" s="10"/>
      <c r="D14" s="10"/>
    </row>
    <row r="15" ht="4.5" customHeight="1"/>
    <row r="16" ht="12.75">
      <c r="A16" s="4" t="s">
        <v>328</v>
      </c>
    </row>
  </sheetData>
  <mergeCells count="5">
    <mergeCell ref="A2:D2"/>
    <mergeCell ref="A3:D3"/>
    <mergeCell ref="C5:D5"/>
    <mergeCell ref="A5:A6"/>
    <mergeCell ref="B5:B6"/>
  </mergeCells>
  <printOptions/>
  <pageMargins left="0.75" right="0.75" top="1" bottom="1" header="0" footer="0"/>
  <pageSetup horizontalDpi="120" verticalDpi="12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H22" sqref="H22"/>
    </sheetView>
  </sheetViews>
  <sheetFormatPr defaultColWidth="9.33203125" defaultRowHeight="12.75"/>
  <cols>
    <col min="1" max="1" width="18.5" style="0" customWidth="1"/>
    <col min="2" max="2" width="16.83203125" style="0" customWidth="1"/>
    <col min="3" max="3" width="17" style="0" customWidth="1"/>
    <col min="4" max="4" width="15.5" style="0" customWidth="1"/>
    <col min="5" max="16384" width="12" style="0" customWidth="1"/>
  </cols>
  <sheetData>
    <row r="2" spans="1:4" ht="12.75">
      <c r="A2" s="202" t="s">
        <v>175</v>
      </c>
      <c r="B2" s="202"/>
      <c r="C2" s="202"/>
      <c r="D2" s="202"/>
    </row>
    <row r="3" spans="1:4" ht="12.75">
      <c r="A3" s="202" t="s">
        <v>174</v>
      </c>
      <c r="B3" s="202"/>
      <c r="C3" s="202"/>
      <c r="D3" s="202"/>
    </row>
    <row r="4" spans="1:4" ht="12.75">
      <c r="A4" s="16"/>
      <c r="B4" s="16"/>
      <c r="C4" s="16"/>
      <c r="D4" s="16"/>
    </row>
    <row r="5" spans="1:4" ht="12.75">
      <c r="A5" s="252" t="s">
        <v>112</v>
      </c>
      <c r="B5" s="199" t="s">
        <v>0</v>
      </c>
      <c r="C5" s="197" t="s">
        <v>24</v>
      </c>
      <c r="D5" s="198"/>
    </row>
    <row r="6" spans="1:4" ht="12.75">
      <c r="A6" s="255"/>
      <c r="B6" s="203"/>
      <c r="C6" s="52" t="s">
        <v>25</v>
      </c>
      <c r="D6" s="53" t="s">
        <v>26</v>
      </c>
    </row>
    <row r="7" spans="1:4" ht="4.5" customHeight="1">
      <c r="A7" s="244"/>
      <c r="B7" s="60"/>
      <c r="C7" s="61"/>
      <c r="D7" s="61"/>
    </row>
    <row r="8" spans="1:4" ht="12.75">
      <c r="A8" s="245" t="s">
        <v>0</v>
      </c>
      <c r="B8" s="63">
        <f>SUM(B10:B13)</f>
        <v>3152546.5</v>
      </c>
      <c r="C8" s="63">
        <f>SUM(C10:C13)</f>
        <v>1109580</v>
      </c>
      <c r="D8" s="63">
        <f>SUM(D9:D13)</f>
        <v>2042966.5</v>
      </c>
    </row>
    <row r="9" spans="1:4" ht="4.5" customHeight="1">
      <c r="A9" s="254"/>
      <c r="B9" s="73"/>
      <c r="C9" s="73"/>
      <c r="D9" s="73"/>
    </row>
    <row r="10" spans="1:4" ht="12.75">
      <c r="A10" s="254" t="s">
        <v>108</v>
      </c>
      <c r="B10" s="69">
        <f>C10+D10</f>
        <v>2041269</v>
      </c>
      <c r="C10" s="79">
        <v>770434</v>
      </c>
      <c r="D10" s="79">
        <v>1270835</v>
      </c>
    </row>
    <row r="11" spans="1:4" ht="12.75">
      <c r="A11" s="254" t="s">
        <v>109</v>
      </c>
      <c r="B11" s="69">
        <f>C11+D11</f>
        <v>647553</v>
      </c>
      <c r="C11" s="79">
        <v>204354</v>
      </c>
      <c r="D11" s="79">
        <v>443199</v>
      </c>
    </row>
    <row r="12" spans="1:4" ht="12.75">
      <c r="A12" s="254" t="s">
        <v>110</v>
      </c>
      <c r="B12" s="69">
        <f>C12+D12</f>
        <v>158778</v>
      </c>
      <c r="C12" s="79">
        <v>46829</v>
      </c>
      <c r="D12" s="79">
        <v>111949</v>
      </c>
    </row>
    <row r="13" spans="1:4" ht="12.75">
      <c r="A13" s="254" t="s">
        <v>111</v>
      </c>
      <c r="B13" s="69">
        <f>C13+D13</f>
        <v>304946.5</v>
      </c>
      <c r="C13" s="79">
        <v>87963</v>
      </c>
      <c r="D13" s="79">
        <v>216983.5</v>
      </c>
    </row>
    <row r="14" spans="1:4" ht="4.5" customHeight="1">
      <c r="A14" s="10"/>
      <c r="B14" s="10"/>
      <c r="C14" s="10"/>
      <c r="D14" s="10"/>
    </row>
    <row r="15" ht="4.5" customHeight="1"/>
    <row r="16" ht="12.75">
      <c r="A16" s="4" t="s">
        <v>328</v>
      </c>
    </row>
  </sheetData>
  <mergeCells count="5">
    <mergeCell ref="A2:D2"/>
    <mergeCell ref="A3:D3"/>
    <mergeCell ref="C5:D5"/>
    <mergeCell ref="A5:A6"/>
    <mergeCell ref="B5:B6"/>
  </mergeCells>
  <printOptions/>
  <pageMargins left="1.43" right="0.75" top="1" bottom="1" header="0" footer="0"/>
  <pageSetup horizontalDpi="120" verticalDpi="12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F9" sqref="F9"/>
    </sheetView>
  </sheetViews>
  <sheetFormatPr defaultColWidth="9.33203125" defaultRowHeight="12.75"/>
  <cols>
    <col min="1" max="1" width="15.33203125" style="94" customWidth="1"/>
    <col min="2" max="2" width="21.5" style="94" customWidth="1"/>
    <col min="3" max="3" width="20" style="94" customWidth="1"/>
    <col min="4" max="16384" width="13.33203125" style="94" customWidth="1"/>
  </cols>
  <sheetData>
    <row r="2" spans="1:3" ht="12.75">
      <c r="A2" s="204" t="s">
        <v>220</v>
      </c>
      <c r="B2" s="204"/>
      <c r="C2" s="204"/>
    </row>
    <row r="3" spans="1:3" ht="12.75">
      <c r="A3" s="204" t="s">
        <v>221</v>
      </c>
      <c r="B3" s="204"/>
      <c r="C3" s="204"/>
    </row>
    <row r="5" spans="1:3" ht="24.75" customHeight="1">
      <c r="A5" s="151" t="s">
        <v>120</v>
      </c>
      <c r="B5" s="152" t="s">
        <v>222</v>
      </c>
      <c r="C5" s="152" t="s">
        <v>117</v>
      </c>
    </row>
    <row r="6" spans="1:3" ht="4.5" customHeight="1">
      <c r="A6" s="96"/>
      <c r="B6" s="97"/>
      <c r="C6" s="97"/>
    </row>
    <row r="7" spans="1:3" ht="12.75">
      <c r="A7" s="98" t="s">
        <v>0</v>
      </c>
      <c r="B7" s="99">
        <f>SUM(B9:B20)</f>
        <v>191</v>
      </c>
      <c r="C7" s="99">
        <f>SUM(C9:C20)</f>
        <v>100</v>
      </c>
    </row>
    <row r="8" spans="1:3" ht="4.5" customHeight="1">
      <c r="A8" s="100"/>
      <c r="B8" s="101"/>
      <c r="C8" s="102"/>
    </row>
    <row r="9" spans="1:3" ht="12.75">
      <c r="A9" s="100" t="s">
        <v>121</v>
      </c>
      <c r="B9" s="103">
        <v>13</v>
      </c>
      <c r="C9" s="102">
        <f aca="true" t="shared" si="0" ref="C9:C20">(B9/B$7)*100</f>
        <v>6.806282722513089</v>
      </c>
    </row>
    <row r="10" spans="1:3" ht="12.75">
      <c r="A10" s="100" t="s">
        <v>122</v>
      </c>
      <c r="B10" s="103">
        <v>20</v>
      </c>
      <c r="C10" s="102">
        <f t="shared" si="0"/>
        <v>10.471204188481675</v>
      </c>
    </row>
    <row r="11" spans="1:3" ht="12.75">
      <c r="A11" s="100" t="s">
        <v>123</v>
      </c>
      <c r="B11" s="103">
        <v>17</v>
      </c>
      <c r="C11" s="102">
        <f t="shared" si="0"/>
        <v>8.900523560209423</v>
      </c>
    </row>
    <row r="12" spans="1:3" ht="12.75">
      <c r="A12" s="100" t="s">
        <v>124</v>
      </c>
      <c r="B12" s="103">
        <v>14</v>
      </c>
      <c r="C12" s="102">
        <f t="shared" si="0"/>
        <v>7.329842931937172</v>
      </c>
    </row>
    <row r="13" spans="1:3" ht="12.75">
      <c r="A13" s="100" t="s">
        <v>125</v>
      </c>
      <c r="B13" s="103">
        <v>22</v>
      </c>
      <c r="C13" s="102">
        <f t="shared" si="0"/>
        <v>11.518324607329843</v>
      </c>
    </row>
    <row r="14" spans="1:3" ht="12.75">
      <c r="A14" s="100" t="s">
        <v>126</v>
      </c>
      <c r="B14" s="103">
        <v>20</v>
      </c>
      <c r="C14" s="102">
        <f t="shared" si="0"/>
        <v>10.471204188481675</v>
      </c>
    </row>
    <row r="15" spans="1:3" ht="12.75" customHeight="1">
      <c r="A15" s="100" t="s">
        <v>127</v>
      </c>
      <c r="B15" s="103">
        <v>19</v>
      </c>
      <c r="C15" s="102">
        <f t="shared" si="0"/>
        <v>9.947643979057592</v>
      </c>
    </row>
    <row r="16" spans="1:3" ht="12.75" customHeight="1">
      <c r="A16" s="100" t="s">
        <v>128</v>
      </c>
      <c r="B16" s="103">
        <v>24</v>
      </c>
      <c r="C16" s="102">
        <f t="shared" si="0"/>
        <v>12.56544502617801</v>
      </c>
    </row>
    <row r="17" spans="1:3" ht="12.75">
      <c r="A17" s="100" t="s">
        <v>129</v>
      </c>
      <c r="B17" s="103">
        <v>7</v>
      </c>
      <c r="C17" s="102">
        <f t="shared" si="0"/>
        <v>3.664921465968586</v>
      </c>
    </row>
    <row r="18" spans="1:3" ht="12.75">
      <c r="A18" s="100" t="s">
        <v>130</v>
      </c>
      <c r="B18" s="103">
        <v>14</v>
      </c>
      <c r="C18" s="102">
        <f t="shared" si="0"/>
        <v>7.329842931937172</v>
      </c>
    </row>
    <row r="19" spans="1:3" ht="12.75">
      <c r="A19" s="100" t="s">
        <v>131</v>
      </c>
      <c r="B19" s="103">
        <v>7</v>
      </c>
      <c r="C19" s="102">
        <f t="shared" si="0"/>
        <v>3.664921465968586</v>
      </c>
    </row>
    <row r="20" spans="1:3" ht="12.75">
      <c r="A20" s="100" t="s">
        <v>132</v>
      </c>
      <c r="B20" s="103">
        <v>14</v>
      </c>
      <c r="C20" s="102">
        <f t="shared" si="0"/>
        <v>7.329842931937172</v>
      </c>
    </row>
    <row r="21" spans="1:3" ht="4.5" customHeight="1">
      <c r="A21" s="104"/>
      <c r="B21" s="105"/>
      <c r="C21" s="105"/>
    </row>
    <row r="22" ht="4.5" customHeight="1"/>
    <row r="23" ht="12.75">
      <c r="A23" s="106" t="s">
        <v>46</v>
      </c>
    </row>
  </sheetData>
  <mergeCells count="2">
    <mergeCell ref="A2:C2"/>
    <mergeCell ref="A3:C3"/>
  </mergeCells>
  <printOptions/>
  <pageMargins left="2.04" right="0.7480314960629921" top="0.51" bottom="0.984251968503937" header="0" footer="0.5118110236220472"/>
  <pageSetup horizontalDpi="180" verticalDpi="1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F27" sqref="F27"/>
    </sheetView>
  </sheetViews>
  <sheetFormatPr defaultColWidth="9.33203125" defaultRowHeight="12.75"/>
  <cols>
    <col min="1" max="1" width="29.83203125" style="94" customWidth="1"/>
    <col min="2" max="2" width="28.5" style="94" customWidth="1"/>
    <col min="3" max="16384" width="13.33203125" style="94" customWidth="1"/>
  </cols>
  <sheetData>
    <row r="2" spans="1:2" ht="12.75">
      <c r="A2" s="204" t="s">
        <v>47</v>
      </c>
      <c r="B2" s="204"/>
    </row>
    <row r="3" spans="1:2" ht="12.75">
      <c r="A3" s="204" t="s">
        <v>48</v>
      </c>
      <c r="B3" s="204"/>
    </row>
    <row r="4" spans="1:2" ht="12.75">
      <c r="A4" s="204" t="s">
        <v>223</v>
      </c>
      <c r="B4" s="204"/>
    </row>
    <row r="6" spans="1:2" ht="19.5" customHeight="1">
      <c r="A6" s="151" t="s">
        <v>49</v>
      </c>
      <c r="B6" s="152" t="s">
        <v>224</v>
      </c>
    </row>
    <row r="7" spans="1:2" ht="4.5" customHeight="1">
      <c r="A7" s="96"/>
      <c r="B7" s="97"/>
    </row>
    <row r="8" spans="1:2" ht="12.75" customHeight="1">
      <c r="A8" s="98" t="s">
        <v>0</v>
      </c>
      <c r="B8" s="107">
        <f>SUM(B10:B14)</f>
        <v>191</v>
      </c>
    </row>
    <row r="9" spans="1:2" ht="4.5" customHeight="1">
      <c r="A9" s="100"/>
      <c r="B9" s="108"/>
    </row>
    <row r="10" spans="1:3" ht="12.75" customHeight="1">
      <c r="A10" s="100" t="s">
        <v>50</v>
      </c>
      <c r="B10" s="109">
        <v>58</v>
      </c>
      <c r="C10" s="110"/>
    </row>
    <row r="11" spans="1:3" ht="12.75" customHeight="1">
      <c r="A11" s="111" t="s">
        <v>51</v>
      </c>
      <c r="B11" s="109">
        <v>18</v>
      </c>
      <c r="C11" s="110"/>
    </row>
    <row r="12" spans="1:3" ht="12.75" customHeight="1">
      <c r="A12" s="100" t="s">
        <v>52</v>
      </c>
      <c r="B12" s="109">
        <v>9</v>
      </c>
      <c r="C12" s="110"/>
    </row>
    <row r="13" spans="1:3" ht="12.75" customHeight="1">
      <c r="A13" s="100" t="s">
        <v>53</v>
      </c>
      <c r="B13" s="109">
        <v>41</v>
      </c>
      <c r="C13" s="110"/>
    </row>
    <row r="14" spans="1:3" ht="12.75" customHeight="1">
      <c r="A14" s="100" t="s">
        <v>42</v>
      </c>
      <c r="B14" s="109">
        <v>65</v>
      </c>
      <c r="C14" s="110"/>
    </row>
    <row r="15" spans="1:3" ht="4.5" customHeight="1">
      <c r="A15" s="104"/>
      <c r="B15" s="104"/>
      <c r="C15" s="112"/>
    </row>
    <row r="16" ht="4.5" customHeight="1">
      <c r="C16" s="112"/>
    </row>
    <row r="17" ht="12.75">
      <c r="A17" s="106" t="s">
        <v>46</v>
      </c>
    </row>
  </sheetData>
  <mergeCells count="3">
    <mergeCell ref="A2:B2"/>
    <mergeCell ref="A3:B3"/>
    <mergeCell ref="A4:B4"/>
  </mergeCells>
  <printOptions/>
  <pageMargins left="1.91" right="0.7480314960629921" top="0.48" bottom="0.984251968503937" header="0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H28" sqref="H28"/>
    </sheetView>
  </sheetViews>
  <sheetFormatPr defaultColWidth="9.33203125" defaultRowHeight="12.75"/>
  <cols>
    <col min="1" max="1" width="14.83203125" style="34" customWidth="1"/>
    <col min="2" max="2" width="10.66015625" style="34" customWidth="1"/>
    <col min="3" max="3" width="13" style="34" customWidth="1"/>
    <col min="4" max="5" width="12" style="34" customWidth="1"/>
    <col min="6" max="16384" width="10.66015625" style="34" customWidth="1"/>
  </cols>
  <sheetData>
    <row r="2" spans="1:6" ht="12.75">
      <c r="A2" s="196" t="s">
        <v>292</v>
      </c>
      <c r="B2" s="196"/>
      <c r="C2" s="196"/>
      <c r="D2" s="196"/>
      <c r="E2" s="196"/>
      <c r="F2" s="33"/>
    </row>
    <row r="3" spans="1:6" ht="12.75">
      <c r="A3" s="196" t="s">
        <v>293</v>
      </c>
      <c r="B3" s="196"/>
      <c r="C3" s="196"/>
      <c r="D3" s="196"/>
      <c r="E3" s="196"/>
      <c r="F3" s="33"/>
    </row>
    <row r="5" spans="1:5" ht="12.75">
      <c r="A5" s="154" t="s">
        <v>118</v>
      </c>
      <c r="B5" s="154" t="s">
        <v>0</v>
      </c>
      <c r="C5" s="195" t="s">
        <v>24</v>
      </c>
      <c r="D5" s="195"/>
      <c r="E5" s="36" t="s">
        <v>158</v>
      </c>
    </row>
    <row r="6" spans="1:5" ht="12.75">
      <c r="A6" s="155"/>
      <c r="B6" s="155"/>
      <c r="C6" s="35" t="s">
        <v>25</v>
      </c>
      <c r="D6" s="35" t="s">
        <v>26</v>
      </c>
      <c r="E6" s="37" t="s">
        <v>159</v>
      </c>
    </row>
    <row r="7" spans="1:5" ht="4.5" customHeight="1">
      <c r="A7" s="38"/>
      <c r="B7" s="38"/>
      <c r="C7" s="38"/>
      <c r="D7" s="38"/>
      <c r="E7" s="38"/>
    </row>
    <row r="8" spans="1:5" ht="12.75">
      <c r="A8" s="39" t="s">
        <v>0</v>
      </c>
      <c r="B8" s="40">
        <f>648+472</f>
        <v>1120</v>
      </c>
      <c r="C8" s="41">
        <v>648</v>
      </c>
      <c r="D8" s="41">
        <v>472</v>
      </c>
      <c r="E8" s="42">
        <v>0.7283950617283951</v>
      </c>
    </row>
    <row r="9" spans="1:5" ht="4.5" customHeight="1">
      <c r="A9" s="43"/>
      <c r="B9" s="44"/>
      <c r="C9" s="45"/>
      <c r="D9" s="45"/>
      <c r="E9" s="46"/>
    </row>
    <row r="10" spans="1:5" ht="12.75">
      <c r="A10" s="43">
        <v>2003</v>
      </c>
      <c r="B10" s="44">
        <f>328+231</f>
        <v>559</v>
      </c>
      <c r="C10" s="45">
        <v>328</v>
      </c>
      <c r="D10" s="45">
        <v>231</v>
      </c>
      <c r="E10" s="46">
        <v>0.7042682926829268</v>
      </c>
    </row>
    <row r="11" spans="1:5" ht="12.75">
      <c r="A11" s="43">
        <v>2004</v>
      </c>
      <c r="B11" s="44">
        <f>241+320</f>
        <v>561</v>
      </c>
      <c r="C11" s="45">
        <v>320</v>
      </c>
      <c r="D11" s="45">
        <v>241</v>
      </c>
      <c r="E11" s="46">
        <v>0.753125</v>
      </c>
    </row>
    <row r="12" spans="1:5" ht="4.5" customHeight="1">
      <c r="A12" s="47"/>
      <c r="B12" s="47"/>
      <c r="C12" s="47"/>
      <c r="D12" s="47"/>
      <c r="E12" s="47"/>
    </row>
    <row r="13" ht="4.5" customHeight="1"/>
    <row r="14" ht="12.75">
      <c r="A14" s="48" t="s">
        <v>294</v>
      </c>
    </row>
  </sheetData>
  <mergeCells count="5">
    <mergeCell ref="C5:D5"/>
    <mergeCell ref="A2:E2"/>
    <mergeCell ref="A3:E3"/>
    <mergeCell ref="A5:A6"/>
    <mergeCell ref="B5:B6"/>
  </mergeCells>
  <printOptions/>
  <pageMargins left="1.21" right="0.75" top="0.8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76"/>
  <sheetViews>
    <sheetView workbookViewId="0" topLeftCell="A1">
      <selection activeCell="K27" sqref="K27"/>
    </sheetView>
  </sheetViews>
  <sheetFormatPr defaultColWidth="9.33203125" defaultRowHeight="12.75"/>
  <cols>
    <col min="1" max="1" width="23.66015625" style="94" customWidth="1"/>
    <col min="2" max="2" width="9.33203125" style="94" customWidth="1"/>
    <col min="3" max="3" width="10.66015625" style="94" customWidth="1"/>
    <col min="4" max="4" width="8.33203125" style="94" customWidth="1"/>
    <col min="5" max="5" width="8.66015625" style="94" customWidth="1"/>
    <col min="6" max="6" width="7.66015625" style="94" customWidth="1"/>
    <col min="7" max="7" width="11.16015625" style="94" customWidth="1"/>
    <col min="8" max="8" width="9.33203125" style="94" customWidth="1"/>
    <col min="9" max="9" width="14.5" style="94" customWidth="1"/>
    <col min="10" max="16384" width="10.66015625" style="94" customWidth="1"/>
  </cols>
  <sheetData>
    <row r="2" spans="1:9" ht="12.75">
      <c r="A2" s="204" t="s">
        <v>59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04" t="s">
        <v>225</v>
      </c>
      <c r="B3" s="204"/>
      <c r="C3" s="204"/>
      <c r="D3" s="204"/>
      <c r="E3" s="204"/>
      <c r="F3" s="204"/>
      <c r="G3" s="204"/>
      <c r="H3" s="204"/>
      <c r="I3" s="204"/>
    </row>
    <row r="5" spans="1:9" ht="12.75">
      <c r="A5" s="208" t="s">
        <v>113</v>
      </c>
      <c r="B5" s="211" t="s">
        <v>0</v>
      </c>
      <c r="C5" s="205" t="s">
        <v>60</v>
      </c>
      <c r="D5" s="206"/>
      <c r="E5" s="206"/>
      <c r="F5" s="206"/>
      <c r="G5" s="206"/>
      <c r="H5" s="206"/>
      <c r="I5" s="207"/>
    </row>
    <row r="6" spans="1:9" ht="12.75">
      <c r="A6" s="209"/>
      <c r="B6" s="212"/>
      <c r="C6" s="256" t="s">
        <v>61</v>
      </c>
      <c r="D6" s="211" t="s">
        <v>62</v>
      </c>
      <c r="E6" s="258" t="s">
        <v>63</v>
      </c>
      <c r="F6" s="260" t="s">
        <v>226</v>
      </c>
      <c r="G6" s="262" t="s">
        <v>227</v>
      </c>
      <c r="H6" s="211" t="s">
        <v>64</v>
      </c>
      <c r="I6" s="95" t="s">
        <v>65</v>
      </c>
    </row>
    <row r="7" spans="1:9" ht="12.75">
      <c r="A7" s="210"/>
      <c r="B7" s="213"/>
      <c r="C7" s="257"/>
      <c r="D7" s="213"/>
      <c r="E7" s="259"/>
      <c r="F7" s="261"/>
      <c r="G7" s="263"/>
      <c r="H7" s="213"/>
      <c r="I7" s="114" t="s">
        <v>66</v>
      </c>
    </row>
    <row r="8" spans="1:9" ht="4.5" customHeight="1">
      <c r="A8" s="97"/>
      <c r="B8" s="97"/>
      <c r="C8" s="97"/>
      <c r="D8" s="97"/>
      <c r="E8" s="97"/>
      <c r="F8" s="97"/>
      <c r="G8" s="97"/>
      <c r="H8" s="97"/>
      <c r="I8" s="97"/>
    </row>
    <row r="9" spans="1:9" ht="12.75">
      <c r="A9" s="98" t="s">
        <v>0</v>
      </c>
      <c r="B9" s="115">
        <f aca="true" t="shared" si="0" ref="B9:I9">SUM(B11:B42)</f>
        <v>191</v>
      </c>
      <c r="C9" s="115">
        <f t="shared" si="0"/>
        <v>80</v>
      </c>
      <c r="D9" s="115">
        <f t="shared" si="0"/>
        <v>16</v>
      </c>
      <c r="E9" s="115">
        <f t="shared" si="0"/>
        <v>12</v>
      </c>
      <c r="F9" s="115">
        <f t="shared" si="0"/>
        <v>1</v>
      </c>
      <c r="G9" s="116">
        <f t="shared" si="0"/>
        <v>6</v>
      </c>
      <c r="H9" s="115">
        <f t="shared" si="0"/>
        <v>40</v>
      </c>
      <c r="I9" s="117">
        <f t="shared" si="0"/>
        <v>36</v>
      </c>
    </row>
    <row r="10" spans="1:11" ht="4.5" customHeight="1">
      <c r="A10" s="100"/>
      <c r="B10" s="118"/>
      <c r="C10" s="118"/>
      <c r="D10" s="118"/>
      <c r="E10" s="118"/>
      <c r="F10" s="118"/>
      <c r="G10" s="119"/>
      <c r="H10" s="118"/>
      <c r="I10" s="120"/>
      <c r="K10" s="121"/>
    </row>
    <row r="11" spans="1:11" ht="12.75">
      <c r="A11" s="100" t="s">
        <v>1</v>
      </c>
      <c r="B11" s="122">
        <f aca="true" t="shared" si="1" ref="B11:B42">C11+D11+E11+F11+G11+H11+I11</f>
        <v>20</v>
      </c>
      <c r="C11" s="122">
        <v>8</v>
      </c>
      <c r="D11" s="122">
        <v>1</v>
      </c>
      <c r="E11" s="122">
        <v>0</v>
      </c>
      <c r="F11" s="122">
        <v>0</v>
      </c>
      <c r="G11" s="123">
        <v>1</v>
      </c>
      <c r="H11" s="122">
        <v>5</v>
      </c>
      <c r="I11" s="124">
        <v>5</v>
      </c>
      <c r="K11" s="121"/>
    </row>
    <row r="12" spans="1:11" ht="12.75">
      <c r="A12" s="100" t="s">
        <v>3</v>
      </c>
      <c r="B12" s="122">
        <f t="shared" si="1"/>
        <v>3</v>
      </c>
      <c r="C12" s="122">
        <v>1</v>
      </c>
      <c r="D12" s="122">
        <v>0</v>
      </c>
      <c r="E12" s="122">
        <v>0</v>
      </c>
      <c r="F12" s="122">
        <v>0</v>
      </c>
      <c r="G12" s="123">
        <v>0</v>
      </c>
      <c r="H12" s="122">
        <v>1</v>
      </c>
      <c r="I12" s="124">
        <v>1</v>
      </c>
      <c r="K12" s="121"/>
    </row>
    <row r="13" spans="1:11" ht="12.75">
      <c r="A13" s="100" t="s">
        <v>228</v>
      </c>
      <c r="B13" s="122">
        <f t="shared" si="1"/>
        <v>4</v>
      </c>
      <c r="C13" s="122">
        <v>2</v>
      </c>
      <c r="D13" s="122">
        <v>0</v>
      </c>
      <c r="E13" s="122">
        <v>0</v>
      </c>
      <c r="F13" s="122">
        <v>0</v>
      </c>
      <c r="G13" s="123">
        <v>1</v>
      </c>
      <c r="H13" s="122">
        <v>0</v>
      </c>
      <c r="I13" s="124">
        <v>1</v>
      </c>
      <c r="K13" s="121"/>
    </row>
    <row r="14" spans="1:11" ht="12.75">
      <c r="A14" s="100" t="s">
        <v>4</v>
      </c>
      <c r="B14" s="122">
        <f t="shared" si="1"/>
        <v>7</v>
      </c>
      <c r="C14" s="122">
        <v>5</v>
      </c>
      <c r="D14" s="122">
        <v>0</v>
      </c>
      <c r="E14" s="122">
        <v>0</v>
      </c>
      <c r="F14" s="122">
        <v>0</v>
      </c>
      <c r="G14" s="123">
        <v>0</v>
      </c>
      <c r="H14" s="122">
        <v>1</v>
      </c>
      <c r="I14" s="124">
        <v>1</v>
      </c>
      <c r="K14" s="121"/>
    </row>
    <row r="15" spans="1:11" ht="12.75">
      <c r="A15" s="100" t="s">
        <v>55</v>
      </c>
      <c r="B15" s="122">
        <f t="shared" si="1"/>
        <v>2</v>
      </c>
      <c r="C15" s="122">
        <v>1</v>
      </c>
      <c r="D15" s="122">
        <v>0</v>
      </c>
      <c r="E15" s="122">
        <v>0</v>
      </c>
      <c r="F15" s="122">
        <v>0</v>
      </c>
      <c r="G15" s="123">
        <v>0</v>
      </c>
      <c r="H15" s="122">
        <v>1</v>
      </c>
      <c r="I15" s="124">
        <v>0</v>
      </c>
      <c r="K15" s="121"/>
    </row>
    <row r="16" spans="1:11" ht="12.75">
      <c r="A16" s="100" t="s">
        <v>5</v>
      </c>
      <c r="B16" s="122">
        <f t="shared" si="1"/>
        <v>6</v>
      </c>
      <c r="C16" s="122">
        <v>0</v>
      </c>
      <c r="D16" s="122">
        <v>3</v>
      </c>
      <c r="E16" s="122">
        <v>2</v>
      </c>
      <c r="F16" s="122">
        <v>0</v>
      </c>
      <c r="G16" s="123">
        <v>0</v>
      </c>
      <c r="H16" s="122">
        <v>0</v>
      </c>
      <c r="I16" s="124">
        <v>1</v>
      </c>
      <c r="K16" s="121"/>
    </row>
    <row r="17" spans="1:11" ht="12.75">
      <c r="A17" s="100" t="s">
        <v>6</v>
      </c>
      <c r="B17" s="122">
        <f t="shared" si="1"/>
        <v>1</v>
      </c>
      <c r="C17" s="122">
        <v>0</v>
      </c>
      <c r="D17" s="122">
        <v>0</v>
      </c>
      <c r="E17" s="122">
        <v>0</v>
      </c>
      <c r="F17" s="122">
        <v>0</v>
      </c>
      <c r="G17" s="123">
        <v>0</v>
      </c>
      <c r="H17" s="122">
        <v>0</v>
      </c>
      <c r="I17" s="124">
        <v>1</v>
      </c>
      <c r="K17" s="121"/>
    </row>
    <row r="18" spans="1:11" ht="12.75">
      <c r="A18" s="100" t="s">
        <v>340</v>
      </c>
      <c r="B18" s="122">
        <f t="shared" si="1"/>
        <v>1</v>
      </c>
      <c r="C18" s="122">
        <v>1</v>
      </c>
      <c r="D18" s="122">
        <v>0</v>
      </c>
      <c r="E18" s="122">
        <v>0</v>
      </c>
      <c r="F18" s="122">
        <v>0</v>
      </c>
      <c r="G18" s="123">
        <v>0</v>
      </c>
      <c r="H18" s="122">
        <v>0</v>
      </c>
      <c r="I18" s="124">
        <v>0</v>
      </c>
      <c r="K18" s="121"/>
    </row>
    <row r="19" spans="1:11" ht="12.75">
      <c r="A19" s="100" t="s">
        <v>7</v>
      </c>
      <c r="B19" s="122">
        <f t="shared" si="1"/>
        <v>4</v>
      </c>
      <c r="C19" s="122">
        <v>3</v>
      </c>
      <c r="D19" s="122">
        <v>0</v>
      </c>
      <c r="E19" s="122">
        <v>1</v>
      </c>
      <c r="F19" s="122">
        <v>0</v>
      </c>
      <c r="G19" s="123">
        <v>0</v>
      </c>
      <c r="H19" s="122">
        <v>0</v>
      </c>
      <c r="I19" s="120">
        <v>0</v>
      </c>
      <c r="K19" s="121"/>
    </row>
    <row r="20" spans="1:11" ht="12.75">
      <c r="A20" s="100" t="s">
        <v>8</v>
      </c>
      <c r="B20" s="122">
        <f t="shared" si="1"/>
        <v>0</v>
      </c>
      <c r="C20" s="118">
        <v>0</v>
      </c>
      <c r="D20" s="118">
        <v>0</v>
      </c>
      <c r="E20" s="118">
        <v>0</v>
      </c>
      <c r="F20" s="122">
        <v>0</v>
      </c>
      <c r="G20" s="119">
        <v>0</v>
      </c>
      <c r="H20" s="118">
        <v>0</v>
      </c>
      <c r="I20" s="124">
        <v>0</v>
      </c>
      <c r="K20" s="121"/>
    </row>
    <row r="21" spans="1:11" ht="12.75">
      <c r="A21" s="100" t="s">
        <v>9</v>
      </c>
      <c r="B21" s="122">
        <f t="shared" si="1"/>
        <v>5</v>
      </c>
      <c r="C21" s="122">
        <v>1</v>
      </c>
      <c r="D21" s="122">
        <v>2</v>
      </c>
      <c r="E21" s="122">
        <v>0</v>
      </c>
      <c r="F21" s="122">
        <v>0</v>
      </c>
      <c r="G21" s="123">
        <v>0</v>
      </c>
      <c r="H21" s="122">
        <v>2</v>
      </c>
      <c r="I21" s="124">
        <v>0</v>
      </c>
      <c r="K21" s="121"/>
    </row>
    <row r="22" spans="1:11" ht="12.75">
      <c r="A22" s="100" t="s">
        <v>10</v>
      </c>
      <c r="B22" s="122">
        <f t="shared" si="1"/>
        <v>6</v>
      </c>
      <c r="C22" s="122">
        <v>4</v>
      </c>
      <c r="D22" s="122">
        <v>1</v>
      </c>
      <c r="E22" s="122">
        <v>1</v>
      </c>
      <c r="F22" s="122">
        <v>0</v>
      </c>
      <c r="G22" s="123">
        <v>0</v>
      </c>
      <c r="H22" s="122">
        <v>0</v>
      </c>
      <c r="I22" s="124">
        <v>0</v>
      </c>
      <c r="K22" s="121"/>
    </row>
    <row r="23" spans="1:11" ht="12.75">
      <c r="A23" s="100" t="s">
        <v>11</v>
      </c>
      <c r="B23" s="122">
        <f t="shared" si="1"/>
        <v>11</v>
      </c>
      <c r="C23" s="122">
        <v>5</v>
      </c>
      <c r="D23" s="122">
        <v>0</v>
      </c>
      <c r="E23" s="122">
        <v>1</v>
      </c>
      <c r="F23" s="122">
        <v>1</v>
      </c>
      <c r="G23" s="123">
        <v>0</v>
      </c>
      <c r="H23" s="122">
        <v>3</v>
      </c>
      <c r="I23" s="124">
        <v>1</v>
      </c>
      <c r="K23" s="121"/>
    </row>
    <row r="24" spans="1:11" ht="12.75">
      <c r="A24" s="100" t="s">
        <v>341</v>
      </c>
      <c r="B24" s="122">
        <f t="shared" si="1"/>
        <v>3</v>
      </c>
      <c r="C24" s="122">
        <v>1</v>
      </c>
      <c r="D24" s="122">
        <v>0</v>
      </c>
      <c r="E24" s="122">
        <v>0</v>
      </c>
      <c r="F24" s="122">
        <v>0</v>
      </c>
      <c r="G24" s="123">
        <v>0</v>
      </c>
      <c r="H24" s="122">
        <v>2</v>
      </c>
      <c r="I24" s="124">
        <v>0</v>
      </c>
      <c r="K24" s="121"/>
    </row>
    <row r="25" spans="1:11" ht="12.75">
      <c r="A25" s="100" t="s">
        <v>43</v>
      </c>
      <c r="B25" s="122">
        <f t="shared" si="1"/>
        <v>0</v>
      </c>
      <c r="C25" s="122">
        <v>0</v>
      </c>
      <c r="D25" s="122">
        <v>0</v>
      </c>
      <c r="E25" s="122">
        <v>0</v>
      </c>
      <c r="F25" s="122">
        <v>0</v>
      </c>
      <c r="G25" s="123">
        <v>0</v>
      </c>
      <c r="H25" s="122">
        <v>0</v>
      </c>
      <c r="I25" s="124">
        <v>0</v>
      </c>
      <c r="K25" s="121"/>
    </row>
    <row r="26" spans="1:11" ht="12.75">
      <c r="A26" s="100" t="s">
        <v>12</v>
      </c>
      <c r="B26" s="122">
        <f t="shared" si="1"/>
        <v>0</v>
      </c>
      <c r="C26" s="122">
        <v>0</v>
      </c>
      <c r="D26" s="122">
        <v>0</v>
      </c>
      <c r="E26" s="122">
        <v>0</v>
      </c>
      <c r="F26" s="122">
        <v>0</v>
      </c>
      <c r="G26" s="123">
        <v>0</v>
      </c>
      <c r="H26" s="122">
        <v>0</v>
      </c>
      <c r="I26" s="124">
        <v>0</v>
      </c>
      <c r="K26" s="121"/>
    </row>
    <row r="27" spans="1:11" ht="12.75">
      <c r="A27" s="100" t="s">
        <v>13</v>
      </c>
      <c r="B27" s="122">
        <f t="shared" si="1"/>
        <v>4</v>
      </c>
      <c r="C27" s="122">
        <v>2</v>
      </c>
      <c r="D27" s="122">
        <v>0</v>
      </c>
      <c r="E27" s="122">
        <v>0</v>
      </c>
      <c r="F27" s="122">
        <v>0</v>
      </c>
      <c r="G27" s="123">
        <v>0</v>
      </c>
      <c r="H27" s="122">
        <v>2</v>
      </c>
      <c r="I27" s="124">
        <v>0</v>
      </c>
      <c r="K27" s="121"/>
    </row>
    <row r="28" spans="1:11" ht="12.75">
      <c r="A28" s="100" t="s">
        <v>14</v>
      </c>
      <c r="B28" s="122">
        <f t="shared" si="1"/>
        <v>7</v>
      </c>
      <c r="C28" s="122">
        <v>3</v>
      </c>
      <c r="D28" s="122">
        <v>0</v>
      </c>
      <c r="E28" s="122">
        <v>1</v>
      </c>
      <c r="F28" s="122">
        <v>0</v>
      </c>
      <c r="G28" s="123">
        <v>0</v>
      </c>
      <c r="H28" s="122">
        <v>2</v>
      </c>
      <c r="I28" s="124">
        <v>1</v>
      </c>
      <c r="K28" s="121"/>
    </row>
    <row r="29" spans="1:11" ht="12.75">
      <c r="A29" s="100" t="s">
        <v>15</v>
      </c>
      <c r="B29" s="122">
        <f t="shared" si="1"/>
        <v>0</v>
      </c>
      <c r="C29" s="122">
        <v>0</v>
      </c>
      <c r="D29" s="122">
        <v>0</v>
      </c>
      <c r="E29" s="122">
        <v>0</v>
      </c>
      <c r="F29" s="122">
        <v>0</v>
      </c>
      <c r="G29" s="123">
        <v>0</v>
      </c>
      <c r="H29" s="122">
        <v>0</v>
      </c>
      <c r="I29" s="124">
        <v>0</v>
      </c>
      <c r="K29" s="121"/>
    </row>
    <row r="30" spans="1:11" ht="12.75">
      <c r="A30" s="100" t="s">
        <v>16</v>
      </c>
      <c r="B30" s="122">
        <f t="shared" si="1"/>
        <v>0</v>
      </c>
      <c r="C30" s="122">
        <v>0</v>
      </c>
      <c r="D30" s="122">
        <v>0</v>
      </c>
      <c r="E30" s="122">
        <v>0</v>
      </c>
      <c r="F30" s="122">
        <v>0</v>
      </c>
      <c r="G30" s="123">
        <v>0</v>
      </c>
      <c r="H30" s="122">
        <v>0</v>
      </c>
      <c r="I30" s="124">
        <v>0</v>
      </c>
      <c r="K30" s="121"/>
    </row>
    <row r="31" spans="1:11" ht="12.75">
      <c r="A31" s="100" t="s">
        <v>17</v>
      </c>
      <c r="B31" s="122">
        <f t="shared" si="1"/>
        <v>12</v>
      </c>
      <c r="C31" s="122">
        <v>2</v>
      </c>
      <c r="D31" s="122">
        <v>3</v>
      </c>
      <c r="E31" s="122">
        <v>1</v>
      </c>
      <c r="F31" s="122">
        <v>0</v>
      </c>
      <c r="G31" s="123">
        <v>0</v>
      </c>
      <c r="H31" s="122">
        <v>6</v>
      </c>
      <c r="I31" s="124">
        <v>0</v>
      </c>
      <c r="K31" s="121"/>
    </row>
    <row r="32" spans="1:11" ht="12.75">
      <c r="A32" s="100" t="s">
        <v>18</v>
      </c>
      <c r="B32" s="122">
        <f t="shared" si="1"/>
        <v>5</v>
      </c>
      <c r="C32" s="122">
        <v>3</v>
      </c>
      <c r="D32" s="122">
        <v>1</v>
      </c>
      <c r="E32" s="122">
        <v>0</v>
      </c>
      <c r="F32" s="122">
        <v>0</v>
      </c>
      <c r="G32" s="123">
        <v>0</v>
      </c>
      <c r="H32" s="122">
        <v>1</v>
      </c>
      <c r="I32" s="124">
        <v>0</v>
      </c>
      <c r="K32" s="121"/>
    </row>
    <row r="33" spans="1:11" ht="12.75">
      <c r="A33" s="100" t="s">
        <v>56</v>
      </c>
      <c r="B33" s="122">
        <f t="shared" si="1"/>
        <v>4</v>
      </c>
      <c r="C33" s="122">
        <v>2</v>
      </c>
      <c r="D33" s="122">
        <v>0</v>
      </c>
      <c r="E33" s="122">
        <v>0</v>
      </c>
      <c r="F33" s="122">
        <v>0</v>
      </c>
      <c r="G33" s="123">
        <v>0</v>
      </c>
      <c r="H33" s="122">
        <v>1</v>
      </c>
      <c r="I33" s="124">
        <v>1</v>
      </c>
      <c r="K33" s="121"/>
    </row>
    <row r="34" spans="1:11" ht="12.75">
      <c r="A34" s="100" t="s">
        <v>19</v>
      </c>
      <c r="B34" s="122">
        <f t="shared" si="1"/>
        <v>1</v>
      </c>
      <c r="C34" s="122">
        <v>0</v>
      </c>
      <c r="D34" s="122">
        <v>0</v>
      </c>
      <c r="E34" s="122">
        <v>0</v>
      </c>
      <c r="F34" s="122">
        <v>0</v>
      </c>
      <c r="G34" s="123">
        <v>0</v>
      </c>
      <c r="H34" s="122">
        <v>0</v>
      </c>
      <c r="I34" s="124">
        <v>1</v>
      </c>
      <c r="K34" s="121"/>
    </row>
    <row r="35" spans="1:11" ht="12.75">
      <c r="A35" s="100" t="s">
        <v>57</v>
      </c>
      <c r="B35" s="122">
        <f t="shared" si="1"/>
        <v>12</v>
      </c>
      <c r="C35" s="122">
        <v>7</v>
      </c>
      <c r="D35" s="122">
        <v>0</v>
      </c>
      <c r="E35" s="122">
        <v>0</v>
      </c>
      <c r="F35" s="122">
        <v>0</v>
      </c>
      <c r="G35" s="123">
        <v>0</v>
      </c>
      <c r="H35" s="122">
        <v>3</v>
      </c>
      <c r="I35" s="124">
        <v>2</v>
      </c>
      <c r="K35" s="121"/>
    </row>
    <row r="36" spans="1:11" ht="12.75">
      <c r="A36" s="100" t="s">
        <v>20</v>
      </c>
      <c r="B36" s="122">
        <f t="shared" si="1"/>
        <v>1</v>
      </c>
      <c r="C36" s="122">
        <v>1</v>
      </c>
      <c r="D36" s="122">
        <v>0</v>
      </c>
      <c r="E36" s="122">
        <v>0</v>
      </c>
      <c r="F36" s="122">
        <v>0</v>
      </c>
      <c r="G36" s="123">
        <v>0</v>
      </c>
      <c r="H36" s="122">
        <v>0</v>
      </c>
      <c r="I36" s="124">
        <v>0</v>
      </c>
      <c r="K36" s="121"/>
    </row>
    <row r="37" spans="1:11" ht="12.75">
      <c r="A37" s="100" t="s">
        <v>44</v>
      </c>
      <c r="B37" s="122">
        <f t="shared" si="1"/>
        <v>2</v>
      </c>
      <c r="C37" s="122">
        <v>0</v>
      </c>
      <c r="D37" s="122">
        <v>0</v>
      </c>
      <c r="E37" s="122">
        <v>1</v>
      </c>
      <c r="F37" s="122">
        <v>0</v>
      </c>
      <c r="G37" s="123">
        <v>0</v>
      </c>
      <c r="H37" s="122">
        <v>0</v>
      </c>
      <c r="I37" s="124">
        <v>1</v>
      </c>
      <c r="K37" s="121"/>
    </row>
    <row r="38" spans="1:11" ht="12.75">
      <c r="A38" s="100" t="s">
        <v>21</v>
      </c>
      <c r="B38" s="122">
        <f t="shared" si="1"/>
        <v>3</v>
      </c>
      <c r="C38" s="122">
        <v>0</v>
      </c>
      <c r="D38" s="122">
        <v>0</v>
      </c>
      <c r="E38" s="122">
        <v>0</v>
      </c>
      <c r="F38" s="122">
        <v>0</v>
      </c>
      <c r="G38" s="123">
        <v>0</v>
      </c>
      <c r="H38" s="122">
        <v>2</v>
      </c>
      <c r="I38" s="124">
        <v>1</v>
      </c>
      <c r="K38" s="121"/>
    </row>
    <row r="39" spans="1:11" ht="12.75">
      <c r="A39" s="100" t="s">
        <v>22</v>
      </c>
      <c r="B39" s="122">
        <f t="shared" si="1"/>
        <v>4</v>
      </c>
      <c r="C39" s="122">
        <v>0</v>
      </c>
      <c r="D39" s="122">
        <v>1</v>
      </c>
      <c r="E39" s="122">
        <v>1</v>
      </c>
      <c r="F39" s="122">
        <v>0</v>
      </c>
      <c r="G39" s="123">
        <v>0</v>
      </c>
      <c r="H39" s="122">
        <v>2</v>
      </c>
      <c r="I39" s="124">
        <v>0</v>
      </c>
      <c r="K39" s="121"/>
    </row>
    <row r="40" spans="1:11" ht="12.75">
      <c r="A40" s="100" t="s">
        <v>23</v>
      </c>
      <c r="B40" s="122">
        <f t="shared" si="1"/>
        <v>2</v>
      </c>
      <c r="C40" s="122">
        <v>1</v>
      </c>
      <c r="D40" s="122">
        <v>1</v>
      </c>
      <c r="E40" s="122">
        <v>0</v>
      </c>
      <c r="F40" s="122">
        <v>0</v>
      </c>
      <c r="G40" s="123">
        <v>0</v>
      </c>
      <c r="H40" s="122">
        <v>0</v>
      </c>
      <c r="I40" s="124">
        <v>0</v>
      </c>
      <c r="K40" s="121"/>
    </row>
    <row r="41" spans="1:11" ht="12.75">
      <c r="A41" s="100" t="s">
        <v>58</v>
      </c>
      <c r="B41" s="122">
        <f t="shared" si="1"/>
        <v>2</v>
      </c>
      <c r="C41" s="122">
        <v>0</v>
      </c>
      <c r="D41" s="122">
        <v>0</v>
      </c>
      <c r="E41" s="122">
        <v>0</v>
      </c>
      <c r="F41" s="122">
        <v>0</v>
      </c>
      <c r="G41" s="123">
        <v>0</v>
      </c>
      <c r="H41" s="122">
        <v>0</v>
      </c>
      <c r="I41" s="124">
        <v>2</v>
      </c>
      <c r="K41" s="121"/>
    </row>
    <row r="42" spans="1:11" ht="12.75">
      <c r="A42" s="100" t="s">
        <v>45</v>
      </c>
      <c r="B42" s="122">
        <f t="shared" si="1"/>
        <v>59</v>
      </c>
      <c r="C42" s="122">
        <v>27</v>
      </c>
      <c r="D42" s="122">
        <v>3</v>
      </c>
      <c r="E42" s="122">
        <v>3</v>
      </c>
      <c r="F42" s="122">
        <v>0</v>
      </c>
      <c r="G42" s="123">
        <v>4</v>
      </c>
      <c r="H42" s="122">
        <v>6</v>
      </c>
      <c r="I42" s="124">
        <v>16</v>
      </c>
      <c r="K42" s="121"/>
    </row>
    <row r="43" spans="1:11" ht="4.5" customHeight="1">
      <c r="A43" s="104"/>
      <c r="B43" s="125"/>
      <c r="C43" s="125"/>
      <c r="D43" s="125"/>
      <c r="E43" s="125"/>
      <c r="F43" s="125"/>
      <c r="G43" s="125"/>
      <c r="H43" s="126"/>
      <c r="I43" s="126"/>
      <c r="K43" s="121"/>
    </row>
    <row r="44" ht="4.5" customHeight="1">
      <c r="K44" s="121"/>
    </row>
    <row r="45" spans="1:11" ht="12.75">
      <c r="A45" s="106" t="s">
        <v>46</v>
      </c>
      <c r="K45" s="121"/>
    </row>
    <row r="46" ht="12.75">
      <c r="K46" s="121"/>
    </row>
    <row r="47" ht="12.75">
      <c r="K47" s="112"/>
    </row>
    <row r="48" ht="12.75">
      <c r="K48" s="112"/>
    </row>
    <row r="49" ht="12.75">
      <c r="K49" s="112"/>
    </row>
    <row r="50" ht="12.75">
      <c r="K50" s="112"/>
    </row>
    <row r="51" ht="12.75">
      <c r="K51" s="112"/>
    </row>
    <row r="52" ht="12.75">
      <c r="K52" s="112"/>
    </row>
    <row r="53" ht="12.75">
      <c r="K53" s="112"/>
    </row>
    <row r="54" ht="12.75">
      <c r="K54" s="112"/>
    </row>
    <row r="55" ht="12.75">
      <c r="K55" s="112"/>
    </row>
    <row r="56" ht="12.75">
      <c r="K56" s="112"/>
    </row>
    <row r="57" ht="12.75">
      <c r="K57" s="112"/>
    </row>
    <row r="58" ht="12.75">
      <c r="K58" s="112"/>
    </row>
    <row r="59" ht="12.75">
      <c r="K59" s="112"/>
    </row>
    <row r="60" ht="12.75">
      <c r="K60" s="112"/>
    </row>
    <row r="61" ht="12.75">
      <c r="K61" s="112"/>
    </row>
    <row r="62" ht="12.75">
      <c r="K62" s="112"/>
    </row>
    <row r="63" ht="12.75">
      <c r="K63" s="112"/>
    </row>
    <row r="64" ht="12.75">
      <c r="K64" s="112"/>
    </row>
    <row r="65" ht="12.75">
      <c r="K65" s="112"/>
    </row>
    <row r="66" ht="12.75">
      <c r="K66" s="112"/>
    </row>
    <row r="67" ht="12.75">
      <c r="K67" s="112"/>
    </row>
    <row r="68" ht="12.75">
      <c r="K68" s="112"/>
    </row>
    <row r="69" ht="12.75">
      <c r="K69" s="112"/>
    </row>
    <row r="70" ht="12.75">
      <c r="K70" s="112"/>
    </row>
    <row r="71" ht="12.75">
      <c r="K71" s="112"/>
    </row>
    <row r="72" ht="12.75">
      <c r="K72" s="112"/>
    </row>
    <row r="73" ht="12.75">
      <c r="K73" s="112"/>
    </row>
    <row r="74" ht="12.75">
      <c r="K74" s="112"/>
    </row>
    <row r="75" ht="12.75">
      <c r="K75" s="112"/>
    </row>
    <row r="76" ht="12.75">
      <c r="K76" s="112"/>
    </row>
  </sheetData>
  <mergeCells count="11">
    <mergeCell ref="C6:C7"/>
    <mergeCell ref="C5:I5"/>
    <mergeCell ref="A2:I2"/>
    <mergeCell ref="A3:I3"/>
    <mergeCell ref="A5:A7"/>
    <mergeCell ref="B5:B7"/>
    <mergeCell ref="H6:H7"/>
    <mergeCell ref="G6:G7"/>
    <mergeCell ref="F6:F7"/>
    <mergeCell ref="E6:E7"/>
    <mergeCell ref="D6:D7"/>
  </mergeCells>
  <printOptions/>
  <pageMargins left="0.4" right="0.35" top="0.56" bottom="0.984251968503937" header="0.5118110236220472" footer="0.5118110236220472"/>
  <pageSetup horizontalDpi="120" verticalDpi="12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L19" sqref="L19"/>
    </sheetView>
  </sheetViews>
  <sheetFormatPr defaultColWidth="9.33203125" defaultRowHeight="12.75"/>
  <cols>
    <col min="1" max="1" width="22.5" style="94" customWidth="1"/>
    <col min="2" max="2" width="9.16015625" style="94" customWidth="1"/>
    <col min="3" max="3" width="9.83203125" style="94" customWidth="1"/>
    <col min="4" max="4" width="8.33203125" style="94" customWidth="1"/>
    <col min="5" max="5" width="13.16015625" style="94" customWidth="1"/>
    <col min="6" max="6" width="16.83203125" style="94" customWidth="1"/>
    <col min="7" max="7" width="9" style="94" customWidth="1"/>
    <col min="8" max="16384" width="10.66015625" style="94" customWidth="1"/>
  </cols>
  <sheetData>
    <row r="2" spans="1:7" ht="12.75">
      <c r="A2" s="204" t="s">
        <v>59</v>
      </c>
      <c r="B2" s="204"/>
      <c r="C2" s="204"/>
      <c r="D2" s="204"/>
      <c r="E2" s="204"/>
      <c r="F2" s="204"/>
      <c r="G2" s="204"/>
    </row>
    <row r="3" spans="1:7" ht="12.75">
      <c r="A3" s="204" t="s">
        <v>229</v>
      </c>
      <c r="B3" s="204"/>
      <c r="C3" s="204"/>
      <c r="D3" s="204"/>
      <c r="E3" s="204"/>
      <c r="F3" s="204"/>
      <c r="G3" s="204"/>
    </row>
    <row r="5" spans="1:7" ht="12.75">
      <c r="A5" s="208" t="s">
        <v>113</v>
      </c>
      <c r="B5" s="211" t="s">
        <v>0</v>
      </c>
      <c r="C5" s="205" t="s">
        <v>67</v>
      </c>
      <c r="D5" s="206"/>
      <c r="E5" s="206"/>
      <c r="F5" s="206"/>
      <c r="G5" s="207"/>
    </row>
    <row r="6" spans="1:7" ht="12.75">
      <c r="A6" s="209"/>
      <c r="B6" s="212"/>
      <c r="C6" s="127" t="s">
        <v>68</v>
      </c>
      <c r="D6" s="95" t="s">
        <v>69</v>
      </c>
      <c r="E6" s="128" t="s">
        <v>70</v>
      </c>
      <c r="F6" s="211" t="s">
        <v>342</v>
      </c>
      <c r="G6" s="211" t="s">
        <v>64</v>
      </c>
    </row>
    <row r="7" spans="1:7" ht="12.75">
      <c r="A7" s="210"/>
      <c r="B7" s="213"/>
      <c r="C7" s="113" t="s">
        <v>71</v>
      </c>
      <c r="D7" s="114" t="s">
        <v>72</v>
      </c>
      <c r="E7" s="108" t="s">
        <v>73</v>
      </c>
      <c r="F7" s="264"/>
      <c r="G7" s="264"/>
    </row>
    <row r="8" spans="1:7" ht="4.5" customHeight="1">
      <c r="A8" s="97"/>
      <c r="B8" s="97"/>
      <c r="C8" s="97"/>
      <c r="D8" s="97"/>
      <c r="E8" s="97"/>
      <c r="F8" s="97"/>
      <c r="G8" s="97"/>
    </row>
    <row r="9" spans="1:7" ht="12.75">
      <c r="A9" s="98" t="s">
        <v>0</v>
      </c>
      <c r="B9" s="115">
        <f aca="true" t="shared" si="0" ref="B9:G9">SUM(B11:B42)</f>
        <v>191</v>
      </c>
      <c r="C9" s="115">
        <f t="shared" si="0"/>
        <v>93</v>
      </c>
      <c r="D9" s="115">
        <f t="shared" si="0"/>
        <v>46</v>
      </c>
      <c r="E9" s="116">
        <f t="shared" si="0"/>
        <v>25</v>
      </c>
      <c r="F9" s="117">
        <f t="shared" si="0"/>
        <v>11</v>
      </c>
      <c r="G9" s="115">
        <f t="shared" si="0"/>
        <v>16</v>
      </c>
    </row>
    <row r="10" spans="1:7" ht="4.5" customHeight="1">
      <c r="A10" s="98"/>
      <c r="B10" s="118"/>
      <c r="C10" s="118"/>
      <c r="D10" s="118"/>
      <c r="E10" s="119"/>
      <c r="F10" s="120"/>
      <c r="G10" s="118"/>
    </row>
    <row r="11" spans="1:7" ht="12.75">
      <c r="A11" s="100" t="s">
        <v>1</v>
      </c>
      <c r="B11" s="122">
        <f aca="true" t="shared" si="1" ref="B11:B42">C11+D11+E11+F11+G11</f>
        <v>20</v>
      </c>
      <c r="C11" s="122">
        <v>13</v>
      </c>
      <c r="D11" s="122">
        <v>5</v>
      </c>
      <c r="E11" s="123">
        <v>2</v>
      </c>
      <c r="F11" s="124">
        <v>0</v>
      </c>
      <c r="G11" s="122">
        <v>0</v>
      </c>
    </row>
    <row r="12" spans="1:7" ht="12.75">
      <c r="A12" s="100" t="s">
        <v>3</v>
      </c>
      <c r="B12" s="122">
        <f t="shared" si="1"/>
        <v>3</v>
      </c>
      <c r="C12" s="122">
        <v>2</v>
      </c>
      <c r="D12" s="122">
        <v>0</v>
      </c>
      <c r="E12" s="123">
        <v>1</v>
      </c>
      <c r="F12" s="129">
        <v>0</v>
      </c>
      <c r="G12" s="130">
        <v>0</v>
      </c>
    </row>
    <row r="13" spans="1:7" ht="12.75">
      <c r="A13" s="100" t="s">
        <v>228</v>
      </c>
      <c r="B13" s="122">
        <f t="shared" si="1"/>
        <v>4</v>
      </c>
      <c r="C13" s="122">
        <v>2</v>
      </c>
      <c r="D13" s="122">
        <v>1</v>
      </c>
      <c r="E13" s="123">
        <v>1</v>
      </c>
      <c r="F13" s="129">
        <v>0</v>
      </c>
      <c r="G13" s="130">
        <v>0</v>
      </c>
    </row>
    <row r="14" spans="1:7" ht="12.75">
      <c r="A14" s="100" t="s">
        <v>4</v>
      </c>
      <c r="B14" s="122">
        <f t="shared" si="1"/>
        <v>7</v>
      </c>
      <c r="C14" s="122">
        <v>3</v>
      </c>
      <c r="D14" s="122">
        <v>2</v>
      </c>
      <c r="E14" s="123">
        <v>2</v>
      </c>
      <c r="F14" s="129">
        <v>0</v>
      </c>
      <c r="G14" s="130">
        <v>0</v>
      </c>
    </row>
    <row r="15" spans="1:7" ht="12.75">
      <c r="A15" s="100" t="s">
        <v>55</v>
      </c>
      <c r="B15" s="122">
        <f t="shared" si="1"/>
        <v>2</v>
      </c>
      <c r="C15" s="122">
        <v>2</v>
      </c>
      <c r="D15" s="122">
        <v>0</v>
      </c>
      <c r="E15" s="123">
        <v>0</v>
      </c>
      <c r="F15" s="129">
        <v>0</v>
      </c>
      <c r="G15" s="130">
        <v>0</v>
      </c>
    </row>
    <row r="16" spans="1:7" ht="12.75">
      <c r="A16" s="100" t="s">
        <v>5</v>
      </c>
      <c r="B16" s="122">
        <f t="shared" si="1"/>
        <v>6</v>
      </c>
      <c r="C16" s="122">
        <v>2</v>
      </c>
      <c r="D16" s="122">
        <v>3</v>
      </c>
      <c r="E16" s="123">
        <v>1</v>
      </c>
      <c r="F16" s="129">
        <v>0</v>
      </c>
      <c r="G16" s="130">
        <v>0</v>
      </c>
    </row>
    <row r="17" spans="1:7" ht="12.75">
      <c r="A17" s="100" t="s">
        <v>6</v>
      </c>
      <c r="B17" s="122">
        <f t="shared" si="1"/>
        <v>1</v>
      </c>
      <c r="C17" s="122">
        <v>0</v>
      </c>
      <c r="D17" s="122">
        <v>0</v>
      </c>
      <c r="E17" s="123">
        <v>1</v>
      </c>
      <c r="F17" s="129">
        <v>0</v>
      </c>
      <c r="G17" s="130">
        <v>0</v>
      </c>
    </row>
    <row r="18" spans="1:7" ht="12.75">
      <c r="A18" s="100" t="s">
        <v>340</v>
      </c>
      <c r="B18" s="122">
        <f t="shared" si="1"/>
        <v>1</v>
      </c>
      <c r="C18" s="122">
        <v>0</v>
      </c>
      <c r="D18" s="122">
        <v>1</v>
      </c>
      <c r="E18" s="123">
        <v>0</v>
      </c>
      <c r="F18" s="129">
        <v>0</v>
      </c>
      <c r="G18" s="130">
        <v>0</v>
      </c>
    </row>
    <row r="19" spans="1:7" ht="12.75">
      <c r="A19" s="100" t="s">
        <v>7</v>
      </c>
      <c r="B19" s="122">
        <f t="shared" si="1"/>
        <v>4</v>
      </c>
      <c r="C19" s="122">
        <v>2</v>
      </c>
      <c r="D19" s="122">
        <v>1</v>
      </c>
      <c r="E19" s="123">
        <v>0</v>
      </c>
      <c r="F19" s="129">
        <v>0</v>
      </c>
      <c r="G19" s="122">
        <v>1</v>
      </c>
    </row>
    <row r="20" spans="1:7" ht="12.75">
      <c r="A20" s="100" t="s">
        <v>8</v>
      </c>
      <c r="B20" s="122">
        <f t="shared" si="1"/>
        <v>0</v>
      </c>
      <c r="C20" s="122">
        <v>0</v>
      </c>
      <c r="D20" s="122">
        <v>0</v>
      </c>
      <c r="E20" s="123">
        <v>0</v>
      </c>
      <c r="F20" s="129">
        <v>0</v>
      </c>
      <c r="G20" s="130">
        <v>0</v>
      </c>
    </row>
    <row r="21" spans="1:7" ht="12.75">
      <c r="A21" s="100" t="s">
        <v>9</v>
      </c>
      <c r="B21" s="122">
        <f t="shared" si="1"/>
        <v>5</v>
      </c>
      <c r="C21" s="122">
        <v>3</v>
      </c>
      <c r="D21" s="122">
        <v>0</v>
      </c>
      <c r="E21" s="123">
        <v>1</v>
      </c>
      <c r="F21" s="124">
        <v>1</v>
      </c>
      <c r="G21" s="130">
        <v>0</v>
      </c>
    </row>
    <row r="22" spans="1:7" ht="12.75">
      <c r="A22" s="100" t="s">
        <v>10</v>
      </c>
      <c r="B22" s="122">
        <f t="shared" si="1"/>
        <v>6</v>
      </c>
      <c r="C22" s="122">
        <v>4</v>
      </c>
      <c r="D22" s="122">
        <v>1</v>
      </c>
      <c r="E22" s="123">
        <v>0</v>
      </c>
      <c r="F22" s="124">
        <v>1</v>
      </c>
      <c r="G22" s="130">
        <v>0</v>
      </c>
    </row>
    <row r="23" spans="1:7" ht="12.75">
      <c r="A23" s="100" t="s">
        <v>11</v>
      </c>
      <c r="B23" s="122">
        <f t="shared" si="1"/>
        <v>11</v>
      </c>
      <c r="C23" s="122">
        <v>6</v>
      </c>
      <c r="D23" s="122">
        <v>3</v>
      </c>
      <c r="E23" s="123">
        <v>0</v>
      </c>
      <c r="F23" s="124">
        <v>1</v>
      </c>
      <c r="G23" s="122">
        <v>1</v>
      </c>
    </row>
    <row r="24" spans="1:7" ht="12.75">
      <c r="A24" s="100" t="s">
        <v>341</v>
      </c>
      <c r="B24" s="122">
        <f t="shared" si="1"/>
        <v>3</v>
      </c>
      <c r="C24" s="122">
        <v>1</v>
      </c>
      <c r="D24" s="122">
        <v>1</v>
      </c>
      <c r="E24" s="123">
        <v>0</v>
      </c>
      <c r="F24" s="124">
        <v>1</v>
      </c>
      <c r="G24" s="130">
        <v>0</v>
      </c>
    </row>
    <row r="25" spans="1:7" ht="12.75">
      <c r="A25" s="100" t="s">
        <v>43</v>
      </c>
      <c r="B25" s="122">
        <f t="shared" si="1"/>
        <v>0</v>
      </c>
      <c r="C25" s="122">
        <v>0</v>
      </c>
      <c r="D25" s="122">
        <v>0</v>
      </c>
      <c r="E25" s="123">
        <v>0</v>
      </c>
      <c r="F25" s="129">
        <v>0</v>
      </c>
      <c r="G25" s="130">
        <v>0</v>
      </c>
    </row>
    <row r="26" spans="1:7" ht="12.75">
      <c r="A26" s="100" t="s">
        <v>12</v>
      </c>
      <c r="B26" s="122">
        <f t="shared" si="1"/>
        <v>0</v>
      </c>
      <c r="C26" s="122">
        <v>0</v>
      </c>
      <c r="D26" s="122">
        <v>0</v>
      </c>
      <c r="E26" s="123">
        <v>0</v>
      </c>
      <c r="F26" s="129">
        <v>0</v>
      </c>
      <c r="G26" s="130">
        <v>0</v>
      </c>
    </row>
    <row r="27" spans="1:7" ht="12.75">
      <c r="A27" s="100" t="s">
        <v>13</v>
      </c>
      <c r="B27" s="122">
        <f t="shared" si="1"/>
        <v>4</v>
      </c>
      <c r="C27" s="122">
        <v>2</v>
      </c>
      <c r="D27" s="122">
        <v>0</v>
      </c>
      <c r="E27" s="123">
        <v>0</v>
      </c>
      <c r="F27" s="129">
        <v>0</v>
      </c>
      <c r="G27" s="122">
        <v>2</v>
      </c>
    </row>
    <row r="28" spans="1:7" ht="12.75">
      <c r="A28" s="100" t="s">
        <v>14</v>
      </c>
      <c r="B28" s="122">
        <f t="shared" si="1"/>
        <v>7</v>
      </c>
      <c r="C28" s="122">
        <v>1</v>
      </c>
      <c r="D28" s="122">
        <v>1</v>
      </c>
      <c r="E28" s="123">
        <v>3</v>
      </c>
      <c r="F28" s="129">
        <v>0</v>
      </c>
      <c r="G28" s="122">
        <v>2</v>
      </c>
    </row>
    <row r="29" spans="1:7" ht="12.75">
      <c r="A29" s="100" t="s">
        <v>15</v>
      </c>
      <c r="B29" s="122">
        <f t="shared" si="1"/>
        <v>0</v>
      </c>
      <c r="C29" s="122">
        <v>0</v>
      </c>
      <c r="D29" s="122">
        <v>0</v>
      </c>
      <c r="E29" s="123">
        <v>0</v>
      </c>
      <c r="F29" s="129">
        <v>0</v>
      </c>
      <c r="G29" s="130">
        <v>0</v>
      </c>
    </row>
    <row r="30" spans="1:7" ht="12.75">
      <c r="A30" s="100" t="s">
        <v>16</v>
      </c>
      <c r="B30" s="122">
        <f t="shared" si="1"/>
        <v>0</v>
      </c>
      <c r="C30" s="122">
        <v>0</v>
      </c>
      <c r="D30" s="122">
        <v>0</v>
      </c>
      <c r="E30" s="123">
        <v>0</v>
      </c>
      <c r="F30" s="129">
        <v>0</v>
      </c>
      <c r="G30" s="130">
        <v>0</v>
      </c>
    </row>
    <row r="31" spans="1:7" ht="12.75">
      <c r="A31" s="100" t="s">
        <v>17</v>
      </c>
      <c r="B31" s="122">
        <f t="shared" si="1"/>
        <v>12</v>
      </c>
      <c r="C31" s="122">
        <v>4</v>
      </c>
      <c r="D31" s="122">
        <v>4</v>
      </c>
      <c r="E31" s="123">
        <v>1</v>
      </c>
      <c r="F31" s="124">
        <v>1</v>
      </c>
      <c r="G31" s="122">
        <v>2</v>
      </c>
    </row>
    <row r="32" spans="1:7" ht="12.75">
      <c r="A32" s="100" t="s">
        <v>18</v>
      </c>
      <c r="B32" s="122">
        <f t="shared" si="1"/>
        <v>5</v>
      </c>
      <c r="C32" s="122">
        <v>3</v>
      </c>
      <c r="D32" s="122">
        <v>0</v>
      </c>
      <c r="E32" s="123">
        <v>0</v>
      </c>
      <c r="F32" s="129">
        <v>0</v>
      </c>
      <c r="G32" s="122">
        <v>2</v>
      </c>
    </row>
    <row r="33" spans="1:7" ht="12.75">
      <c r="A33" s="100" t="s">
        <v>56</v>
      </c>
      <c r="B33" s="122">
        <f t="shared" si="1"/>
        <v>4</v>
      </c>
      <c r="C33" s="122">
        <v>2</v>
      </c>
      <c r="D33" s="122">
        <v>1</v>
      </c>
      <c r="E33" s="123">
        <v>0</v>
      </c>
      <c r="F33" s="129">
        <v>0</v>
      </c>
      <c r="G33" s="122">
        <v>1</v>
      </c>
    </row>
    <row r="34" spans="1:7" ht="12.75">
      <c r="A34" s="100" t="s">
        <v>19</v>
      </c>
      <c r="B34" s="122">
        <f t="shared" si="1"/>
        <v>1</v>
      </c>
      <c r="C34" s="122">
        <v>0</v>
      </c>
      <c r="D34" s="122">
        <v>0</v>
      </c>
      <c r="E34" s="123">
        <v>1</v>
      </c>
      <c r="F34" s="129">
        <v>0</v>
      </c>
      <c r="G34" s="130">
        <v>0</v>
      </c>
    </row>
    <row r="35" spans="1:7" ht="12.75">
      <c r="A35" s="100" t="s">
        <v>57</v>
      </c>
      <c r="B35" s="122">
        <f t="shared" si="1"/>
        <v>12</v>
      </c>
      <c r="C35" s="122">
        <v>3</v>
      </c>
      <c r="D35" s="122">
        <v>6</v>
      </c>
      <c r="E35" s="123">
        <v>1</v>
      </c>
      <c r="F35" s="124">
        <v>2</v>
      </c>
      <c r="G35" s="130">
        <v>0</v>
      </c>
    </row>
    <row r="36" spans="1:7" ht="12.75">
      <c r="A36" s="100" t="s">
        <v>20</v>
      </c>
      <c r="B36" s="122">
        <f t="shared" si="1"/>
        <v>1</v>
      </c>
      <c r="C36" s="122">
        <v>1</v>
      </c>
      <c r="D36" s="122">
        <v>0</v>
      </c>
      <c r="E36" s="123">
        <v>0</v>
      </c>
      <c r="F36" s="129">
        <v>0</v>
      </c>
      <c r="G36" s="130">
        <v>0</v>
      </c>
    </row>
    <row r="37" spans="1:7" ht="12.75">
      <c r="A37" s="100" t="s">
        <v>44</v>
      </c>
      <c r="B37" s="122">
        <f t="shared" si="1"/>
        <v>2</v>
      </c>
      <c r="C37" s="122">
        <v>0</v>
      </c>
      <c r="D37" s="122">
        <v>1</v>
      </c>
      <c r="E37" s="123">
        <v>1</v>
      </c>
      <c r="F37" s="129">
        <v>0</v>
      </c>
      <c r="G37" s="130">
        <v>0</v>
      </c>
    </row>
    <row r="38" spans="1:7" ht="12.75">
      <c r="A38" s="100" t="s">
        <v>21</v>
      </c>
      <c r="B38" s="122">
        <f t="shared" si="1"/>
        <v>3</v>
      </c>
      <c r="C38" s="122">
        <v>1</v>
      </c>
      <c r="D38" s="122">
        <v>0</v>
      </c>
      <c r="E38" s="123">
        <v>2</v>
      </c>
      <c r="F38" s="129">
        <v>0</v>
      </c>
      <c r="G38" s="130">
        <v>0</v>
      </c>
    </row>
    <row r="39" spans="1:7" ht="12.75">
      <c r="A39" s="100" t="s">
        <v>22</v>
      </c>
      <c r="B39" s="122">
        <f t="shared" si="1"/>
        <v>4</v>
      </c>
      <c r="C39" s="122">
        <v>1</v>
      </c>
      <c r="D39" s="122">
        <v>1</v>
      </c>
      <c r="E39" s="123">
        <v>2</v>
      </c>
      <c r="F39" s="129">
        <v>0</v>
      </c>
      <c r="G39" s="130">
        <v>0</v>
      </c>
    </row>
    <row r="40" spans="1:7" ht="12.75">
      <c r="A40" s="100" t="s">
        <v>23</v>
      </c>
      <c r="B40" s="122">
        <f t="shared" si="1"/>
        <v>2</v>
      </c>
      <c r="C40" s="122">
        <v>0</v>
      </c>
      <c r="D40" s="122">
        <v>1</v>
      </c>
      <c r="E40" s="123">
        <v>1</v>
      </c>
      <c r="F40" s="129">
        <v>0</v>
      </c>
      <c r="G40" s="130">
        <v>0</v>
      </c>
    </row>
    <row r="41" spans="1:7" ht="12.75">
      <c r="A41" s="100" t="s">
        <v>58</v>
      </c>
      <c r="B41" s="122">
        <f t="shared" si="1"/>
        <v>2</v>
      </c>
      <c r="C41" s="122">
        <v>1</v>
      </c>
      <c r="D41" s="122">
        <v>0</v>
      </c>
      <c r="E41" s="123">
        <v>1</v>
      </c>
      <c r="F41" s="129">
        <v>0</v>
      </c>
      <c r="G41" s="130">
        <v>0</v>
      </c>
    </row>
    <row r="42" spans="1:7" ht="12.75">
      <c r="A42" s="100" t="s">
        <v>45</v>
      </c>
      <c r="B42" s="122">
        <f t="shared" si="1"/>
        <v>59</v>
      </c>
      <c r="C42" s="122">
        <v>34</v>
      </c>
      <c r="D42" s="122">
        <v>13</v>
      </c>
      <c r="E42" s="123">
        <v>3</v>
      </c>
      <c r="F42" s="124">
        <v>4</v>
      </c>
      <c r="G42" s="122">
        <v>5</v>
      </c>
    </row>
    <row r="43" spans="1:7" ht="4.5" customHeight="1">
      <c r="A43" s="104"/>
      <c r="B43" s="125"/>
      <c r="C43" s="125"/>
      <c r="D43" s="125"/>
      <c r="E43" s="125"/>
      <c r="F43" s="125"/>
      <c r="G43" s="125"/>
    </row>
    <row r="44" ht="4.5" customHeight="1"/>
    <row r="45" ht="12.75">
      <c r="A45" s="106" t="s">
        <v>46</v>
      </c>
    </row>
  </sheetData>
  <mergeCells count="7">
    <mergeCell ref="A2:G2"/>
    <mergeCell ref="A3:G3"/>
    <mergeCell ref="C5:G5"/>
    <mergeCell ref="A5:A7"/>
    <mergeCell ref="B5:B7"/>
    <mergeCell ref="F6:F7"/>
    <mergeCell ref="G6:G7"/>
  </mergeCells>
  <printOptions/>
  <pageMargins left="0.92" right="0.7480314960629921" top="0.7" bottom="0.984251968503937" header="0.5118110236220472" footer="0.5118110236220472"/>
  <pageSetup horizontalDpi="120" verticalDpi="12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43"/>
  <sheetViews>
    <sheetView workbookViewId="0" topLeftCell="A1">
      <selection activeCell="M18" sqref="M18"/>
    </sheetView>
  </sheetViews>
  <sheetFormatPr defaultColWidth="9.33203125" defaultRowHeight="12.75"/>
  <cols>
    <col min="1" max="1" width="22.33203125" style="94" customWidth="1"/>
    <col min="2" max="2" width="8.5" style="94" customWidth="1"/>
    <col min="3" max="3" width="11" style="94" customWidth="1"/>
    <col min="4" max="4" width="9" style="94" customWidth="1"/>
    <col min="5" max="5" width="9.16015625" style="94" customWidth="1"/>
    <col min="6" max="6" width="8.66015625" style="94" customWidth="1"/>
    <col min="7" max="7" width="8.33203125" style="94" customWidth="1"/>
    <col min="8" max="8" width="8" style="94" customWidth="1"/>
    <col min="9" max="9" width="8.16015625" style="94" customWidth="1"/>
    <col min="10" max="11" width="8.5" style="94" customWidth="1"/>
    <col min="12" max="12" width="8" style="94" customWidth="1"/>
    <col min="13" max="13" width="7.66015625" style="94" customWidth="1"/>
    <col min="14" max="14" width="8.5" style="94" customWidth="1"/>
    <col min="15" max="15" width="10.33203125" style="94" customWidth="1"/>
    <col min="16" max="16" width="11.83203125" style="94" customWidth="1"/>
    <col min="17" max="16384" width="10.66015625" style="94" customWidth="1"/>
  </cols>
  <sheetData>
    <row r="2" spans="1:16" ht="12.75">
      <c r="A2" s="204" t="s">
        <v>230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4:16" ht="12.75"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2.75">
      <c r="A4" s="208" t="s">
        <v>113</v>
      </c>
      <c r="B4" s="211" t="s">
        <v>0</v>
      </c>
      <c r="C4" s="214" t="s">
        <v>231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5"/>
    </row>
    <row r="5" spans="1:16" ht="12.75">
      <c r="A5" s="210"/>
      <c r="B5" s="213"/>
      <c r="C5" s="131" t="s">
        <v>232</v>
      </c>
      <c r="D5" s="132" t="s">
        <v>29</v>
      </c>
      <c r="E5" s="132" t="s">
        <v>30</v>
      </c>
      <c r="F5" s="132" t="s">
        <v>31</v>
      </c>
      <c r="G5" s="95" t="s">
        <v>32</v>
      </c>
      <c r="H5" s="95" t="s">
        <v>33</v>
      </c>
      <c r="I5" s="95" t="s">
        <v>34</v>
      </c>
      <c r="J5" s="95" t="s">
        <v>35</v>
      </c>
      <c r="K5" s="95" t="s">
        <v>36</v>
      </c>
      <c r="L5" s="95" t="s">
        <v>37</v>
      </c>
      <c r="M5" s="95" t="s">
        <v>38</v>
      </c>
      <c r="N5" s="95" t="s">
        <v>39</v>
      </c>
      <c r="O5" s="95" t="s">
        <v>353</v>
      </c>
      <c r="P5" s="95" t="s">
        <v>54</v>
      </c>
    </row>
    <row r="6" spans="1:18" ht="4.5" customHeight="1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12"/>
      <c r="R6" s="112"/>
    </row>
    <row r="7" spans="1:18" ht="12.75">
      <c r="A7" s="98" t="s">
        <v>0</v>
      </c>
      <c r="B7" s="115">
        <f aca="true" t="shared" si="0" ref="B7:P7">SUM(B9:B40)</f>
        <v>191</v>
      </c>
      <c r="C7" s="116">
        <f t="shared" si="0"/>
        <v>4</v>
      </c>
      <c r="D7" s="115">
        <f t="shared" si="0"/>
        <v>5</v>
      </c>
      <c r="E7" s="115">
        <f t="shared" si="0"/>
        <v>25</v>
      </c>
      <c r="F7" s="115">
        <f t="shared" si="0"/>
        <v>32</v>
      </c>
      <c r="G7" s="115">
        <f t="shared" si="0"/>
        <v>24</v>
      </c>
      <c r="H7" s="115">
        <f t="shared" si="0"/>
        <v>32</v>
      </c>
      <c r="I7" s="115">
        <f t="shared" si="0"/>
        <v>15</v>
      </c>
      <c r="J7" s="115">
        <f t="shared" si="0"/>
        <v>16</v>
      </c>
      <c r="K7" s="115">
        <f t="shared" si="0"/>
        <v>7</v>
      </c>
      <c r="L7" s="115">
        <f t="shared" si="0"/>
        <v>6</v>
      </c>
      <c r="M7" s="115">
        <f t="shared" si="0"/>
        <v>1</v>
      </c>
      <c r="N7" s="115">
        <f t="shared" si="0"/>
        <v>4</v>
      </c>
      <c r="O7" s="116">
        <f t="shared" si="0"/>
        <v>6</v>
      </c>
      <c r="P7" s="116">
        <f t="shared" si="0"/>
        <v>14</v>
      </c>
      <c r="Q7" s="112"/>
      <c r="R7" s="112"/>
    </row>
    <row r="8" spans="1:18" ht="4.5" customHeight="1">
      <c r="A8" s="98"/>
      <c r="B8" s="118"/>
      <c r="C8" s="119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  <c r="P8" s="119"/>
      <c r="Q8" s="112"/>
      <c r="R8" s="112"/>
    </row>
    <row r="9" spans="1:18" ht="12.75">
      <c r="A9" s="100" t="s">
        <v>1</v>
      </c>
      <c r="B9" s="122">
        <f aca="true" t="shared" si="1" ref="B9:B40">D9+E9+F9+G9+H9+I9+J9+K9+L9+O9+P9+M9+N9+C9</f>
        <v>20</v>
      </c>
      <c r="C9" s="123">
        <v>0</v>
      </c>
      <c r="D9" s="122">
        <v>0</v>
      </c>
      <c r="E9" s="122">
        <v>1</v>
      </c>
      <c r="F9" s="122">
        <v>2</v>
      </c>
      <c r="G9" s="122">
        <v>6</v>
      </c>
      <c r="H9" s="122">
        <v>4</v>
      </c>
      <c r="I9" s="122">
        <v>2</v>
      </c>
      <c r="J9" s="122">
        <v>0</v>
      </c>
      <c r="K9" s="122">
        <v>1</v>
      </c>
      <c r="L9" s="122">
        <v>2</v>
      </c>
      <c r="M9" s="122">
        <v>1</v>
      </c>
      <c r="N9" s="122">
        <v>0</v>
      </c>
      <c r="O9" s="123">
        <v>1</v>
      </c>
      <c r="P9" s="123">
        <v>0</v>
      </c>
      <c r="Q9" s="110"/>
      <c r="R9" s="110"/>
    </row>
    <row r="10" spans="1:18" ht="12.75">
      <c r="A10" s="100" t="s">
        <v>3</v>
      </c>
      <c r="B10" s="122">
        <f t="shared" si="1"/>
        <v>3</v>
      </c>
      <c r="C10" s="123">
        <v>0</v>
      </c>
      <c r="D10" s="122">
        <v>0</v>
      </c>
      <c r="E10" s="122">
        <v>1</v>
      </c>
      <c r="F10" s="122">
        <v>1</v>
      </c>
      <c r="G10" s="130">
        <v>0</v>
      </c>
      <c r="H10" s="122">
        <v>1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3">
        <v>0</v>
      </c>
      <c r="P10" s="123">
        <v>0</v>
      </c>
      <c r="Q10" s="110"/>
      <c r="R10" s="110"/>
    </row>
    <row r="11" spans="1:18" ht="12.75">
      <c r="A11" s="100" t="s">
        <v>228</v>
      </c>
      <c r="B11" s="122">
        <f t="shared" si="1"/>
        <v>4</v>
      </c>
      <c r="C11" s="123">
        <v>0</v>
      </c>
      <c r="D11" s="122">
        <v>0</v>
      </c>
      <c r="E11" s="122">
        <v>1</v>
      </c>
      <c r="F11" s="130">
        <v>0</v>
      </c>
      <c r="G11" s="122">
        <v>2</v>
      </c>
      <c r="H11" s="130">
        <v>0</v>
      </c>
      <c r="I11" s="130">
        <v>0</v>
      </c>
      <c r="J11" s="122">
        <v>1</v>
      </c>
      <c r="K11" s="122">
        <v>0</v>
      </c>
      <c r="L11" s="122">
        <v>0</v>
      </c>
      <c r="M11" s="122">
        <v>0</v>
      </c>
      <c r="N11" s="122">
        <v>0</v>
      </c>
      <c r="O11" s="123">
        <v>0</v>
      </c>
      <c r="P11" s="123">
        <v>0</v>
      </c>
      <c r="Q11" s="110"/>
      <c r="R11" s="110"/>
    </row>
    <row r="12" spans="1:18" ht="12.75">
      <c r="A12" s="100" t="s">
        <v>4</v>
      </c>
      <c r="B12" s="122">
        <f t="shared" si="1"/>
        <v>7</v>
      </c>
      <c r="C12" s="123">
        <v>1</v>
      </c>
      <c r="D12" s="122">
        <v>0</v>
      </c>
      <c r="E12" s="122">
        <v>2</v>
      </c>
      <c r="F12" s="130">
        <v>0</v>
      </c>
      <c r="G12" s="122">
        <v>1</v>
      </c>
      <c r="H12" s="130">
        <v>0</v>
      </c>
      <c r="I12" s="122">
        <v>1</v>
      </c>
      <c r="J12" s="122">
        <v>1</v>
      </c>
      <c r="K12" s="122">
        <v>1</v>
      </c>
      <c r="L12" s="122">
        <v>0</v>
      </c>
      <c r="M12" s="122">
        <v>0</v>
      </c>
      <c r="N12" s="122">
        <v>0</v>
      </c>
      <c r="O12" s="123">
        <v>0</v>
      </c>
      <c r="P12" s="133">
        <v>0</v>
      </c>
      <c r="Q12" s="110"/>
      <c r="R12" s="110"/>
    </row>
    <row r="13" spans="1:18" ht="12.75">
      <c r="A13" s="100" t="s">
        <v>55</v>
      </c>
      <c r="B13" s="122">
        <f t="shared" si="1"/>
        <v>2</v>
      </c>
      <c r="C13" s="123">
        <v>0</v>
      </c>
      <c r="D13" s="122">
        <v>1</v>
      </c>
      <c r="E13" s="122">
        <v>0</v>
      </c>
      <c r="F13" s="130">
        <v>0</v>
      </c>
      <c r="G13" s="130">
        <v>0</v>
      </c>
      <c r="H13" s="122">
        <v>1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3">
        <v>0</v>
      </c>
      <c r="P13" s="133">
        <v>0</v>
      </c>
      <c r="Q13" s="110"/>
      <c r="R13" s="110"/>
    </row>
    <row r="14" spans="1:18" ht="12.75">
      <c r="A14" s="100" t="s">
        <v>5</v>
      </c>
      <c r="B14" s="122">
        <f t="shared" si="1"/>
        <v>6</v>
      </c>
      <c r="C14" s="123">
        <v>0</v>
      </c>
      <c r="D14" s="122">
        <v>0</v>
      </c>
      <c r="E14" s="122">
        <v>0</v>
      </c>
      <c r="F14" s="122">
        <v>2</v>
      </c>
      <c r="G14" s="122">
        <v>1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22">
        <v>1</v>
      </c>
      <c r="O14" s="123">
        <v>1</v>
      </c>
      <c r="P14" s="123">
        <v>1</v>
      </c>
      <c r="Q14" s="110"/>
      <c r="R14" s="110"/>
    </row>
    <row r="15" spans="1:18" ht="12.75">
      <c r="A15" s="100" t="s">
        <v>6</v>
      </c>
      <c r="B15" s="122">
        <f t="shared" si="1"/>
        <v>1</v>
      </c>
      <c r="C15" s="123">
        <v>0</v>
      </c>
      <c r="D15" s="122">
        <v>0</v>
      </c>
      <c r="E15" s="122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22">
        <v>1</v>
      </c>
      <c r="O15" s="123">
        <v>0</v>
      </c>
      <c r="P15" s="123">
        <v>0</v>
      </c>
      <c r="Q15" s="110"/>
      <c r="R15" s="110"/>
    </row>
    <row r="16" spans="1:18" ht="12.75">
      <c r="A16" s="100" t="s">
        <v>340</v>
      </c>
      <c r="B16" s="122">
        <f t="shared" si="1"/>
        <v>1</v>
      </c>
      <c r="C16" s="123">
        <v>0</v>
      </c>
      <c r="D16" s="122">
        <v>0</v>
      </c>
      <c r="E16" s="122">
        <v>0</v>
      </c>
      <c r="F16" s="130">
        <v>0</v>
      </c>
      <c r="G16" s="130">
        <v>0</v>
      </c>
      <c r="H16" s="122">
        <v>1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3">
        <v>0</v>
      </c>
      <c r="P16" s="133">
        <v>0</v>
      </c>
      <c r="Q16" s="110"/>
      <c r="R16" s="110"/>
    </row>
    <row r="17" spans="1:18" ht="12.75">
      <c r="A17" s="100" t="s">
        <v>7</v>
      </c>
      <c r="B17" s="122">
        <f t="shared" si="1"/>
        <v>4</v>
      </c>
      <c r="C17" s="123">
        <v>0</v>
      </c>
      <c r="D17" s="122">
        <v>0</v>
      </c>
      <c r="E17" s="122">
        <v>0</v>
      </c>
      <c r="F17" s="122">
        <v>3</v>
      </c>
      <c r="G17" s="130">
        <v>0</v>
      </c>
      <c r="H17" s="122">
        <v>1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3">
        <v>0</v>
      </c>
      <c r="P17" s="133">
        <v>0</v>
      </c>
      <c r="Q17" s="110"/>
      <c r="R17" s="110"/>
    </row>
    <row r="18" spans="1:18" ht="12.75">
      <c r="A18" s="100" t="s">
        <v>8</v>
      </c>
      <c r="B18" s="122">
        <f t="shared" si="1"/>
        <v>0</v>
      </c>
      <c r="C18" s="123">
        <v>0</v>
      </c>
      <c r="D18" s="122">
        <v>0</v>
      </c>
      <c r="E18" s="122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3">
        <v>0</v>
      </c>
      <c r="P18" s="133">
        <v>0</v>
      </c>
      <c r="Q18" s="110"/>
      <c r="R18" s="110"/>
    </row>
    <row r="19" spans="1:18" ht="12.75">
      <c r="A19" s="100" t="s">
        <v>9</v>
      </c>
      <c r="B19" s="122">
        <f t="shared" si="1"/>
        <v>5</v>
      </c>
      <c r="C19" s="123">
        <v>0</v>
      </c>
      <c r="D19" s="122">
        <v>0</v>
      </c>
      <c r="E19" s="122">
        <v>0</v>
      </c>
      <c r="F19" s="130">
        <v>0</v>
      </c>
      <c r="G19" s="122">
        <v>2</v>
      </c>
      <c r="H19" s="122">
        <v>1</v>
      </c>
      <c r="I19" s="122">
        <v>2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3">
        <v>0</v>
      </c>
      <c r="P19" s="133">
        <v>0</v>
      </c>
      <c r="Q19" s="110"/>
      <c r="R19" s="110"/>
    </row>
    <row r="20" spans="1:18" ht="12.75">
      <c r="A20" s="100" t="s">
        <v>10</v>
      </c>
      <c r="B20" s="122">
        <f t="shared" si="1"/>
        <v>6</v>
      </c>
      <c r="C20" s="123">
        <v>0</v>
      </c>
      <c r="D20" s="122">
        <v>0</v>
      </c>
      <c r="E20" s="122">
        <v>1</v>
      </c>
      <c r="F20" s="130">
        <v>0</v>
      </c>
      <c r="G20" s="122">
        <v>1</v>
      </c>
      <c r="H20" s="122">
        <v>2</v>
      </c>
      <c r="I20" s="122">
        <v>1</v>
      </c>
      <c r="J20" s="130">
        <v>0</v>
      </c>
      <c r="K20" s="122">
        <v>1</v>
      </c>
      <c r="L20" s="130">
        <v>0</v>
      </c>
      <c r="M20" s="130">
        <v>0</v>
      </c>
      <c r="N20" s="130">
        <v>0</v>
      </c>
      <c r="O20" s="133">
        <v>0</v>
      </c>
      <c r="P20" s="133">
        <v>0</v>
      </c>
      <c r="Q20" s="110"/>
      <c r="R20" s="110"/>
    </row>
    <row r="21" spans="1:18" ht="12.75">
      <c r="A21" s="100" t="s">
        <v>11</v>
      </c>
      <c r="B21" s="122">
        <f t="shared" si="1"/>
        <v>11</v>
      </c>
      <c r="C21" s="123">
        <v>1</v>
      </c>
      <c r="D21" s="122">
        <v>0</v>
      </c>
      <c r="E21" s="122">
        <v>1</v>
      </c>
      <c r="F21" s="122">
        <v>1</v>
      </c>
      <c r="G21" s="122">
        <v>2</v>
      </c>
      <c r="H21" s="122">
        <v>2</v>
      </c>
      <c r="I21" s="122">
        <v>0</v>
      </c>
      <c r="J21" s="122">
        <v>2</v>
      </c>
      <c r="K21" s="122">
        <v>0</v>
      </c>
      <c r="L21" s="130">
        <v>0</v>
      </c>
      <c r="M21" s="130">
        <v>0</v>
      </c>
      <c r="N21" s="122">
        <v>1</v>
      </c>
      <c r="O21" s="133">
        <v>0</v>
      </c>
      <c r="P21" s="123">
        <v>1</v>
      </c>
      <c r="Q21" s="110"/>
      <c r="R21" s="110"/>
    </row>
    <row r="22" spans="1:18" ht="12.75">
      <c r="A22" s="100" t="s">
        <v>341</v>
      </c>
      <c r="B22" s="122">
        <f t="shared" si="1"/>
        <v>3</v>
      </c>
      <c r="C22" s="123">
        <v>0</v>
      </c>
      <c r="D22" s="122">
        <v>0</v>
      </c>
      <c r="E22" s="122">
        <v>1</v>
      </c>
      <c r="F22" s="130">
        <v>0</v>
      </c>
      <c r="G22" s="130">
        <v>0</v>
      </c>
      <c r="H22" s="122">
        <v>2</v>
      </c>
      <c r="I22" s="122">
        <v>0</v>
      </c>
      <c r="J22" s="122">
        <v>0</v>
      </c>
      <c r="K22" s="122">
        <v>0</v>
      </c>
      <c r="L22" s="130">
        <v>0</v>
      </c>
      <c r="M22" s="130">
        <v>0</v>
      </c>
      <c r="N22" s="130">
        <v>0</v>
      </c>
      <c r="O22" s="133">
        <v>0</v>
      </c>
      <c r="P22" s="133">
        <v>0</v>
      </c>
      <c r="Q22" s="110"/>
      <c r="R22" s="110"/>
    </row>
    <row r="23" spans="1:18" ht="12.75">
      <c r="A23" s="100" t="s">
        <v>43</v>
      </c>
      <c r="B23" s="122">
        <f t="shared" si="1"/>
        <v>0</v>
      </c>
      <c r="C23" s="123">
        <v>0</v>
      </c>
      <c r="D23" s="122">
        <v>0</v>
      </c>
      <c r="E23" s="122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3">
        <v>0</v>
      </c>
      <c r="P23" s="133">
        <v>0</v>
      </c>
      <c r="Q23" s="110"/>
      <c r="R23" s="110"/>
    </row>
    <row r="24" spans="1:18" ht="12.75">
      <c r="A24" s="100" t="s">
        <v>12</v>
      </c>
      <c r="B24" s="122">
        <f t="shared" si="1"/>
        <v>0</v>
      </c>
      <c r="C24" s="123">
        <v>0</v>
      </c>
      <c r="D24" s="122">
        <v>0</v>
      </c>
      <c r="E24" s="122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3">
        <v>0</v>
      </c>
      <c r="P24" s="133">
        <v>0</v>
      </c>
      <c r="Q24" s="110"/>
      <c r="R24" s="110"/>
    </row>
    <row r="25" spans="1:18" ht="12.75">
      <c r="A25" s="100" t="s">
        <v>13</v>
      </c>
      <c r="B25" s="122">
        <f t="shared" si="1"/>
        <v>4</v>
      </c>
      <c r="C25" s="123">
        <v>0</v>
      </c>
      <c r="D25" s="122">
        <v>0</v>
      </c>
      <c r="E25" s="122">
        <v>1</v>
      </c>
      <c r="F25" s="130">
        <v>0</v>
      </c>
      <c r="G25" s="130">
        <v>0</v>
      </c>
      <c r="H25" s="130">
        <v>0</v>
      </c>
      <c r="I25" s="122">
        <v>1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23">
        <v>1</v>
      </c>
      <c r="P25" s="123">
        <v>1</v>
      </c>
      <c r="Q25" s="110"/>
      <c r="R25" s="110"/>
    </row>
    <row r="26" spans="1:18" ht="12.75">
      <c r="A26" s="100" t="s">
        <v>14</v>
      </c>
      <c r="B26" s="122">
        <f t="shared" si="1"/>
        <v>7</v>
      </c>
      <c r="C26" s="123">
        <v>0</v>
      </c>
      <c r="D26" s="122">
        <v>0</v>
      </c>
      <c r="E26" s="122">
        <v>1</v>
      </c>
      <c r="F26" s="130">
        <v>0</v>
      </c>
      <c r="G26" s="122">
        <v>2</v>
      </c>
      <c r="H26" s="130">
        <v>0</v>
      </c>
      <c r="I26" s="122">
        <v>1</v>
      </c>
      <c r="J26" s="122">
        <v>1</v>
      </c>
      <c r="K26" s="130">
        <v>0</v>
      </c>
      <c r="L26" s="130">
        <v>0</v>
      </c>
      <c r="M26" s="130">
        <v>0</v>
      </c>
      <c r="N26" s="130">
        <v>0</v>
      </c>
      <c r="O26" s="123">
        <v>1</v>
      </c>
      <c r="P26" s="123">
        <v>1</v>
      </c>
      <c r="Q26" s="110"/>
      <c r="R26" s="110"/>
    </row>
    <row r="27" spans="1:18" ht="12.75">
      <c r="A27" s="100" t="s">
        <v>15</v>
      </c>
      <c r="B27" s="122">
        <f t="shared" si="1"/>
        <v>0</v>
      </c>
      <c r="C27" s="123">
        <v>0</v>
      </c>
      <c r="D27" s="122">
        <v>0</v>
      </c>
      <c r="E27" s="122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3">
        <v>0</v>
      </c>
      <c r="P27" s="133">
        <v>0</v>
      </c>
      <c r="Q27" s="110"/>
      <c r="R27" s="110"/>
    </row>
    <row r="28" spans="1:18" ht="12.75">
      <c r="A28" s="100" t="s">
        <v>16</v>
      </c>
      <c r="B28" s="122">
        <f t="shared" si="1"/>
        <v>0</v>
      </c>
      <c r="C28" s="123">
        <v>0</v>
      </c>
      <c r="D28" s="122">
        <v>0</v>
      </c>
      <c r="E28" s="122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3">
        <v>0</v>
      </c>
      <c r="P28" s="133">
        <v>0</v>
      </c>
      <c r="Q28" s="110"/>
      <c r="R28" s="110"/>
    </row>
    <row r="29" spans="1:18" ht="12.75">
      <c r="A29" s="100" t="s">
        <v>17</v>
      </c>
      <c r="B29" s="122">
        <f t="shared" si="1"/>
        <v>12</v>
      </c>
      <c r="C29" s="123">
        <v>0</v>
      </c>
      <c r="D29" s="122">
        <v>0</v>
      </c>
      <c r="E29" s="122">
        <v>1</v>
      </c>
      <c r="F29" s="122">
        <v>5</v>
      </c>
      <c r="G29" s="130">
        <v>0</v>
      </c>
      <c r="H29" s="122">
        <v>1</v>
      </c>
      <c r="I29" s="130">
        <v>0</v>
      </c>
      <c r="J29" s="122">
        <v>3</v>
      </c>
      <c r="K29" s="130">
        <v>0</v>
      </c>
      <c r="L29" s="122">
        <v>1</v>
      </c>
      <c r="M29" s="130">
        <v>0</v>
      </c>
      <c r="N29" s="130">
        <v>0</v>
      </c>
      <c r="O29" s="133">
        <v>0</v>
      </c>
      <c r="P29" s="123">
        <v>1</v>
      </c>
      <c r="Q29" s="110"/>
      <c r="R29" s="110"/>
    </row>
    <row r="30" spans="1:18" ht="12.75">
      <c r="A30" s="100" t="s">
        <v>18</v>
      </c>
      <c r="B30" s="122">
        <f t="shared" si="1"/>
        <v>5</v>
      </c>
      <c r="C30" s="123">
        <v>1</v>
      </c>
      <c r="D30" s="122">
        <v>1</v>
      </c>
      <c r="E30" s="122">
        <v>1</v>
      </c>
      <c r="F30" s="130">
        <v>0</v>
      </c>
      <c r="G30" s="130">
        <v>0</v>
      </c>
      <c r="H30" s="122">
        <v>1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3">
        <v>0</v>
      </c>
      <c r="P30" s="123">
        <v>1</v>
      </c>
      <c r="Q30" s="110"/>
      <c r="R30" s="110"/>
    </row>
    <row r="31" spans="1:18" ht="12.75">
      <c r="A31" s="100" t="s">
        <v>56</v>
      </c>
      <c r="B31" s="122">
        <f t="shared" si="1"/>
        <v>4</v>
      </c>
      <c r="C31" s="123">
        <v>0</v>
      </c>
      <c r="D31" s="122">
        <v>0</v>
      </c>
      <c r="E31" s="122">
        <v>2</v>
      </c>
      <c r="F31" s="122">
        <v>1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3">
        <v>0</v>
      </c>
      <c r="P31" s="123">
        <v>1</v>
      </c>
      <c r="Q31" s="110"/>
      <c r="R31" s="110"/>
    </row>
    <row r="32" spans="1:18" ht="12.75">
      <c r="A32" s="100" t="s">
        <v>19</v>
      </c>
      <c r="B32" s="122">
        <f t="shared" si="1"/>
        <v>1</v>
      </c>
      <c r="C32" s="123">
        <v>0</v>
      </c>
      <c r="D32" s="122">
        <v>0</v>
      </c>
      <c r="E32" s="122">
        <v>1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3">
        <v>0</v>
      </c>
      <c r="P32" s="133">
        <v>0</v>
      </c>
      <c r="Q32" s="110"/>
      <c r="R32" s="110"/>
    </row>
    <row r="33" spans="1:18" ht="12.75">
      <c r="A33" s="100" t="s">
        <v>57</v>
      </c>
      <c r="B33" s="122">
        <f t="shared" si="1"/>
        <v>12</v>
      </c>
      <c r="C33" s="123">
        <v>0</v>
      </c>
      <c r="D33" s="122">
        <v>0</v>
      </c>
      <c r="E33" s="122">
        <v>3</v>
      </c>
      <c r="F33" s="122">
        <v>1</v>
      </c>
      <c r="G33" s="122">
        <v>2</v>
      </c>
      <c r="H33" s="122">
        <v>2</v>
      </c>
      <c r="I33" s="122">
        <v>1</v>
      </c>
      <c r="J33" s="122">
        <v>1</v>
      </c>
      <c r="K33" s="130">
        <v>0</v>
      </c>
      <c r="L33" s="130">
        <v>0</v>
      </c>
      <c r="M33" s="130">
        <v>0</v>
      </c>
      <c r="N33" s="130">
        <v>0</v>
      </c>
      <c r="O33" s="123">
        <v>1</v>
      </c>
      <c r="P33" s="123">
        <v>1</v>
      </c>
      <c r="Q33" s="110"/>
      <c r="R33" s="110"/>
    </row>
    <row r="34" spans="1:18" ht="12.75">
      <c r="A34" s="100" t="s">
        <v>20</v>
      </c>
      <c r="B34" s="122">
        <f t="shared" si="1"/>
        <v>1</v>
      </c>
      <c r="C34" s="123">
        <v>0</v>
      </c>
      <c r="D34" s="122">
        <v>0</v>
      </c>
      <c r="E34" s="122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22">
        <v>1</v>
      </c>
      <c r="L34" s="130">
        <v>0</v>
      </c>
      <c r="M34" s="118">
        <v>0</v>
      </c>
      <c r="N34" s="130">
        <v>0</v>
      </c>
      <c r="O34" s="133">
        <v>0</v>
      </c>
      <c r="P34" s="133">
        <v>0</v>
      </c>
      <c r="Q34" s="110"/>
      <c r="R34" s="110"/>
    </row>
    <row r="35" spans="1:18" ht="12.75">
      <c r="A35" s="100" t="s">
        <v>44</v>
      </c>
      <c r="B35" s="122">
        <f t="shared" si="1"/>
        <v>2</v>
      </c>
      <c r="C35" s="123">
        <v>0</v>
      </c>
      <c r="D35" s="122">
        <v>0</v>
      </c>
      <c r="E35" s="122">
        <v>0</v>
      </c>
      <c r="F35" s="130">
        <v>0</v>
      </c>
      <c r="G35" s="130">
        <v>0</v>
      </c>
      <c r="H35" s="130">
        <v>0</v>
      </c>
      <c r="I35" s="122">
        <v>1</v>
      </c>
      <c r="J35" s="130">
        <v>0</v>
      </c>
      <c r="K35" s="130">
        <v>0</v>
      </c>
      <c r="L35" s="122">
        <v>1</v>
      </c>
      <c r="M35" s="130">
        <v>0</v>
      </c>
      <c r="N35" s="130">
        <v>0</v>
      </c>
      <c r="O35" s="133">
        <v>0</v>
      </c>
      <c r="P35" s="133">
        <v>0</v>
      </c>
      <c r="Q35" s="110"/>
      <c r="R35" s="110"/>
    </row>
    <row r="36" spans="1:18" ht="12.75">
      <c r="A36" s="100" t="s">
        <v>21</v>
      </c>
      <c r="B36" s="122">
        <f t="shared" si="1"/>
        <v>3</v>
      </c>
      <c r="C36" s="123">
        <v>1</v>
      </c>
      <c r="D36" s="122">
        <v>0</v>
      </c>
      <c r="E36" s="122">
        <v>0</v>
      </c>
      <c r="F36" s="122">
        <v>2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3">
        <v>0</v>
      </c>
      <c r="P36" s="133">
        <v>0</v>
      </c>
      <c r="Q36" s="110"/>
      <c r="R36" s="110"/>
    </row>
    <row r="37" spans="1:18" ht="12.75">
      <c r="A37" s="100" t="s">
        <v>22</v>
      </c>
      <c r="B37" s="122">
        <f t="shared" si="1"/>
        <v>4</v>
      </c>
      <c r="C37" s="123">
        <v>0</v>
      </c>
      <c r="D37" s="122">
        <v>0</v>
      </c>
      <c r="E37" s="122">
        <v>0</v>
      </c>
      <c r="F37" s="130">
        <v>0</v>
      </c>
      <c r="G37" s="130">
        <v>0</v>
      </c>
      <c r="H37" s="122">
        <v>1</v>
      </c>
      <c r="I37" s="122">
        <v>1</v>
      </c>
      <c r="J37" s="130">
        <v>0</v>
      </c>
      <c r="K37" s="130">
        <v>0</v>
      </c>
      <c r="L37" s="130">
        <v>0</v>
      </c>
      <c r="M37" s="130">
        <v>0</v>
      </c>
      <c r="N37" s="122">
        <v>1</v>
      </c>
      <c r="O37" s="123">
        <v>1</v>
      </c>
      <c r="P37" s="133">
        <v>0</v>
      </c>
      <c r="Q37" s="110"/>
      <c r="R37" s="110"/>
    </row>
    <row r="38" spans="1:18" ht="12.75">
      <c r="A38" s="100" t="s">
        <v>23</v>
      </c>
      <c r="B38" s="122">
        <f t="shared" si="1"/>
        <v>2</v>
      </c>
      <c r="C38" s="123">
        <v>0</v>
      </c>
      <c r="D38" s="122">
        <v>0</v>
      </c>
      <c r="E38" s="122">
        <v>0</v>
      </c>
      <c r="F38" s="122">
        <v>1</v>
      </c>
      <c r="G38" s="130">
        <v>0</v>
      </c>
      <c r="H38" s="122">
        <v>1</v>
      </c>
      <c r="I38" s="122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3">
        <v>0</v>
      </c>
      <c r="P38" s="133">
        <v>0</v>
      </c>
      <c r="Q38" s="110"/>
      <c r="R38" s="110"/>
    </row>
    <row r="39" spans="1:18" ht="12.75">
      <c r="A39" s="100" t="s">
        <v>58</v>
      </c>
      <c r="B39" s="122">
        <f t="shared" si="1"/>
        <v>2</v>
      </c>
      <c r="C39" s="123">
        <v>0</v>
      </c>
      <c r="D39" s="122">
        <v>0</v>
      </c>
      <c r="E39" s="122">
        <v>0</v>
      </c>
      <c r="F39" s="122">
        <v>1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3">
        <v>0</v>
      </c>
      <c r="P39" s="123">
        <v>1</v>
      </c>
      <c r="Q39" s="110"/>
      <c r="R39" s="110"/>
    </row>
    <row r="40" spans="1:18" ht="12.75">
      <c r="A40" s="100" t="s">
        <v>45</v>
      </c>
      <c r="B40" s="122">
        <f t="shared" si="1"/>
        <v>59</v>
      </c>
      <c r="C40" s="123">
        <v>0</v>
      </c>
      <c r="D40" s="122">
        <v>3</v>
      </c>
      <c r="E40" s="122">
        <v>7</v>
      </c>
      <c r="F40" s="122">
        <v>12</v>
      </c>
      <c r="G40" s="122">
        <v>5</v>
      </c>
      <c r="H40" s="122">
        <v>11</v>
      </c>
      <c r="I40" s="122">
        <v>4</v>
      </c>
      <c r="J40" s="122">
        <v>7</v>
      </c>
      <c r="K40" s="122">
        <v>3</v>
      </c>
      <c r="L40" s="122">
        <v>2</v>
      </c>
      <c r="M40" s="130">
        <v>0</v>
      </c>
      <c r="N40" s="130">
        <v>0</v>
      </c>
      <c r="O40" s="133">
        <v>0</v>
      </c>
      <c r="P40" s="123">
        <v>5</v>
      </c>
      <c r="Q40" s="110"/>
      <c r="R40" s="110"/>
    </row>
    <row r="41" spans="1:18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12"/>
      <c r="R41" s="112"/>
    </row>
    <row r="42" ht="4.5" customHeight="1"/>
    <row r="43" ht="12.75">
      <c r="A43" s="106" t="s">
        <v>46</v>
      </c>
    </row>
  </sheetData>
  <mergeCells count="4">
    <mergeCell ref="A2:P2"/>
    <mergeCell ref="C4:P4"/>
    <mergeCell ref="A4:A5"/>
    <mergeCell ref="B4:B5"/>
  </mergeCells>
  <printOptions/>
  <pageMargins left="0.46" right="0.31" top="0.6" bottom="0.51" header="0.5" footer="0.5"/>
  <pageSetup horizontalDpi="120" verticalDpi="12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1">
      <selection activeCell="H31" sqref="H31"/>
    </sheetView>
  </sheetViews>
  <sheetFormatPr defaultColWidth="9.33203125" defaultRowHeight="12.75"/>
  <cols>
    <col min="1" max="1" width="25.83203125" style="94" customWidth="1"/>
    <col min="2" max="2" width="11.33203125" style="94" customWidth="1"/>
    <col min="3" max="3" width="11.66015625" style="94" customWidth="1"/>
    <col min="4" max="5" width="7.66015625" style="94" customWidth="1"/>
    <col min="6" max="6" width="12.33203125" style="94" customWidth="1"/>
    <col min="7" max="7" width="9.33203125" style="94" customWidth="1"/>
    <col min="8" max="8" width="15.16015625" style="94" customWidth="1"/>
    <col min="9" max="16384" width="10.66015625" style="94" customWidth="1"/>
  </cols>
  <sheetData>
    <row r="2" spans="1:8" ht="12.75">
      <c r="A2" s="204" t="s">
        <v>233</v>
      </c>
      <c r="B2" s="204"/>
      <c r="C2" s="204"/>
      <c r="D2" s="204"/>
      <c r="E2" s="204"/>
      <c r="F2" s="204"/>
      <c r="G2" s="204"/>
      <c r="H2" s="204"/>
    </row>
    <row r="3" spans="1:8" ht="12.75">
      <c r="A3" s="204" t="s">
        <v>234</v>
      </c>
      <c r="B3" s="204"/>
      <c r="C3" s="204"/>
      <c r="D3" s="204"/>
      <c r="E3" s="204"/>
      <c r="F3" s="204"/>
      <c r="G3" s="204"/>
      <c r="H3" s="204"/>
    </row>
    <row r="5" spans="1:8" ht="12.75">
      <c r="A5" s="208" t="s">
        <v>235</v>
      </c>
      <c r="B5" s="211" t="s">
        <v>0</v>
      </c>
      <c r="C5" s="205" t="s">
        <v>60</v>
      </c>
      <c r="D5" s="206"/>
      <c r="E5" s="206"/>
      <c r="F5" s="206"/>
      <c r="G5" s="206"/>
      <c r="H5" s="207"/>
    </row>
    <row r="6" spans="1:8" ht="12.75">
      <c r="A6" s="209"/>
      <c r="B6" s="212"/>
      <c r="C6" s="256" t="s">
        <v>61</v>
      </c>
      <c r="D6" s="211" t="s">
        <v>62</v>
      </c>
      <c r="E6" s="258" t="s">
        <v>63</v>
      </c>
      <c r="F6" s="262" t="s">
        <v>227</v>
      </c>
      <c r="G6" s="211" t="s">
        <v>64</v>
      </c>
      <c r="H6" s="134" t="s">
        <v>65</v>
      </c>
    </row>
    <row r="7" spans="1:8" ht="12.75">
      <c r="A7" s="210"/>
      <c r="B7" s="213"/>
      <c r="C7" s="257"/>
      <c r="D7" s="213"/>
      <c r="E7" s="259"/>
      <c r="F7" s="263"/>
      <c r="G7" s="213"/>
      <c r="H7" s="134" t="s">
        <v>66</v>
      </c>
    </row>
    <row r="8" spans="1:8" ht="4.5" customHeight="1">
      <c r="A8" s="96"/>
      <c r="B8" s="128"/>
      <c r="C8" s="135"/>
      <c r="D8" s="128"/>
      <c r="E8" s="128"/>
      <c r="F8" s="135"/>
      <c r="G8" s="128"/>
      <c r="H8" s="128"/>
    </row>
    <row r="9" spans="1:8" ht="12.75">
      <c r="A9" s="98" t="s">
        <v>0</v>
      </c>
      <c r="B9" s="137">
        <f aca="true" t="shared" si="0" ref="B9:H9">SUM(B11:B26)</f>
        <v>20</v>
      </c>
      <c r="C9" s="137">
        <f t="shared" si="0"/>
        <v>8</v>
      </c>
      <c r="D9" s="136">
        <f t="shared" si="0"/>
        <v>1</v>
      </c>
      <c r="E9" s="136">
        <f t="shared" si="0"/>
        <v>0</v>
      </c>
      <c r="F9" s="137">
        <f t="shared" si="0"/>
        <v>1</v>
      </c>
      <c r="G9" s="136">
        <f t="shared" si="0"/>
        <v>5</v>
      </c>
      <c r="H9" s="138">
        <f t="shared" si="0"/>
        <v>5</v>
      </c>
    </row>
    <row r="10" spans="1:8" ht="4.5" customHeight="1">
      <c r="A10" s="100"/>
      <c r="B10" s="119"/>
      <c r="C10" s="119"/>
      <c r="D10" s="118"/>
      <c r="E10" s="118"/>
      <c r="F10" s="119"/>
      <c r="G10" s="118"/>
      <c r="H10" s="120"/>
    </row>
    <row r="11" spans="1:8" ht="12.75">
      <c r="A11" s="100" t="s">
        <v>236</v>
      </c>
      <c r="B11" s="119">
        <f aca="true" t="shared" si="1" ref="B11:B26">C11+D11+E11+F11+G11+H11</f>
        <v>2</v>
      </c>
      <c r="C11" s="123">
        <v>0</v>
      </c>
      <c r="D11" s="122">
        <v>0</v>
      </c>
      <c r="E11" s="118">
        <v>0</v>
      </c>
      <c r="F11" s="133">
        <v>0</v>
      </c>
      <c r="G11" s="122">
        <v>1</v>
      </c>
      <c r="H11" s="124">
        <v>1</v>
      </c>
    </row>
    <row r="12" spans="1:8" ht="12.75">
      <c r="A12" s="100" t="s">
        <v>237</v>
      </c>
      <c r="B12" s="119">
        <f t="shared" si="1"/>
        <v>2</v>
      </c>
      <c r="C12" s="123">
        <v>0</v>
      </c>
      <c r="D12" s="122">
        <v>1</v>
      </c>
      <c r="E12" s="118">
        <v>0</v>
      </c>
      <c r="F12" s="133">
        <v>0</v>
      </c>
      <c r="G12" s="122">
        <v>1</v>
      </c>
      <c r="H12" s="129">
        <v>0</v>
      </c>
    </row>
    <row r="13" spans="1:8" ht="12.75">
      <c r="A13" s="100" t="s">
        <v>238</v>
      </c>
      <c r="B13" s="119">
        <f t="shared" si="1"/>
        <v>1</v>
      </c>
      <c r="C13" s="123">
        <v>1</v>
      </c>
      <c r="D13" s="122">
        <v>0</v>
      </c>
      <c r="E13" s="118">
        <v>0</v>
      </c>
      <c r="F13" s="133">
        <v>0</v>
      </c>
      <c r="G13" s="130">
        <v>0</v>
      </c>
      <c r="H13" s="129">
        <v>0</v>
      </c>
    </row>
    <row r="14" spans="1:8" ht="12.75">
      <c r="A14" s="100" t="s">
        <v>239</v>
      </c>
      <c r="B14" s="119">
        <f t="shared" si="1"/>
        <v>1</v>
      </c>
      <c r="C14" s="123">
        <v>1</v>
      </c>
      <c r="D14" s="130">
        <v>0</v>
      </c>
      <c r="E14" s="118">
        <v>0</v>
      </c>
      <c r="F14" s="133">
        <v>0</v>
      </c>
      <c r="G14" s="130">
        <v>0</v>
      </c>
      <c r="H14" s="129">
        <v>0</v>
      </c>
    </row>
    <row r="15" spans="1:8" ht="12.75">
      <c r="A15" s="100" t="s">
        <v>240</v>
      </c>
      <c r="B15" s="119">
        <f t="shared" si="1"/>
        <v>1</v>
      </c>
      <c r="C15" s="123">
        <v>1</v>
      </c>
      <c r="D15" s="130">
        <v>0</v>
      </c>
      <c r="E15" s="118">
        <v>0</v>
      </c>
      <c r="F15" s="133">
        <v>0</v>
      </c>
      <c r="G15" s="130">
        <v>0</v>
      </c>
      <c r="H15" s="129">
        <v>0</v>
      </c>
    </row>
    <row r="16" spans="1:8" ht="12.75">
      <c r="A16" s="100" t="s">
        <v>354</v>
      </c>
      <c r="B16" s="119">
        <f t="shared" si="1"/>
        <v>2</v>
      </c>
      <c r="C16" s="123">
        <v>1</v>
      </c>
      <c r="D16" s="130">
        <v>0</v>
      </c>
      <c r="E16" s="118">
        <v>0</v>
      </c>
      <c r="F16" s="133">
        <v>0</v>
      </c>
      <c r="G16" s="122">
        <v>1</v>
      </c>
      <c r="H16" s="129">
        <v>0</v>
      </c>
    </row>
    <row r="17" spans="1:8" ht="12.75">
      <c r="A17" s="100" t="s">
        <v>241</v>
      </c>
      <c r="B17" s="119">
        <f t="shared" si="1"/>
        <v>1</v>
      </c>
      <c r="C17" s="123">
        <v>1</v>
      </c>
      <c r="D17" s="130">
        <v>0</v>
      </c>
      <c r="E17" s="118">
        <v>0</v>
      </c>
      <c r="F17" s="133">
        <v>0</v>
      </c>
      <c r="G17" s="130">
        <v>0</v>
      </c>
      <c r="H17" s="129">
        <v>0</v>
      </c>
    </row>
    <row r="18" spans="1:8" ht="12.75">
      <c r="A18" s="100" t="s">
        <v>242</v>
      </c>
      <c r="B18" s="119">
        <f t="shared" si="1"/>
        <v>1</v>
      </c>
      <c r="C18" s="123">
        <v>1</v>
      </c>
      <c r="D18" s="130">
        <v>0</v>
      </c>
      <c r="E18" s="118">
        <v>0</v>
      </c>
      <c r="F18" s="133">
        <v>0</v>
      </c>
      <c r="G18" s="130">
        <v>0</v>
      </c>
      <c r="H18" s="129">
        <v>0</v>
      </c>
    </row>
    <row r="19" spans="1:8" ht="12.75">
      <c r="A19" s="100" t="s">
        <v>243</v>
      </c>
      <c r="B19" s="119">
        <f t="shared" si="1"/>
        <v>2</v>
      </c>
      <c r="C19" s="123">
        <v>1</v>
      </c>
      <c r="D19" s="130">
        <v>0</v>
      </c>
      <c r="E19" s="118">
        <v>0</v>
      </c>
      <c r="F19" s="133">
        <v>0</v>
      </c>
      <c r="G19" s="122">
        <v>1</v>
      </c>
      <c r="H19" s="129">
        <v>0</v>
      </c>
    </row>
    <row r="20" spans="1:11" ht="12.75">
      <c r="A20" s="100" t="s">
        <v>344</v>
      </c>
      <c r="B20" s="119">
        <f t="shared" si="1"/>
        <v>1</v>
      </c>
      <c r="C20" s="133">
        <v>0</v>
      </c>
      <c r="D20" s="130">
        <v>0</v>
      </c>
      <c r="E20" s="118">
        <v>0</v>
      </c>
      <c r="F20" s="133">
        <v>0</v>
      </c>
      <c r="G20" s="122">
        <v>1</v>
      </c>
      <c r="H20" s="129">
        <v>0</v>
      </c>
      <c r="K20" s="139"/>
    </row>
    <row r="21" spans="1:11" ht="12.75">
      <c r="A21" s="100" t="s">
        <v>244</v>
      </c>
      <c r="B21" s="119">
        <f t="shared" si="1"/>
        <v>1</v>
      </c>
      <c r="C21" s="133">
        <v>0</v>
      </c>
      <c r="D21" s="130">
        <v>0</v>
      </c>
      <c r="E21" s="118">
        <v>0</v>
      </c>
      <c r="F21" s="133">
        <v>0</v>
      </c>
      <c r="G21" s="130">
        <v>0</v>
      </c>
      <c r="H21" s="124">
        <v>1</v>
      </c>
      <c r="K21" s="139"/>
    </row>
    <row r="22" spans="1:11" ht="12.75">
      <c r="A22" s="100" t="s">
        <v>345</v>
      </c>
      <c r="B22" s="119">
        <f t="shared" si="1"/>
        <v>1</v>
      </c>
      <c r="C22" s="133">
        <v>0</v>
      </c>
      <c r="D22" s="130">
        <v>0</v>
      </c>
      <c r="E22" s="118">
        <v>0</v>
      </c>
      <c r="F22" s="133">
        <v>0</v>
      </c>
      <c r="G22" s="130">
        <v>0</v>
      </c>
      <c r="H22" s="124">
        <v>1</v>
      </c>
      <c r="K22" s="139"/>
    </row>
    <row r="23" spans="1:11" ht="12.75">
      <c r="A23" s="100" t="s">
        <v>346</v>
      </c>
      <c r="B23" s="119">
        <f t="shared" si="1"/>
        <v>1</v>
      </c>
      <c r="C23" s="133">
        <v>0</v>
      </c>
      <c r="D23" s="130">
        <v>0</v>
      </c>
      <c r="E23" s="118">
        <v>0</v>
      </c>
      <c r="F23" s="133">
        <v>0</v>
      </c>
      <c r="G23" s="130">
        <v>0</v>
      </c>
      <c r="H23" s="124">
        <v>1</v>
      </c>
      <c r="K23" s="139"/>
    </row>
    <row r="24" spans="1:11" ht="12.75">
      <c r="A24" s="100" t="s">
        <v>343</v>
      </c>
      <c r="B24" s="119">
        <f t="shared" si="1"/>
        <v>1</v>
      </c>
      <c r="C24" s="133">
        <v>0</v>
      </c>
      <c r="D24" s="130">
        <v>0</v>
      </c>
      <c r="E24" s="118">
        <v>0</v>
      </c>
      <c r="F24" s="133">
        <v>0</v>
      </c>
      <c r="G24" s="130">
        <v>0</v>
      </c>
      <c r="H24" s="124">
        <v>1</v>
      </c>
      <c r="K24" s="139"/>
    </row>
    <row r="25" spans="1:11" ht="12.75">
      <c r="A25" s="100" t="s">
        <v>245</v>
      </c>
      <c r="B25" s="119">
        <f t="shared" si="1"/>
        <v>1</v>
      </c>
      <c r="C25" s="123">
        <v>1</v>
      </c>
      <c r="D25" s="130">
        <v>0</v>
      </c>
      <c r="E25" s="118">
        <v>0</v>
      </c>
      <c r="F25" s="133">
        <v>0</v>
      </c>
      <c r="G25" s="130">
        <v>0</v>
      </c>
      <c r="H25" s="129">
        <v>0</v>
      </c>
      <c r="K25" s="139"/>
    </row>
    <row r="26" spans="1:11" ht="12.75">
      <c r="A26" s="100" t="s">
        <v>246</v>
      </c>
      <c r="B26" s="119">
        <f t="shared" si="1"/>
        <v>1</v>
      </c>
      <c r="C26" s="133">
        <v>0</v>
      </c>
      <c r="D26" s="130">
        <v>0</v>
      </c>
      <c r="E26" s="118">
        <v>0</v>
      </c>
      <c r="F26" s="123">
        <v>1</v>
      </c>
      <c r="G26" s="130">
        <v>0</v>
      </c>
      <c r="H26" s="129">
        <v>0</v>
      </c>
      <c r="K26" s="139"/>
    </row>
    <row r="27" spans="1:8" ht="4.5" customHeight="1">
      <c r="A27" s="104"/>
      <c r="B27" s="104"/>
      <c r="C27" s="104"/>
      <c r="D27" s="104"/>
      <c r="E27" s="104"/>
      <c r="F27" s="104"/>
      <c r="G27" s="104"/>
      <c r="H27" s="104"/>
    </row>
    <row r="28" spans="1:8" ht="4.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12.75">
      <c r="A29" s="106" t="s">
        <v>46</v>
      </c>
      <c r="B29" s="112"/>
      <c r="C29" s="112"/>
      <c r="D29" s="112"/>
      <c r="E29" s="112"/>
      <c r="F29" s="112"/>
      <c r="G29" s="112"/>
      <c r="H29" s="112"/>
    </row>
    <row r="34" ht="12.75">
      <c r="A34" s="140"/>
    </row>
    <row r="40" ht="12.75">
      <c r="A40" s="140"/>
    </row>
    <row r="42" ht="12.75">
      <c r="A42" s="140"/>
    </row>
    <row r="43" ht="12.75">
      <c r="A43" s="140"/>
    </row>
    <row r="49" spans="4:8" ht="12.75">
      <c r="D49" s="141"/>
      <c r="E49" s="141"/>
      <c r="F49" s="141"/>
      <c r="G49" s="141"/>
      <c r="H49" s="141"/>
    </row>
  </sheetData>
  <mergeCells count="10">
    <mergeCell ref="A2:H2"/>
    <mergeCell ref="A3:H3"/>
    <mergeCell ref="A5:A7"/>
    <mergeCell ref="B5:B7"/>
    <mergeCell ref="C5:H5"/>
    <mergeCell ref="G6:G7"/>
    <mergeCell ref="F6:F7"/>
    <mergeCell ref="E6:E7"/>
    <mergeCell ref="D6:D7"/>
    <mergeCell ref="C6:C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F31" sqref="F31"/>
    </sheetView>
  </sheetViews>
  <sheetFormatPr defaultColWidth="9.33203125" defaultRowHeight="12.75"/>
  <cols>
    <col min="1" max="1" width="24.16015625" style="94" customWidth="1"/>
    <col min="2" max="2" width="9.66015625" style="94" customWidth="1"/>
    <col min="3" max="3" width="9.5" style="94" customWidth="1"/>
    <col min="4" max="4" width="8.83203125" style="94" customWidth="1"/>
    <col min="5" max="5" width="13.83203125" style="94" customWidth="1"/>
    <col min="6" max="6" width="16.66015625" style="94" customWidth="1"/>
    <col min="7" max="7" width="8.5" style="94" customWidth="1"/>
    <col min="8" max="16384" width="10.66015625" style="94" customWidth="1"/>
  </cols>
  <sheetData>
    <row r="2" spans="1:7" ht="12.75">
      <c r="A2" s="204" t="s">
        <v>247</v>
      </c>
      <c r="B2" s="204"/>
      <c r="C2" s="204"/>
      <c r="D2" s="204"/>
      <c r="E2" s="204"/>
      <c r="F2" s="204"/>
      <c r="G2" s="204"/>
    </row>
    <row r="3" spans="1:7" ht="12.75">
      <c r="A3" s="204" t="s">
        <v>248</v>
      </c>
      <c r="B3" s="204"/>
      <c r="C3" s="204"/>
      <c r="D3" s="204"/>
      <c r="E3" s="204"/>
      <c r="F3" s="204"/>
      <c r="G3" s="204"/>
    </row>
    <row r="5" spans="1:7" ht="12.75">
      <c r="A5" s="208" t="s">
        <v>235</v>
      </c>
      <c r="B5" s="211" t="s">
        <v>0</v>
      </c>
      <c r="C5" s="205" t="s">
        <v>67</v>
      </c>
      <c r="D5" s="206"/>
      <c r="E5" s="206"/>
      <c r="F5" s="206"/>
      <c r="G5" s="207"/>
    </row>
    <row r="6" spans="1:7" ht="12.75">
      <c r="A6" s="209"/>
      <c r="B6" s="212"/>
      <c r="C6" s="127" t="s">
        <v>68</v>
      </c>
      <c r="D6" s="95" t="s">
        <v>69</v>
      </c>
      <c r="E6" s="128" t="s">
        <v>70</v>
      </c>
      <c r="F6" s="211" t="s">
        <v>342</v>
      </c>
      <c r="G6" s="211" t="s">
        <v>64</v>
      </c>
    </row>
    <row r="7" spans="1:7" ht="12.75">
      <c r="A7" s="210"/>
      <c r="B7" s="212"/>
      <c r="C7" s="113" t="s">
        <v>71</v>
      </c>
      <c r="D7" s="114" t="s">
        <v>72</v>
      </c>
      <c r="E7" s="108" t="s">
        <v>73</v>
      </c>
      <c r="F7" s="213"/>
      <c r="G7" s="213"/>
    </row>
    <row r="8" spans="1:7" ht="4.5" customHeight="1">
      <c r="A8" s="96"/>
      <c r="B8" s="97"/>
      <c r="C8" s="97"/>
      <c r="D8" s="97"/>
      <c r="E8" s="97"/>
      <c r="F8" s="97"/>
      <c r="G8" s="97"/>
    </row>
    <row r="9" spans="1:7" ht="12.75">
      <c r="A9" s="98" t="s">
        <v>0</v>
      </c>
      <c r="B9" s="115">
        <f aca="true" t="shared" si="0" ref="B9:G9">SUM(B11:B26)</f>
        <v>20</v>
      </c>
      <c r="C9" s="115">
        <f t="shared" si="0"/>
        <v>13</v>
      </c>
      <c r="D9" s="115">
        <f t="shared" si="0"/>
        <v>5</v>
      </c>
      <c r="E9" s="117">
        <f t="shared" si="0"/>
        <v>2</v>
      </c>
      <c r="F9" s="117">
        <f t="shared" si="0"/>
        <v>0</v>
      </c>
      <c r="G9" s="115">
        <f t="shared" si="0"/>
        <v>0</v>
      </c>
    </row>
    <row r="10" spans="1:7" ht="4.5" customHeight="1">
      <c r="A10" s="98"/>
      <c r="B10" s="118"/>
      <c r="C10" s="118"/>
      <c r="D10" s="118"/>
      <c r="E10" s="120"/>
      <c r="F10" s="120"/>
      <c r="G10" s="118"/>
    </row>
    <row r="11" spans="1:7" ht="12.75">
      <c r="A11" s="100" t="s">
        <v>236</v>
      </c>
      <c r="B11" s="122">
        <f aca="true" t="shared" si="1" ref="B11:B26">C11+D11+E11+F11+G11</f>
        <v>2</v>
      </c>
      <c r="C11" s="122">
        <v>2</v>
      </c>
      <c r="D11" s="122">
        <v>0</v>
      </c>
      <c r="E11" s="124">
        <v>0</v>
      </c>
      <c r="F11" s="124">
        <v>0</v>
      </c>
      <c r="G11" s="122">
        <v>0</v>
      </c>
    </row>
    <row r="12" spans="1:7" ht="12.75">
      <c r="A12" s="100" t="s">
        <v>237</v>
      </c>
      <c r="B12" s="122">
        <f t="shared" si="1"/>
        <v>2</v>
      </c>
      <c r="C12" s="122">
        <v>1</v>
      </c>
      <c r="D12" s="122">
        <v>1</v>
      </c>
      <c r="E12" s="124">
        <v>0</v>
      </c>
      <c r="F12" s="124">
        <v>0</v>
      </c>
      <c r="G12" s="122">
        <v>0</v>
      </c>
    </row>
    <row r="13" spans="1:7" ht="12.75">
      <c r="A13" s="100" t="s">
        <v>238</v>
      </c>
      <c r="B13" s="122">
        <f t="shared" si="1"/>
        <v>1</v>
      </c>
      <c r="C13" s="122">
        <v>1</v>
      </c>
      <c r="D13" s="122">
        <v>0</v>
      </c>
      <c r="E13" s="124">
        <v>0</v>
      </c>
      <c r="F13" s="124">
        <v>0</v>
      </c>
      <c r="G13" s="122">
        <v>0</v>
      </c>
    </row>
    <row r="14" spans="1:7" ht="12.75">
      <c r="A14" s="100" t="s">
        <v>239</v>
      </c>
      <c r="B14" s="122">
        <f t="shared" si="1"/>
        <v>1</v>
      </c>
      <c r="C14" s="122">
        <v>1</v>
      </c>
      <c r="D14" s="122">
        <v>0</v>
      </c>
      <c r="E14" s="124">
        <v>0</v>
      </c>
      <c r="F14" s="124">
        <v>0</v>
      </c>
      <c r="G14" s="122">
        <v>0</v>
      </c>
    </row>
    <row r="15" spans="1:7" ht="12.75">
      <c r="A15" s="100" t="s">
        <v>355</v>
      </c>
      <c r="B15" s="122">
        <f t="shared" si="1"/>
        <v>1</v>
      </c>
      <c r="C15" s="122">
        <v>0</v>
      </c>
      <c r="D15" s="122">
        <v>1</v>
      </c>
      <c r="E15" s="124">
        <v>0</v>
      </c>
      <c r="F15" s="124">
        <v>0</v>
      </c>
      <c r="G15" s="122">
        <v>0</v>
      </c>
    </row>
    <row r="16" spans="1:7" ht="12.75">
      <c r="A16" s="100" t="s">
        <v>354</v>
      </c>
      <c r="B16" s="122">
        <f t="shared" si="1"/>
        <v>2</v>
      </c>
      <c r="C16" s="122">
        <v>0</v>
      </c>
      <c r="D16" s="122">
        <v>0</v>
      </c>
      <c r="E16" s="124">
        <v>2</v>
      </c>
      <c r="F16" s="124">
        <v>0</v>
      </c>
      <c r="G16" s="122">
        <v>0</v>
      </c>
    </row>
    <row r="17" spans="1:7" ht="12.75">
      <c r="A17" s="100" t="s">
        <v>241</v>
      </c>
      <c r="B17" s="122">
        <f t="shared" si="1"/>
        <v>1</v>
      </c>
      <c r="C17" s="122">
        <v>0</v>
      </c>
      <c r="D17" s="122">
        <v>1</v>
      </c>
      <c r="E17" s="124">
        <v>0</v>
      </c>
      <c r="F17" s="124">
        <v>0</v>
      </c>
      <c r="G17" s="122">
        <v>0</v>
      </c>
    </row>
    <row r="18" spans="1:7" ht="12.75">
      <c r="A18" s="100" t="s">
        <v>242</v>
      </c>
      <c r="B18" s="122">
        <f t="shared" si="1"/>
        <v>1</v>
      </c>
      <c r="C18" s="122">
        <v>1</v>
      </c>
      <c r="D18" s="122">
        <v>0</v>
      </c>
      <c r="E18" s="124">
        <v>0</v>
      </c>
      <c r="F18" s="124">
        <v>0</v>
      </c>
      <c r="G18" s="122">
        <v>0</v>
      </c>
    </row>
    <row r="19" spans="1:7" ht="12.75">
      <c r="A19" s="100" t="s">
        <v>243</v>
      </c>
      <c r="B19" s="122">
        <f t="shared" si="1"/>
        <v>2</v>
      </c>
      <c r="C19" s="122">
        <v>1</v>
      </c>
      <c r="D19" s="122">
        <v>1</v>
      </c>
      <c r="E19" s="124">
        <v>0</v>
      </c>
      <c r="F19" s="124">
        <v>0</v>
      </c>
      <c r="G19" s="122">
        <v>0</v>
      </c>
    </row>
    <row r="20" spans="1:7" ht="12.75">
      <c r="A20" s="100" t="s">
        <v>344</v>
      </c>
      <c r="B20" s="122">
        <f t="shared" si="1"/>
        <v>1</v>
      </c>
      <c r="C20" s="122">
        <v>1</v>
      </c>
      <c r="D20" s="122">
        <v>0</v>
      </c>
      <c r="E20" s="124">
        <v>0</v>
      </c>
      <c r="F20" s="124">
        <v>0</v>
      </c>
      <c r="G20" s="122">
        <v>0</v>
      </c>
    </row>
    <row r="21" spans="1:7" ht="12.75">
      <c r="A21" s="100" t="s">
        <v>244</v>
      </c>
      <c r="B21" s="122">
        <f t="shared" si="1"/>
        <v>1</v>
      </c>
      <c r="C21" s="122">
        <v>0</v>
      </c>
      <c r="D21" s="122">
        <v>1</v>
      </c>
      <c r="E21" s="124">
        <v>0</v>
      </c>
      <c r="F21" s="124">
        <v>0</v>
      </c>
      <c r="G21" s="122">
        <v>0</v>
      </c>
    </row>
    <row r="22" spans="1:7" ht="12.75">
      <c r="A22" s="100" t="s">
        <v>345</v>
      </c>
      <c r="B22" s="122">
        <f t="shared" si="1"/>
        <v>1</v>
      </c>
      <c r="C22" s="122">
        <v>1</v>
      </c>
      <c r="D22" s="122">
        <v>0</v>
      </c>
      <c r="E22" s="124">
        <v>0</v>
      </c>
      <c r="F22" s="124">
        <v>0</v>
      </c>
      <c r="G22" s="122">
        <v>0</v>
      </c>
    </row>
    <row r="23" spans="1:7" ht="12.75">
      <c r="A23" s="100" t="s">
        <v>346</v>
      </c>
      <c r="B23" s="122">
        <f t="shared" si="1"/>
        <v>1</v>
      </c>
      <c r="C23" s="122">
        <v>1</v>
      </c>
      <c r="D23" s="122">
        <v>0</v>
      </c>
      <c r="E23" s="124">
        <v>0</v>
      </c>
      <c r="F23" s="124">
        <v>0</v>
      </c>
      <c r="G23" s="122">
        <v>0</v>
      </c>
    </row>
    <row r="24" spans="1:7" ht="12.75">
      <c r="A24" s="100" t="s">
        <v>343</v>
      </c>
      <c r="B24" s="122">
        <f t="shared" si="1"/>
        <v>1</v>
      </c>
      <c r="C24" s="122">
        <v>1</v>
      </c>
      <c r="D24" s="122">
        <v>0</v>
      </c>
      <c r="E24" s="124">
        <v>0</v>
      </c>
      <c r="F24" s="124">
        <v>0</v>
      </c>
      <c r="G24" s="122">
        <v>0</v>
      </c>
    </row>
    <row r="25" spans="1:7" ht="12.75">
      <c r="A25" s="100" t="s">
        <v>245</v>
      </c>
      <c r="B25" s="122">
        <f t="shared" si="1"/>
        <v>1</v>
      </c>
      <c r="C25" s="122">
        <v>1</v>
      </c>
      <c r="D25" s="122">
        <v>0</v>
      </c>
      <c r="E25" s="124">
        <v>0</v>
      </c>
      <c r="F25" s="124">
        <v>0</v>
      </c>
      <c r="G25" s="122">
        <v>0</v>
      </c>
    </row>
    <row r="26" spans="1:7" ht="12.75">
      <c r="A26" s="100" t="s">
        <v>246</v>
      </c>
      <c r="B26" s="122">
        <f t="shared" si="1"/>
        <v>1</v>
      </c>
      <c r="C26" s="122">
        <v>1</v>
      </c>
      <c r="D26" s="122">
        <v>0</v>
      </c>
      <c r="E26" s="124">
        <v>0</v>
      </c>
      <c r="F26" s="124">
        <v>0</v>
      </c>
      <c r="G26" s="122">
        <v>0</v>
      </c>
    </row>
    <row r="27" spans="1:7" ht="4.5" customHeight="1">
      <c r="A27" s="104"/>
      <c r="B27" s="125"/>
      <c r="C27" s="125"/>
      <c r="D27" s="125"/>
      <c r="E27" s="125"/>
      <c r="F27" s="125"/>
      <c r="G27" s="125"/>
    </row>
    <row r="28" spans="1:7" ht="4.5" customHeight="1">
      <c r="A28" s="112"/>
      <c r="B28" s="112"/>
      <c r="C28" s="112"/>
      <c r="D28" s="112"/>
      <c r="E28" s="112"/>
      <c r="F28" s="112"/>
      <c r="G28" s="112"/>
    </row>
    <row r="29" ht="12.75">
      <c r="A29" s="106" t="s">
        <v>46</v>
      </c>
    </row>
    <row r="34" ht="12.75">
      <c r="A34" s="140"/>
    </row>
    <row r="40" ht="12.75">
      <c r="A40" s="140"/>
    </row>
    <row r="42" ht="12.75">
      <c r="A42" s="140"/>
    </row>
    <row r="43" ht="12.75">
      <c r="A43" s="140"/>
    </row>
  </sheetData>
  <mergeCells count="7">
    <mergeCell ref="A2:G2"/>
    <mergeCell ref="A3:G3"/>
    <mergeCell ref="A5:A7"/>
    <mergeCell ref="B5:B7"/>
    <mergeCell ref="C5:G5"/>
    <mergeCell ref="G6:G7"/>
    <mergeCell ref="F6:F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80"/>
  <sheetViews>
    <sheetView workbookViewId="0" topLeftCell="A1">
      <selection activeCell="J22" sqref="J22"/>
    </sheetView>
  </sheetViews>
  <sheetFormatPr defaultColWidth="9.33203125" defaultRowHeight="12.75"/>
  <cols>
    <col min="1" max="1" width="25.83203125" style="94" customWidth="1"/>
    <col min="2" max="2" width="11.33203125" style="94" customWidth="1"/>
    <col min="3" max="3" width="11.66015625" style="94" customWidth="1"/>
    <col min="4" max="5" width="7.66015625" style="94" customWidth="1"/>
    <col min="6" max="6" width="12.33203125" style="94" customWidth="1"/>
    <col min="7" max="7" width="9.33203125" style="94" customWidth="1"/>
    <col min="8" max="8" width="15.16015625" style="94" customWidth="1"/>
    <col min="9" max="16384" width="10.66015625" style="94" customWidth="1"/>
  </cols>
  <sheetData>
    <row r="2" spans="1:8" ht="12.75">
      <c r="A2" s="204" t="s">
        <v>247</v>
      </c>
      <c r="B2" s="204"/>
      <c r="C2" s="204"/>
      <c r="D2" s="204"/>
      <c r="E2" s="204"/>
      <c r="F2" s="204"/>
      <c r="G2" s="204"/>
      <c r="H2" s="204"/>
    </row>
    <row r="3" spans="1:8" ht="12.75">
      <c r="A3" s="204" t="s">
        <v>249</v>
      </c>
      <c r="B3" s="204"/>
      <c r="C3" s="204"/>
      <c r="D3" s="204"/>
      <c r="E3" s="204"/>
      <c r="F3" s="204"/>
      <c r="G3" s="204"/>
      <c r="H3" s="204"/>
    </row>
    <row r="5" spans="1:8" ht="12.75">
      <c r="A5" s="208" t="s">
        <v>235</v>
      </c>
      <c r="B5" s="211" t="s">
        <v>0</v>
      </c>
      <c r="C5" s="205" t="s">
        <v>60</v>
      </c>
      <c r="D5" s="206"/>
      <c r="E5" s="206"/>
      <c r="F5" s="206"/>
      <c r="G5" s="206"/>
      <c r="H5" s="207"/>
    </row>
    <row r="6" spans="1:8" ht="12.75">
      <c r="A6" s="209"/>
      <c r="B6" s="212"/>
      <c r="C6" s="256" t="s">
        <v>61</v>
      </c>
      <c r="D6" s="211" t="s">
        <v>62</v>
      </c>
      <c r="E6" s="258" t="s">
        <v>63</v>
      </c>
      <c r="F6" s="256" t="s">
        <v>227</v>
      </c>
      <c r="G6" s="211" t="s">
        <v>64</v>
      </c>
      <c r="H6" s="134" t="s">
        <v>65</v>
      </c>
    </row>
    <row r="7" spans="1:8" ht="12.75">
      <c r="A7" s="210"/>
      <c r="B7" s="213"/>
      <c r="C7" s="257"/>
      <c r="D7" s="213"/>
      <c r="E7" s="259"/>
      <c r="F7" s="257"/>
      <c r="G7" s="213"/>
      <c r="H7" s="134" t="s">
        <v>66</v>
      </c>
    </row>
    <row r="8" spans="1:8" ht="4.5" customHeight="1">
      <c r="A8" s="265"/>
      <c r="B8" s="128"/>
      <c r="C8" s="135"/>
      <c r="D8" s="128"/>
      <c r="E8" s="128"/>
      <c r="F8" s="135"/>
      <c r="G8" s="128"/>
      <c r="H8" s="128"/>
    </row>
    <row r="9" spans="1:9" ht="12.75">
      <c r="A9" s="266" t="s">
        <v>0</v>
      </c>
      <c r="B9" s="115">
        <f aca="true" t="shared" si="0" ref="B9:H9">B11+B30+B32+B39+B44+B46+B52+B54</f>
        <v>59</v>
      </c>
      <c r="C9" s="116">
        <f t="shared" si="0"/>
        <v>27</v>
      </c>
      <c r="D9" s="115">
        <f t="shared" si="0"/>
        <v>3</v>
      </c>
      <c r="E9" s="115">
        <f t="shared" si="0"/>
        <v>3</v>
      </c>
      <c r="F9" s="116">
        <f t="shared" si="0"/>
        <v>4</v>
      </c>
      <c r="G9" s="115">
        <f t="shared" si="0"/>
        <v>6</v>
      </c>
      <c r="H9" s="117">
        <f t="shared" si="0"/>
        <v>16</v>
      </c>
      <c r="I9" s="142"/>
    </row>
    <row r="10" spans="1:8" ht="4.5" customHeight="1">
      <c r="A10" s="267"/>
      <c r="B10" s="118"/>
      <c r="C10" s="119"/>
      <c r="D10" s="118"/>
      <c r="E10" s="118"/>
      <c r="F10" s="119"/>
      <c r="G10" s="118"/>
      <c r="H10" s="120"/>
    </row>
    <row r="11" spans="1:8" ht="12.75">
      <c r="A11" s="266" t="s">
        <v>250</v>
      </c>
      <c r="B11" s="136">
        <f aca="true" t="shared" si="1" ref="B11:H11">SUM(B13:B28)</f>
        <v>20</v>
      </c>
      <c r="C11" s="137">
        <f t="shared" si="1"/>
        <v>10</v>
      </c>
      <c r="D11" s="136">
        <f t="shared" si="1"/>
        <v>0</v>
      </c>
      <c r="E11" s="136">
        <f t="shared" si="1"/>
        <v>0</v>
      </c>
      <c r="F11" s="137">
        <f t="shared" si="1"/>
        <v>2</v>
      </c>
      <c r="G11" s="136">
        <f t="shared" si="1"/>
        <v>4</v>
      </c>
      <c r="H11" s="138">
        <f t="shared" si="1"/>
        <v>4</v>
      </c>
    </row>
    <row r="12" spans="1:8" ht="4.5" customHeight="1">
      <c r="A12" s="266"/>
      <c r="B12" s="136"/>
      <c r="C12" s="137"/>
      <c r="D12" s="136"/>
      <c r="E12" s="136"/>
      <c r="F12" s="137"/>
      <c r="G12" s="136"/>
      <c r="H12" s="138"/>
    </row>
    <row r="13" spans="1:8" ht="12.75">
      <c r="A13" s="267" t="s">
        <v>251</v>
      </c>
      <c r="B13" s="118">
        <f aca="true" t="shared" si="2" ref="B13:B28">C13+D13+E13+F13+G13+H13</f>
        <v>1</v>
      </c>
      <c r="C13" s="133">
        <v>0</v>
      </c>
      <c r="D13" s="130">
        <v>0</v>
      </c>
      <c r="E13" s="118">
        <v>0</v>
      </c>
      <c r="F13" s="123">
        <v>0</v>
      </c>
      <c r="G13" s="130">
        <v>1</v>
      </c>
      <c r="H13" s="129">
        <v>0</v>
      </c>
    </row>
    <row r="14" spans="1:8" ht="12.75">
      <c r="A14" s="267" t="s">
        <v>347</v>
      </c>
      <c r="B14" s="118">
        <f t="shared" si="2"/>
        <v>1</v>
      </c>
      <c r="C14" s="133">
        <v>0</v>
      </c>
      <c r="D14" s="130">
        <v>0</v>
      </c>
      <c r="E14" s="118">
        <v>0</v>
      </c>
      <c r="F14" s="123">
        <v>0</v>
      </c>
      <c r="G14" s="130">
        <v>0</v>
      </c>
      <c r="H14" s="129">
        <v>1</v>
      </c>
    </row>
    <row r="15" spans="1:8" ht="12.75">
      <c r="A15" s="267" t="s">
        <v>253</v>
      </c>
      <c r="B15" s="118">
        <f t="shared" si="2"/>
        <v>1</v>
      </c>
      <c r="C15" s="133">
        <v>1</v>
      </c>
      <c r="D15" s="130">
        <v>0</v>
      </c>
      <c r="E15" s="118">
        <v>0</v>
      </c>
      <c r="F15" s="123">
        <v>0</v>
      </c>
      <c r="G15" s="130">
        <v>0</v>
      </c>
      <c r="H15" s="129">
        <v>0</v>
      </c>
    </row>
    <row r="16" spans="1:8" ht="12.75">
      <c r="A16" s="267" t="s">
        <v>254</v>
      </c>
      <c r="B16" s="118">
        <f t="shared" si="2"/>
        <v>1</v>
      </c>
      <c r="C16" s="133">
        <v>0</v>
      </c>
      <c r="D16" s="130">
        <v>0</v>
      </c>
      <c r="E16" s="118">
        <v>0</v>
      </c>
      <c r="F16" s="123">
        <v>0</v>
      </c>
      <c r="G16" s="130">
        <v>0</v>
      </c>
      <c r="H16" s="129">
        <v>1</v>
      </c>
    </row>
    <row r="17" spans="1:8" ht="15" customHeight="1">
      <c r="A17" s="267" t="s">
        <v>255</v>
      </c>
      <c r="B17" s="118">
        <f t="shared" si="2"/>
        <v>1</v>
      </c>
      <c r="C17" s="133">
        <v>1</v>
      </c>
      <c r="D17" s="130">
        <v>0</v>
      </c>
      <c r="E17" s="118">
        <v>0</v>
      </c>
      <c r="F17" s="123">
        <v>0</v>
      </c>
      <c r="G17" s="130">
        <v>0</v>
      </c>
      <c r="H17" s="129">
        <v>0</v>
      </c>
    </row>
    <row r="18" spans="1:8" ht="15" customHeight="1">
      <c r="A18" s="267" t="s">
        <v>256</v>
      </c>
      <c r="B18" s="118">
        <f t="shared" si="2"/>
        <v>1</v>
      </c>
      <c r="C18" s="133">
        <v>0</v>
      </c>
      <c r="D18" s="130">
        <v>0</v>
      </c>
      <c r="E18" s="118">
        <v>0</v>
      </c>
      <c r="F18" s="123">
        <v>0</v>
      </c>
      <c r="G18" s="130">
        <v>1</v>
      </c>
      <c r="H18" s="129">
        <v>0</v>
      </c>
    </row>
    <row r="19" spans="1:8" ht="15" customHeight="1">
      <c r="A19" s="267" t="s">
        <v>257</v>
      </c>
      <c r="B19" s="118">
        <f t="shared" si="2"/>
        <v>1</v>
      </c>
      <c r="C19" s="133">
        <v>0</v>
      </c>
      <c r="D19" s="130">
        <v>0</v>
      </c>
      <c r="E19" s="118">
        <v>0</v>
      </c>
      <c r="F19" s="123">
        <v>1</v>
      </c>
      <c r="G19" s="130">
        <v>0</v>
      </c>
      <c r="H19" s="129">
        <v>0</v>
      </c>
    </row>
    <row r="20" spans="1:8" ht="15" customHeight="1">
      <c r="A20" s="267" t="s">
        <v>258</v>
      </c>
      <c r="B20" s="118">
        <f t="shared" si="2"/>
        <v>2</v>
      </c>
      <c r="C20" s="133">
        <v>1</v>
      </c>
      <c r="D20" s="130">
        <v>0</v>
      </c>
      <c r="E20" s="118">
        <v>0</v>
      </c>
      <c r="F20" s="123">
        <v>0</v>
      </c>
      <c r="G20" s="130">
        <v>1</v>
      </c>
      <c r="H20" s="129">
        <v>0</v>
      </c>
    </row>
    <row r="21" spans="1:8" ht="15" customHeight="1">
      <c r="A21" s="267" t="s">
        <v>259</v>
      </c>
      <c r="B21" s="118">
        <f t="shared" si="2"/>
        <v>1</v>
      </c>
      <c r="C21" s="133">
        <v>1</v>
      </c>
      <c r="D21" s="130">
        <v>0</v>
      </c>
      <c r="E21" s="118">
        <v>0</v>
      </c>
      <c r="F21" s="123">
        <v>0</v>
      </c>
      <c r="G21" s="130">
        <v>0</v>
      </c>
      <c r="H21" s="129">
        <v>0</v>
      </c>
    </row>
    <row r="22" spans="1:8" ht="15" customHeight="1">
      <c r="A22" s="267" t="s">
        <v>260</v>
      </c>
      <c r="B22" s="118">
        <f t="shared" si="2"/>
        <v>2</v>
      </c>
      <c r="C22" s="133">
        <v>1</v>
      </c>
      <c r="D22" s="130">
        <v>0</v>
      </c>
      <c r="E22" s="118">
        <v>0</v>
      </c>
      <c r="F22" s="123">
        <v>0</v>
      </c>
      <c r="G22" s="130">
        <v>1</v>
      </c>
      <c r="H22" s="129">
        <v>0</v>
      </c>
    </row>
    <row r="23" spans="1:8" ht="15" customHeight="1">
      <c r="A23" s="267" t="s">
        <v>261</v>
      </c>
      <c r="B23" s="118">
        <f t="shared" si="2"/>
        <v>1</v>
      </c>
      <c r="C23" s="133">
        <v>1</v>
      </c>
      <c r="D23" s="130">
        <v>0</v>
      </c>
      <c r="E23" s="118">
        <v>0</v>
      </c>
      <c r="F23" s="123">
        <v>0</v>
      </c>
      <c r="G23" s="130">
        <v>0</v>
      </c>
      <c r="H23" s="129">
        <v>0</v>
      </c>
    </row>
    <row r="24" spans="1:8" ht="15" customHeight="1">
      <c r="A24" s="267" t="s">
        <v>262</v>
      </c>
      <c r="B24" s="118">
        <f t="shared" si="2"/>
        <v>1</v>
      </c>
      <c r="C24" s="133">
        <v>1</v>
      </c>
      <c r="D24" s="130">
        <v>0</v>
      </c>
      <c r="E24" s="118">
        <v>0</v>
      </c>
      <c r="F24" s="123">
        <v>0</v>
      </c>
      <c r="G24" s="130">
        <v>0</v>
      </c>
      <c r="H24" s="129">
        <v>0</v>
      </c>
    </row>
    <row r="25" spans="1:8" ht="15" customHeight="1">
      <c r="A25" s="267" t="s">
        <v>263</v>
      </c>
      <c r="B25" s="118">
        <f t="shared" si="2"/>
        <v>1</v>
      </c>
      <c r="C25" s="133">
        <v>1</v>
      </c>
      <c r="D25" s="130">
        <v>0</v>
      </c>
      <c r="E25" s="118">
        <v>0</v>
      </c>
      <c r="F25" s="123">
        <v>0</v>
      </c>
      <c r="G25" s="130">
        <v>0</v>
      </c>
      <c r="H25" s="129">
        <v>0</v>
      </c>
    </row>
    <row r="26" spans="1:8" ht="15" customHeight="1">
      <c r="A26" s="267" t="s">
        <v>264</v>
      </c>
      <c r="B26" s="118">
        <f t="shared" si="2"/>
        <v>1</v>
      </c>
      <c r="C26" s="133">
        <v>0</v>
      </c>
      <c r="D26" s="130">
        <v>0</v>
      </c>
      <c r="E26" s="118">
        <v>0</v>
      </c>
      <c r="F26" s="123">
        <v>0</v>
      </c>
      <c r="G26" s="130">
        <v>0</v>
      </c>
      <c r="H26" s="129">
        <v>1</v>
      </c>
    </row>
    <row r="27" spans="1:8" ht="15" customHeight="1">
      <c r="A27" s="267" t="s">
        <v>265</v>
      </c>
      <c r="B27" s="118">
        <f t="shared" si="2"/>
        <v>1</v>
      </c>
      <c r="C27" s="133">
        <v>0</v>
      </c>
      <c r="D27" s="130">
        <v>0</v>
      </c>
      <c r="E27" s="118">
        <v>0</v>
      </c>
      <c r="F27" s="123">
        <v>0</v>
      </c>
      <c r="G27" s="130">
        <v>0</v>
      </c>
      <c r="H27" s="129">
        <v>1</v>
      </c>
    </row>
    <row r="28" spans="1:8" ht="15" customHeight="1">
      <c r="A28" s="267" t="s">
        <v>266</v>
      </c>
      <c r="B28" s="118">
        <f t="shared" si="2"/>
        <v>3</v>
      </c>
      <c r="C28" s="133">
        <v>2</v>
      </c>
      <c r="D28" s="130">
        <v>0</v>
      </c>
      <c r="E28" s="118">
        <v>0</v>
      </c>
      <c r="F28" s="123">
        <v>1</v>
      </c>
      <c r="G28" s="130">
        <v>0</v>
      </c>
      <c r="H28" s="129">
        <v>0</v>
      </c>
    </row>
    <row r="29" spans="1:8" ht="4.5" customHeight="1">
      <c r="A29" s="267"/>
      <c r="B29" s="122"/>
      <c r="C29" s="123"/>
      <c r="D29" s="122"/>
      <c r="E29" s="122"/>
      <c r="F29" s="123"/>
      <c r="G29" s="122"/>
      <c r="H29" s="124"/>
    </row>
    <row r="30" spans="1:8" ht="12.75">
      <c r="A30" s="266" t="s">
        <v>267</v>
      </c>
      <c r="B30" s="115">
        <v>1</v>
      </c>
      <c r="C30" s="116">
        <v>1</v>
      </c>
      <c r="D30" s="115">
        <v>0</v>
      </c>
      <c r="E30" s="115">
        <v>0</v>
      </c>
      <c r="F30" s="116">
        <v>0</v>
      </c>
      <c r="G30" s="115">
        <v>0</v>
      </c>
      <c r="H30" s="117">
        <v>0</v>
      </c>
    </row>
    <row r="31" spans="1:8" ht="4.5" customHeight="1">
      <c r="A31" s="267"/>
      <c r="B31" s="118"/>
      <c r="C31" s="119"/>
      <c r="D31" s="118"/>
      <c r="E31" s="118"/>
      <c r="F31" s="119"/>
      <c r="G31" s="118"/>
      <c r="H31" s="120"/>
    </row>
    <row r="32" spans="1:8" ht="12.75">
      <c r="A32" s="266" t="s">
        <v>268</v>
      </c>
      <c r="B32" s="136">
        <f aca="true" t="shared" si="3" ref="B32:H32">SUM(B34:B37)</f>
        <v>8</v>
      </c>
      <c r="C32" s="137">
        <f t="shared" si="3"/>
        <v>3</v>
      </c>
      <c r="D32" s="136">
        <f t="shared" si="3"/>
        <v>0</v>
      </c>
      <c r="E32" s="136">
        <f t="shared" si="3"/>
        <v>0</v>
      </c>
      <c r="F32" s="137">
        <f t="shared" si="3"/>
        <v>0</v>
      </c>
      <c r="G32" s="136">
        <f t="shared" si="3"/>
        <v>2</v>
      </c>
      <c r="H32" s="138">
        <f t="shared" si="3"/>
        <v>3</v>
      </c>
    </row>
    <row r="33" spans="1:8" ht="4.5" customHeight="1">
      <c r="A33" s="266"/>
      <c r="B33" s="136"/>
      <c r="C33" s="137"/>
      <c r="D33" s="136"/>
      <c r="E33" s="136"/>
      <c r="F33" s="137"/>
      <c r="G33" s="136"/>
      <c r="H33" s="138"/>
    </row>
    <row r="34" spans="1:8" ht="12.75">
      <c r="A34" s="267" t="s">
        <v>269</v>
      </c>
      <c r="B34" s="118">
        <f>C34+D34+E34+F34+G34+H34</f>
        <v>1</v>
      </c>
      <c r="C34" s="133">
        <v>1</v>
      </c>
      <c r="D34" s="130">
        <v>0</v>
      </c>
      <c r="E34" s="118">
        <v>0</v>
      </c>
      <c r="F34" s="123">
        <v>0</v>
      </c>
      <c r="G34" s="130">
        <v>0</v>
      </c>
      <c r="H34" s="129">
        <v>0</v>
      </c>
    </row>
    <row r="35" spans="1:8" ht="12.75">
      <c r="A35" s="267" t="s">
        <v>270</v>
      </c>
      <c r="B35" s="118">
        <f>C35+D35+E35+F35+G35+H35</f>
        <v>3</v>
      </c>
      <c r="C35" s="133">
        <v>2</v>
      </c>
      <c r="D35" s="130">
        <v>0</v>
      </c>
      <c r="E35" s="118">
        <v>0</v>
      </c>
      <c r="F35" s="123">
        <v>0</v>
      </c>
      <c r="G35" s="130">
        <v>0</v>
      </c>
      <c r="H35" s="129">
        <v>1</v>
      </c>
    </row>
    <row r="36" spans="1:8" ht="12.75">
      <c r="A36" s="267" t="s">
        <v>271</v>
      </c>
      <c r="B36" s="118">
        <f>C36+D36+E36+F36+G36+H36</f>
        <v>1</v>
      </c>
      <c r="C36" s="133">
        <v>0</v>
      </c>
      <c r="D36" s="130">
        <v>0</v>
      </c>
      <c r="E36" s="118">
        <v>0</v>
      </c>
      <c r="F36" s="123">
        <v>0</v>
      </c>
      <c r="G36" s="130">
        <v>1</v>
      </c>
      <c r="H36" s="129">
        <v>0</v>
      </c>
    </row>
    <row r="37" spans="1:8" ht="12.75">
      <c r="A37" s="267" t="s">
        <v>272</v>
      </c>
      <c r="B37" s="118">
        <f>C37+D37+E37+F37+G37+H37</f>
        <v>3</v>
      </c>
      <c r="C37" s="133">
        <v>0</v>
      </c>
      <c r="D37" s="130">
        <v>0</v>
      </c>
      <c r="E37" s="118">
        <v>0</v>
      </c>
      <c r="F37" s="123">
        <v>0</v>
      </c>
      <c r="G37" s="130">
        <v>1</v>
      </c>
      <c r="H37" s="129">
        <v>2</v>
      </c>
    </row>
    <row r="38" spans="1:8" ht="4.5" customHeight="1">
      <c r="A38" s="266"/>
      <c r="B38" s="118"/>
      <c r="C38" s="119"/>
      <c r="D38" s="118"/>
      <c r="E38" s="118"/>
      <c r="F38" s="119"/>
      <c r="G38" s="118"/>
      <c r="H38" s="120"/>
    </row>
    <row r="39" spans="1:8" ht="12.75">
      <c r="A39" s="266" t="s">
        <v>273</v>
      </c>
      <c r="B39" s="136">
        <f aca="true" t="shared" si="4" ref="B39:H39">SUM(B41:B42)</f>
        <v>8</v>
      </c>
      <c r="C39" s="137">
        <f t="shared" si="4"/>
        <v>2</v>
      </c>
      <c r="D39" s="136">
        <f t="shared" si="4"/>
        <v>1</v>
      </c>
      <c r="E39" s="136">
        <f t="shared" si="4"/>
        <v>0</v>
      </c>
      <c r="F39" s="137">
        <f t="shared" si="4"/>
        <v>2</v>
      </c>
      <c r="G39" s="136">
        <f t="shared" si="4"/>
        <v>0</v>
      </c>
      <c r="H39" s="138">
        <f t="shared" si="4"/>
        <v>3</v>
      </c>
    </row>
    <row r="40" spans="1:8" ht="4.5" customHeight="1">
      <c r="A40" s="266"/>
      <c r="B40" s="115"/>
      <c r="C40" s="116"/>
      <c r="D40" s="115"/>
      <c r="E40" s="115"/>
      <c r="F40" s="116"/>
      <c r="G40" s="115"/>
      <c r="H40" s="117"/>
    </row>
    <row r="41" spans="1:8" ht="12.75">
      <c r="A41" s="267" t="s">
        <v>274</v>
      </c>
      <c r="B41" s="118">
        <f>C41+D41+E41+F41+G41+H41</f>
        <v>1</v>
      </c>
      <c r="C41" s="119">
        <v>1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</row>
    <row r="42" spans="1:8" ht="12.75">
      <c r="A42" s="267" t="s">
        <v>275</v>
      </c>
      <c r="B42" s="118">
        <f>C42+D42+E42+F42+G42+H42</f>
        <v>7</v>
      </c>
      <c r="C42" s="119">
        <v>1</v>
      </c>
      <c r="D42" s="118">
        <v>1</v>
      </c>
      <c r="E42" s="118">
        <v>0</v>
      </c>
      <c r="F42" s="119">
        <v>2</v>
      </c>
      <c r="G42" s="118">
        <v>0</v>
      </c>
      <c r="H42" s="120">
        <v>3</v>
      </c>
    </row>
    <row r="43" spans="1:8" ht="4.5" customHeight="1">
      <c r="A43" s="266"/>
      <c r="B43" s="115"/>
      <c r="C43" s="116"/>
      <c r="D43" s="115"/>
      <c r="E43" s="115"/>
      <c r="F43" s="116"/>
      <c r="G43" s="115"/>
      <c r="H43" s="117"/>
    </row>
    <row r="44" spans="1:8" ht="12.75">
      <c r="A44" s="268" t="s">
        <v>276</v>
      </c>
      <c r="B44" s="136">
        <f>C44+D44+E44+F44+G44+H44</f>
        <v>1</v>
      </c>
      <c r="C44" s="116">
        <v>0</v>
      </c>
      <c r="D44" s="115">
        <v>0</v>
      </c>
      <c r="E44" s="115">
        <v>0</v>
      </c>
      <c r="F44" s="137">
        <v>0</v>
      </c>
      <c r="G44" s="115">
        <v>0</v>
      </c>
      <c r="H44" s="117">
        <v>1</v>
      </c>
    </row>
    <row r="45" spans="1:8" ht="4.5" customHeight="1">
      <c r="A45" s="266"/>
      <c r="B45" s="118"/>
      <c r="C45" s="119"/>
      <c r="D45" s="118"/>
      <c r="E45" s="118"/>
      <c r="F45" s="119"/>
      <c r="G45" s="118"/>
      <c r="H45" s="120"/>
    </row>
    <row r="46" spans="1:8" ht="12.75">
      <c r="A46" s="266" t="s">
        <v>277</v>
      </c>
      <c r="B46" s="136">
        <f aca="true" t="shared" si="5" ref="B46:H46">SUM(B48:B50)</f>
        <v>12</v>
      </c>
      <c r="C46" s="137">
        <f t="shared" si="5"/>
        <v>4</v>
      </c>
      <c r="D46" s="136">
        <f t="shared" si="5"/>
        <v>2</v>
      </c>
      <c r="E46" s="136">
        <f t="shared" si="5"/>
        <v>3</v>
      </c>
      <c r="F46" s="137">
        <f t="shared" si="5"/>
        <v>0</v>
      </c>
      <c r="G46" s="136">
        <f t="shared" si="5"/>
        <v>0</v>
      </c>
      <c r="H46" s="138">
        <f t="shared" si="5"/>
        <v>3</v>
      </c>
    </row>
    <row r="47" spans="1:8" ht="4.5" customHeight="1">
      <c r="A47" s="266"/>
      <c r="B47" s="136"/>
      <c r="C47" s="137"/>
      <c r="D47" s="136"/>
      <c r="E47" s="136"/>
      <c r="F47" s="137"/>
      <c r="G47" s="136"/>
      <c r="H47" s="138"/>
    </row>
    <row r="48" spans="1:8" ht="12.75">
      <c r="A48" s="267" t="s">
        <v>278</v>
      </c>
      <c r="B48" s="118">
        <f>C48+D48+E48+F48+G48+H48</f>
        <v>4</v>
      </c>
      <c r="C48" s="119">
        <v>2</v>
      </c>
      <c r="D48" s="118">
        <v>1</v>
      </c>
      <c r="E48" s="118">
        <v>1</v>
      </c>
      <c r="F48" s="119">
        <v>0</v>
      </c>
      <c r="G48" s="118">
        <v>0</v>
      </c>
      <c r="H48" s="120">
        <v>0</v>
      </c>
    </row>
    <row r="49" spans="1:8" ht="12.75">
      <c r="A49" s="267" t="s">
        <v>279</v>
      </c>
      <c r="B49" s="118">
        <f>C49+D49+E49+F49+G49+H49</f>
        <v>2</v>
      </c>
      <c r="C49" s="119">
        <v>1</v>
      </c>
      <c r="D49" s="118">
        <v>0</v>
      </c>
      <c r="E49" s="118">
        <v>0</v>
      </c>
      <c r="F49" s="119">
        <v>0</v>
      </c>
      <c r="G49" s="118">
        <v>0</v>
      </c>
      <c r="H49" s="120">
        <v>1</v>
      </c>
    </row>
    <row r="50" spans="1:8" ht="12.75">
      <c r="A50" s="267" t="s">
        <v>280</v>
      </c>
      <c r="B50" s="118">
        <f>C50+D50+E50+F50+G50+H50</f>
        <v>6</v>
      </c>
      <c r="C50" s="119">
        <v>1</v>
      </c>
      <c r="D50" s="118">
        <v>1</v>
      </c>
      <c r="E50" s="118">
        <v>2</v>
      </c>
      <c r="F50" s="119">
        <v>0</v>
      </c>
      <c r="G50" s="118">
        <v>0</v>
      </c>
      <c r="H50" s="120">
        <v>2</v>
      </c>
    </row>
    <row r="51" spans="1:8" ht="4.5" customHeight="1">
      <c r="A51" s="266"/>
      <c r="B51" s="118"/>
      <c r="C51" s="119"/>
      <c r="D51" s="118"/>
      <c r="E51" s="118"/>
      <c r="F51" s="119"/>
      <c r="G51" s="118"/>
      <c r="H51" s="120"/>
    </row>
    <row r="52" spans="1:8" ht="12.75">
      <c r="A52" s="266" t="s">
        <v>281</v>
      </c>
      <c r="B52" s="136">
        <f>C52+D52+E52+F52+G52+H52</f>
        <v>7</v>
      </c>
      <c r="C52" s="116">
        <v>5</v>
      </c>
      <c r="D52" s="115">
        <v>0</v>
      </c>
      <c r="E52" s="115">
        <v>0</v>
      </c>
      <c r="F52" s="116">
        <v>0</v>
      </c>
      <c r="G52" s="115">
        <v>0</v>
      </c>
      <c r="H52" s="117">
        <v>2</v>
      </c>
    </row>
    <row r="53" spans="1:8" ht="4.5" customHeight="1">
      <c r="A53" s="266"/>
      <c r="B53" s="122"/>
      <c r="C53" s="123"/>
      <c r="D53" s="122"/>
      <c r="E53" s="122"/>
      <c r="F53" s="123"/>
      <c r="G53" s="122"/>
      <c r="H53" s="124"/>
    </row>
    <row r="54" spans="1:8" ht="13.5" customHeight="1">
      <c r="A54" s="266" t="s">
        <v>282</v>
      </c>
      <c r="B54" s="136">
        <f aca="true" t="shared" si="6" ref="B54:H54">SUM(B56:B57)</f>
        <v>2</v>
      </c>
      <c r="C54" s="137">
        <f t="shared" si="6"/>
        <v>2</v>
      </c>
      <c r="D54" s="136">
        <f t="shared" si="6"/>
        <v>0</v>
      </c>
      <c r="E54" s="136">
        <f t="shared" si="6"/>
        <v>0</v>
      </c>
      <c r="F54" s="137">
        <f t="shared" si="6"/>
        <v>0</v>
      </c>
      <c r="G54" s="136">
        <f t="shared" si="6"/>
        <v>0</v>
      </c>
      <c r="H54" s="138">
        <f t="shared" si="6"/>
        <v>0</v>
      </c>
    </row>
    <row r="55" spans="1:8" ht="4.5" customHeight="1">
      <c r="A55" s="266"/>
      <c r="B55" s="115"/>
      <c r="C55" s="116"/>
      <c r="D55" s="136"/>
      <c r="E55" s="136"/>
      <c r="F55" s="137"/>
      <c r="G55" s="136"/>
      <c r="H55" s="138"/>
    </row>
    <row r="56" spans="1:8" ht="12.75">
      <c r="A56" s="267" t="s">
        <v>282</v>
      </c>
      <c r="B56" s="118">
        <f>C56+D56+E56+F56+G56+H56</f>
        <v>1</v>
      </c>
      <c r="C56" s="123">
        <v>1</v>
      </c>
      <c r="D56" s="122">
        <v>0</v>
      </c>
      <c r="E56" s="122">
        <v>0</v>
      </c>
      <c r="F56" s="133">
        <v>0</v>
      </c>
      <c r="G56" s="130">
        <v>0</v>
      </c>
      <c r="H56" s="120">
        <v>0</v>
      </c>
    </row>
    <row r="57" spans="1:8" ht="12.75">
      <c r="A57" s="267" t="s">
        <v>283</v>
      </c>
      <c r="B57" s="118">
        <f>C57+D57+E57+F57+G57+H57</f>
        <v>1</v>
      </c>
      <c r="C57" s="133">
        <v>1</v>
      </c>
      <c r="D57" s="130">
        <v>0</v>
      </c>
      <c r="E57" s="130">
        <v>0</v>
      </c>
      <c r="F57" s="133">
        <v>0</v>
      </c>
      <c r="G57" s="122">
        <v>0</v>
      </c>
      <c r="H57" s="124">
        <v>0</v>
      </c>
    </row>
    <row r="58" spans="1:8" ht="4.5" customHeight="1">
      <c r="A58" s="104"/>
      <c r="B58" s="104"/>
      <c r="C58" s="104"/>
      <c r="D58" s="104"/>
      <c r="E58" s="104"/>
      <c r="F58" s="104"/>
      <c r="G58" s="104"/>
      <c r="H58" s="104"/>
    </row>
    <row r="59" spans="1:8" ht="4.5" customHeight="1">
      <c r="A59" s="112"/>
      <c r="B59" s="112"/>
      <c r="C59" s="112"/>
      <c r="D59" s="112"/>
      <c r="E59" s="112"/>
      <c r="F59" s="112"/>
      <c r="G59" s="112"/>
      <c r="H59" s="112"/>
    </row>
    <row r="60" spans="1:8" ht="12.75">
      <c r="A60" s="106" t="s">
        <v>46</v>
      </c>
      <c r="B60" s="112"/>
      <c r="C60" s="112"/>
      <c r="D60" s="112"/>
      <c r="E60" s="112"/>
      <c r="F60" s="112"/>
      <c r="G60" s="112"/>
      <c r="H60" s="112"/>
    </row>
    <row r="65" ht="12.75">
      <c r="A65" s="140"/>
    </row>
    <row r="71" ht="12.75">
      <c r="A71" s="140"/>
    </row>
    <row r="73" ht="12.75">
      <c r="A73" s="140"/>
    </row>
    <row r="74" ht="12.75">
      <c r="A74" s="140"/>
    </row>
    <row r="80" spans="4:8" ht="12.75">
      <c r="D80" s="141"/>
      <c r="E80" s="141"/>
      <c r="F80" s="141"/>
      <c r="G80" s="141"/>
      <c r="H80" s="141"/>
    </row>
  </sheetData>
  <mergeCells count="10">
    <mergeCell ref="C5:H5"/>
    <mergeCell ref="A2:H2"/>
    <mergeCell ref="A3:H3"/>
    <mergeCell ref="A5:A7"/>
    <mergeCell ref="B5:B7"/>
    <mergeCell ref="G6:G7"/>
    <mergeCell ref="F6:F7"/>
    <mergeCell ref="E6:E7"/>
    <mergeCell ref="D6:D7"/>
    <mergeCell ref="C6:C7"/>
  </mergeCells>
  <printOptions/>
  <pageMargins left="0.7086614173228347" right="0.11811023622047245" top="0.31496062992125984" bottom="0.7086614173228347" header="0.65" footer="0.5118110236220472"/>
  <pageSetup horizontalDpi="120" verticalDpi="12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74"/>
  <sheetViews>
    <sheetView workbookViewId="0" topLeftCell="A1">
      <selection activeCell="L26" sqref="L26"/>
    </sheetView>
  </sheetViews>
  <sheetFormatPr defaultColWidth="9.33203125" defaultRowHeight="12.75"/>
  <cols>
    <col min="1" max="1" width="24.16015625" style="94" customWidth="1"/>
    <col min="2" max="2" width="9.66015625" style="94" customWidth="1"/>
    <col min="3" max="3" width="9.5" style="94" customWidth="1"/>
    <col min="4" max="4" width="8.83203125" style="94" customWidth="1"/>
    <col min="5" max="5" width="13.83203125" style="94" customWidth="1"/>
    <col min="6" max="6" width="16.66015625" style="94" customWidth="1"/>
    <col min="7" max="7" width="8.5" style="94" customWidth="1"/>
    <col min="8" max="16384" width="10.66015625" style="94" customWidth="1"/>
  </cols>
  <sheetData>
    <row r="2" spans="1:7" ht="12.75">
      <c r="A2" s="204" t="s">
        <v>247</v>
      </c>
      <c r="B2" s="204"/>
      <c r="C2" s="204"/>
      <c r="D2" s="204"/>
      <c r="E2" s="204"/>
      <c r="F2" s="204"/>
      <c r="G2" s="204"/>
    </row>
    <row r="3" spans="1:7" ht="12.75">
      <c r="A3" s="204" t="s">
        <v>284</v>
      </c>
      <c r="B3" s="204"/>
      <c r="C3" s="204"/>
      <c r="D3" s="204"/>
      <c r="E3" s="204"/>
      <c r="F3" s="204"/>
      <c r="G3" s="204"/>
    </row>
    <row r="5" spans="1:7" ht="12.75">
      <c r="A5" s="208" t="s">
        <v>235</v>
      </c>
      <c r="B5" s="211" t="s">
        <v>0</v>
      </c>
      <c r="C5" s="205" t="s">
        <v>67</v>
      </c>
      <c r="D5" s="206"/>
      <c r="E5" s="206"/>
      <c r="F5" s="206"/>
      <c r="G5" s="207"/>
    </row>
    <row r="6" spans="1:7" ht="12.75">
      <c r="A6" s="209"/>
      <c r="B6" s="212"/>
      <c r="C6" s="127" t="s">
        <v>68</v>
      </c>
      <c r="D6" s="95" t="s">
        <v>69</v>
      </c>
      <c r="E6" s="128" t="s">
        <v>70</v>
      </c>
      <c r="F6" s="211" t="s">
        <v>342</v>
      </c>
      <c r="G6" s="211" t="s">
        <v>64</v>
      </c>
    </row>
    <row r="7" spans="1:7" ht="12.75">
      <c r="A7" s="210"/>
      <c r="B7" s="212"/>
      <c r="C7" s="113" t="s">
        <v>71</v>
      </c>
      <c r="D7" s="114" t="s">
        <v>72</v>
      </c>
      <c r="E7" s="108" t="s">
        <v>73</v>
      </c>
      <c r="F7" s="213"/>
      <c r="G7" s="213"/>
    </row>
    <row r="8" spans="1:7" ht="4.5" customHeight="1">
      <c r="A8" s="96"/>
      <c r="B8" s="97"/>
      <c r="C8" s="97"/>
      <c r="D8" s="97"/>
      <c r="E8" s="97"/>
      <c r="F8" s="97"/>
      <c r="G8" s="97"/>
    </row>
    <row r="9" spans="1:7" ht="12.75">
      <c r="A9" s="98" t="s">
        <v>0</v>
      </c>
      <c r="B9" s="115">
        <f aca="true" t="shared" si="0" ref="B9:G9">B11+B30+B32+B39+B44+B46+B52+B54</f>
        <v>59</v>
      </c>
      <c r="C9" s="115">
        <f t="shared" si="0"/>
        <v>34</v>
      </c>
      <c r="D9" s="115">
        <f t="shared" si="0"/>
        <v>13</v>
      </c>
      <c r="E9" s="117">
        <f t="shared" si="0"/>
        <v>3</v>
      </c>
      <c r="F9" s="117">
        <f t="shared" si="0"/>
        <v>4</v>
      </c>
      <c r="G9" s="115">
        <f t="shared" si="0"/>
        <v>5</v>
      </c>
    </row>
    <row r="10" spans="1:7" ht="4.5" customHeight="1">
      <c r="A10" s="100"/>
      <c r="B10" s="118"/>
      <c r="C10" s="118"/>
      <c r="D10" s="118"/>
      <c r="E10" s="120"/>
      <c r="F10" s="120"/>
      <c r="G10" s="118"/>
    </row>
    <row r="11" spans="1:7" ht="12.75">
      <c r="A11" s="98" t="s">
        <v>250</v>
      </c>
      <c r="B11" s="115">
        <f aca="true" t="shared" si="1" ref="B11:G11">SUM(B13:B28)</f>
        <v>20</v>
      </c>
      <c r="C11" s="115">
        <f t="shared" si="1"/>
        <v>9</v>
      </c>
      <c r="D11" s="115">
        <f t="shared" si="1"/>
        <v>4</v>
      </c>
      <c r="E11" s="117">
        <f t="shared" si="1"/>
        <v>2</v>
      </c>
      <c r="F11" s="117">
        <f t="shared" si="1"/>
        <v>4</v>
      </c>
      <c r="G11" s="115">
        <f t="shared" si="1"/>
        <v>1</v>
      </c>
    </row>
    <row r="12" spans="1:7" ht="4.5" customHeight="1">
      <c r="A12" s="98"/>
      <c r="B12" s="118"/>
      <c r="C12" s="118"/>
      <c r="D12" s="118"/>
      <c r="E12" s="120"/>
      <c r="F12" s="120"/>
      <c r="G12" s="118"/>
    </row>
    <row r="13" spans="1:7" ht="12.75">
      <c r="A13" s="100" t="s">
        <v>251</v>
      </c>
      <c r="B13" s="122">
        <f aca="true" t="shared" si="2" ref="B13:B28">C13+D13+E13+F13+G13</f>
        <v>1</v>
      </c>
      <c r="C13" s="122">
        <v>0</v>
      </c>
      <c r="D13" s="122">
        <v>1</v>
      </c>
      <c r="E13" s="124">
        <v>0</v>
      </c>
      <c r="F13" s="124">
        <v>0</v>
      </c>
      <c r="G13" s="122">
        <v>0</v>
      </c>
    </row>
    <row r="14" spans="1:7" ht="12.75">
      <c r="A14" s="100" t="s">
        <v>252</v>
      </c>
      <c r="B14" s="122">
        <f t="shared" si="2"/>
        <v>1</v>
      </c>
      <c r="C14" s="122">
        <v>0</v>
      </c>
      <c r="D14" s="122">
        <v>0</v>
      </c>
      <c r="E14" s="124">
        <v>1</v>
      </c>
      <c r="F14" s="124">
        <v>0</v>
      </c>
      <c r="G14" s="122">
        <v>0</v>
      </c>
    </row>
    <row r="15" spans="1:7" ht="12.75">
      <c r="A15" s="100" t="s">
        <v>253</v>
      </c>
      <c r="B15" s="122">
        <f t="shared" si="2"/>
        <v>1</v>
      </c>
      <c r="C15" s="122">
        <v>0</v>
      </c>
      <c r="D15" s="122">
        <v>1</v>
      </c>
      <c r="E15" s="124">
        <v>0</v>
      </c>
      <c r="F15" s="124">
        <v>0</v>
      </c>
      <c r="G15" s="122">
        <v>0</v>
      </c>
    </row>
    <row r="16" spans="1:7" ht="12.75">
      <c r="A16" s="100" t="s">
        <v>254</v>
      </c>
      <c r="B16" s="122">
        <f t="shared" si="2"/>
        <v>1</v>
      </c>
      <c r="C16" s="122">
        <v>0</v>
      </c>
      <c r="D16" s="122">
        <v>0</v>
      </c>
      <c r="E16" s="124">
        <v>0</v>
      </c>
      <c r="F16" s="124">
        <v>1</v>
      </c>
      <c r="G16" s="122">
        <v>0</v>
      </c>
    </row>
    <row r="17" spans="1:7" ht="12.75">
      <c r="A17" s="100" t="s">
        <v>255</v>
      </c>
      <c r="B17" s="122">
        <f t="shared" si="2"/>
        <v>1</v>
      </c>
      <c r="C17" s="122">
        <v>0</v>
      </c>
      <c r="D17" s="122">
        <v>0</v>
      </c>
      <c r="E17" s="124">
        <v>0</v>
      </c>
      <c r="F17" s="124">
        <v>1</v>
      </c>
      <c r="G17" s="122">
        <v>0</v>
      </c>
    </row>
    <row r="18" spans="1:7" ht="12.75">
      <c r="A18" s="100" t="s">
        <v>256</v>
      </c>
      <c r="B18" s="122">
        <f t="shared" si="2"/>
        <v>1</v>
      </c>
      <c r="C18" s="122">
        <v>0</v>
      </c>
      <c r="D18" s="122">
        <v>0</v>
      </c>
      <c r="E18" s="124">
        <v>0</v>
      </c>
      <c r="F18" s="124">
        <v>0</v>
      </c>
      <c r="G18" s="122">
        <v>1</v>
      </c>
    </row>
    <row r="19" spans="1:7" ht="12.75">
      <c r="A19" s="100" t="s">
        <v>257</v>
      </c>
      <c r="B19" s="122">
        <f t="shared" si="2"/>
        <v>1</v>
      </c>
      <c r="C19" s="122">
        <v>1</v>
      </c>
      <c r="D19" s="122">
        <v>0</v>
      </c>
      <c r="E19" s="124">
        <v>0</v>
      </c>
      <c r="F19" s="124">
        <v>0</v>
      </c>
      <c r="G19" s="122">
        <v>0</v>
      </c>
    </row>
    <row r="20" spans="1:7" ht="12.75">
      <c r="A20" s="100" t="s">
        <v>258</v>
      </c>
      <c r="B20" s="122">
        <f t="shared" si="2"/>
        <v>2</v>
      </c>
      <c r="C20" s="122">
        <v>0</v>
      </c>
      <c r="D20" s="122">
        <v>0</v>
      </c>
      <c r="E20" s="124">
        <v>1</v>
      </c>
      <c r="F20" s="124">
        <v>1</v>
      </c>
      <c r="G20" s="122">
        <v>0</v>
      </c>
    </row>
    <row r="21" spans="1:7" ht="12.75">
      <c r="A21" s="100" t="s">
        <v>259</v>
      </c>
      <c r="B21" s="122">
        <f t="shared" si="2"/>
        <v>1</v>
      </c>
      <c r="C21" s="122">
        <v>1</v>
      </c>
      <c r="D21" s="122">
        <v>0</v>
      </c>
      <c r="E21" s="124">
        <v>0</v>
      </c>
      <c r="F21" s="124">
        <v>0</v>
      </c>
      <c r="G21" s="122">
        <v>0</v>
      </c>
    </row>
    <row r="22" spans="1:7" ht="12.75">
      <c r="A22" s="100" t="s">
        <v>260</v>
      </c>
      <c r="B22" s="122">
        <f t="shared" si="2"/>
        <v>2</v>
      </c>
      <c r="C22" s="122">
        <v>2</v>
      </c>
      <c r="D22" s="122">
        <v>0</v>
      </c>
      <c r="E22" s="124">
        <v>0</v>
      </c>
      <c r="F22" s="124">
        <v>0</v>
      </c>
      <c r="G22" s="122">
        <v>0</v>
      </c>
    </row>
    <row r="23" spans="1:7" ht="12.75">
      <c r="A23" s="100" t="s">
        <v>261</v>
      </c>
      <c r="B23" s="122">
        <f t="shared" si="2"/>
        <v>1</v>
      </c>
      <c r="C23" s="122">
        <v>1</v>
      </c>
      <c r="D23" s="122">
        <v>0</v>
      </c>
      <c r="E23" s="124">
        <v>0</v>
      </c>
      <c r="F23" s="124">
        <v>0</v>
      </c>
      <c r="G23" s="122">
        <v>0</v>
      </c>
    </row>
    <row r="24" spans="1:7" ht="12.75">
      <c r="A24" s="100" t="s">
        <v>262</v>
      </c>
      <c r="B24" s="122">
        <f t="shared" si="2"/>
        <v>1</v>
      </c>
      <c r="C24" s="122">
        <v>0</v>
      </c>
      <c r="D24" s="122">
        <v>0</v>
      </c>
      <c r="E24" s="124">
        <v>0</v>
      </c>
      <c r="F24" s="124">
        <v>1</v>
      </c>
      <c r="G24" s="122">
        <v>0</v>
      </c>
    </row>
    <row r="25" spans="1:7" ht="12.75">
      <c r="A25" s="100" t="s">
        <v>263</v>
      </c>
      <c r="B25" s="122">
        <f t="shared" si="2"/>
        <v>1</v>
      </c>
      <c r="C25" s="122">
        <v>0</v>
      </c>
      <c r="D25" s="122">
        <v>1</v>
      </c>
      <c r="E25" s="124">
        <v>0</v>
      </c>
      <c r="F25" s="124">
        <v>0</v>
      </c>
      <c r="G25" s="122">
        <v>0</v>
      </c>
    </row>
    <row r="26" spans="1:7" ht="12.75">
      <c r="A26" s="100" t="s">
        <v>356</v>
      </c>
      <c r="B26" s="122">
        <f t="shared" si="2"/>
        <v>1</v>
      </c>
      <c r="C26" s="122">
        <v>0</v>
      </c>
      <c r="D26" s="122">
        <v>1</v>
      </c>
      <c r="E26" s="124">
        <v>0</v>
      </c>
      <c r="F26" s="124">
        <v>0</v>
      </c>
      <c r="G26" s="122">
        <v>0</v>
      </c>
    </row>
    <row r="27" spans="1:7" ht="12.75">
      <c r="A27" s="100" t="s">
        <v>265</v>
      </c>
      <c r="B27" s="122">
        <f t="shared" si="2"/>
        <v>1</v>
      </c>
      <c r="C27" s="122">
        <v>1</v>
      </c>
      <c r="D27" s="122">
        <v>0</v>
      </c>
      <c r="E27" s="124">
        <v>0</v>
      </c>
      <c r="F27" s="124">
        <v>0</v>
      </c>
      <c r="G27" s="122">
        <v>0</v>
      </c>
    </row>
    <row r="28" spans="1:7" ht="12.75">
      <c r="A28" s="100" t="s">
        <v>266</v>
      </c>
      <c r="B28" s="122">
        <f t="shared" si="2"/>
        <v>3</v>
      </c>
      <c r="C28" s="122">
        <v>3</v>
      </c>
      <c r="D28" s="122">
        <v>0</v>
      </c>
      <c r="E28" s="124">
        <v>0</v>
      </c>
      <c r="F28" s="124">
        <v>0</v>
      </c>
      <c r="G28" s="122">
        <v>0</v>
      </c>
    </row>
    <row r="29" spans="1:7" ht="4.5" customHeight="1">
      <c r="A29" s="100"/>
      <c r="B29" s="143"/>
      <c r="C29" s="122"/>
      <c r="D29" s="118"/>
      <c r="E29" s="124"/>
      <c r="F29" s="124"/>
      <c r="G29" s="122"/>
    </row>
    <row r="30" spans="1:7" ht="12.75">
      <c r="A30" s="98" t="s">
        <v>267</v>
      </c>
      <c r="B30" s="122">
        <f>C30+D30+E30+F30+G30</f>
        <v>1</v>
      </c>
      <c r="C30" s="122">
        <v>0</v>
      </c>
      <c r="D30" s="122">
        <v>1</v>
      </c>
      <c r="E30" s="124">
        <v>0</v>
      </c>
      <c r="F30" s="124">
        <v>0</v>
      </c>
      <c r="G30" s="122">
        <v>0</v>
      </c>
    </row>
    <row r="31" spans="1:7" ht="4.5" customHeight="1">
      <c r="A31" s="100"/>
      <c r="B31" s="118"/>
      <c r="C31" s="118"/>
      <c r="D31" s="118"/>
      <c r="E31" s="124"/>
      <c r="F31" s="124"/>
      <c r="G31" s="122"/>
    </row>
    <row r="32" spans="1:7" ht="12.75">
      <c r="A32" s="98" t="s">
        <v>268</v>
      </c>
      <c r="B32" s="115">
        <f aca="true" t="shared" si="3" ref="B32:G32">SUM(B34:B37)</f>
        <v>8</v>
      </c>
      <c r="C32" s="115">
        <f t="shared" si="3"/>
        <v>3</v>
      </c>
      <c r="D32" s="115">
        <f t="shared" si="3"/>
        <v>3</v>
      </c>
      <c r="E32" s="117">
        <f t="shared" si="3"/>
        <v>1</v>
      </c>
      <c r="F32" s="117">
        <f t="shared" si="3"/>
        <v>0</v>
      </c>
      <c r="G32" s="115">
        <f t="shared" si="3"/>
        <v>1</v>
      </c>
    </row>
    <row r="33" spans="1:7" ht="4.5" customHeight="1">
      <c r="A33" s="98"/>
      <c r="B33" s="118"/>
      <c r="C33" s="118"/>
      <c r="D33" s="118"/>
      <c r="E33" s="124"/>
      <c r="F33" s="124"/>
      <c r="G33" s="122"/>
    </row>
    <row r="34" spans="1:7" ht="12.75">
      <c r="A34" s="100" t="s">
        <v>269</v>
      </c>
      <c r="B34" s="122">
        <f>C34+D34+E34+F34+G34</f>
        <v>1</v>
      </c>
      <c r="C34" s="122">
        <v>1</v>
      </c>
      <c r="D34" s="122">
        <v>0</v>
      </c>
      <c r="E34" s="124">
        <v>0</v>
      </c>
      <c r="F34" s="124">
        <v>0</v>
      </c>
      <c r="G34" s="122">
        <v>0</v>
      </c>
    </row>
    <row r="35" spans="1:7" ht="12.75" customHeight="1">
      <c r="A35" s="100" t="s">
        <v>270</v>
      </c>
      <c r="B35" s="122">
        <f>C35+D35+E35+F35+G35</f>
        <v>3</v>
      </c>
      <c r="C35" s="122">
        <v>0</v>
      </c>
      <c r="D35" s="122">
        <v>2</v>
      </c>
      <c r="E35" s="124">
        <v>1</v>
      </c>
      <c r="F35" s="129">
        <v>0</v>
      </c>
      <c r="G35" s="130">
        <v>0</v>
      </c>
    </row>
    <row r="36" spans="1:7" ht="12.75" customHeight="1">
      <c r="A36" s="100" t="s">
        <v>271</v>
      </c>
      <c r="B36" s="122">
        <f>C36+D36+E36+F36+G36</f>
        <v>1</v>
      </c>
      <c r="C36" s="122">
        <v>0</v>
      </c>
      <c r="D36" s="122">
        <v>0</v>
      </c>
      <c r="E36" s="124">
        <v>0</v>
      </c>
      <c r="F36" s="129">
        <v>0</v>
      </c>
      <c r="G36" s="122">
        <v>1</v>
      </c>
    </row>
    <row r="37" spans="1:7" ht="12.75" customHeight="1">
      <c r="A37" s="100" t="s">
        <v>272</v>
      </c>
      <c r="B37" s="122">
        <f>C37+D37+E37+F37+G37</f>
        <v>3</v>
      </c>
      <c r="C37" s="122">
        <v>2</v>
      </c>
      <c r="D37" s="122">
        <v>1</v>
      </c>
      <c r="E37" s="124">
        <v>0</v>
      </c>
      <c r="F37" s="129">
        <v>0</v>
      </c>
      <c r="G37" s="130">
        <v>0</v>
      </c>
    </row>
    <row r="38" spans="1:7" ht="4.5" customHeight="1">
      <c r="A38" s="98"/>
      <c r="B38" s="118"/>
      <c r="C38" s="118"/>
      <c r="D38" s="118"/>
      <c r="E38" s="124"/>
      <c r="F38" s="124"/>
      <c r="G38" s="122"/>
    </row>
    <row r="39" spans="1:7" ht="12.75">
      <c r="A39" s="98" t="s">
        <v>273</v>
      </c>
      <c r="B39" s="115">
        <f aca="true" t="shared" si="4" ref="B39:G39">SUM(B41:B42)</f>
        <v>8</v>
      </c>
      <c r="C39" s="115">
        <f t="shared" si="4"/>
        <v>7</v>
      </c>
      <c r="D39" s="115">
        <f t="shared" si="4"/>
        <v>1</v>
      </c>
      <c r="E39" s="117">
        <f t="shared" si="4"/>
        <v>0</v>
      </c>
      <c r="F39" s="117">
        <f t="shared" si="4"/>
        <v>0</v>
      </c>
      <c r="G39" s="115">
        <f t="shared" si="4"/>
        <v>0</v>
      </c>
    </row>
    <row r="40" spans="1:7" ht="4.5" customHeight="1">
      <c r="A40" s="98"/>
      <c r="B40" s="118"/>
      <c r="C40" s="118"/>
      <c r="D40" s="118"/>
      <c r="E40" s="124"/>
      <c r="F40" s="124"/>
      <c r="G40" s="122"/>
    </row>
    <row r="41" spans="1:7" ht="12.75">
      <c r="A41" s="100" t="s">
        <v>274</v>
      </c>
      <c r="B41" s="122">
        <f>C41+D41+E41+F41+G41</f>
        <v>1</v>
      </c>
      <c r="C41" s="122">
        <v>1</v>
      </c>
      <c r="D41" s="122">
        <v>0</v>
      </c>
      <c r="E41" s="124">
        <v>0</v>
      </c>
      <c r="F41" s="124">
        <v>0</v>
      </c>
      <c r="G41" s="122">
        <v>0</v>
      </c>
    </row>
    <row r="42" spans="1:7" ht="12.75">
      <c r="A42" s="100" t="s">
        <v>275</v>
      </c>
      <c r="B42" s="122">
        <f>C42+D42+E42+F42+G42</f>
        <v>7</v>
      </c>
      <c r="C42" s="122">
        <v>6</v>
      </c>
      <c r="D42" s="122">
        <v>1</v>
      </c>
      <c r="E42" s="124">
        <v>0</v>
      </c>
      <c r="F42" s="124">
        <v>0</v>
      </c>
      <c r="G42" s="122">
        <v>0</v>
      </c>
    </row>
    <row r="43" spans="1:7" ht="4.5" customHeight="1">
      <c r="A43" s="98"/>
      <c r="B43" s="118"/>
      <c r="C43" s="118"/>
      <c r="D43" s="118"/>
      <c r="E43" s="120"/>
      <c r="F43" s="120"/>
      <c r="G43" s="118"/>
    </row>
    <row r="44" spans="1:7" ht="12.75">
      <c r="A44" s="269" t="s">
        <v>276</v>
      </c>
      <c r="B44" s="115">
        <f>C44+D44+E44+F44+G44</f>
        <v>1</v>
      </c>
      <c r="C44" s="136">
        <v>0</v>
      </c>
      <c r="D44" s="115">
        <v>0</v>
      </c>
      <c r="E44" s="117">
        <v>0</v>
      </c>
      <c r="F44" s="117">
        <v>0</v>
      </c>
      <c r="G44" s="115">
        <v>1</v>
      </c>
    </row>
    <row r="45" spans="1:7" ht="4.5" customHeight="1">
      <c r="A45" s="98"/>
      <c r="B45" s="118"/>
      <c r="C45" s="122"/>
      <c r="D45" s="118"/>
      <c r="E45" s="124"/>
      <c r="F45" s="124"/>
      <c r="G45" s="122"/>
    </row>
    <row r="46" spans="1:7" ht="12.75">
      <c r="A46" s="98" t="s">
        <v>277</v>
      </c>
      <c r="B46" s="115">
        <f aca="true" t="shared" si="5" ref="B46:G46">SUM(B48:B50)</f>
        <v>12</v>
      </c>
      <c r="C46" s="115">
        <f t="shared" si="5"/>
        <v>8</v>
      </c>
      <c r="D46" s="115">
        <f t="shared" si="5"/>
        <v>3</v>
      </c>
      <c r="E46" s="117">
        <f t="shared" si="5"/>
        <v>0</v>
      </c>
      <c r="F46" s="117">
        <f t="shared" si="5"/>
        <v>0</v>
      </c>
      <c r="G46" s="115">
        <f t="shared" si="5"/>
        <v>1</v>
      </c>
    </row>
    <row r="47" spans="1:7" ht="4.5" customHeight="1">
      <c r="A47" s="98"/>
      <c r="B47" s="118"/>
      <c r="C47" s="118"/>
      <c r="D47" s="118"/>
      <c r="E47" s="120"/>
      <c r="F47" s="120"/>
      <c r="G47" s="118"/>
    </row>
    <row r="48" spans="1:7" ht="12.75">
      <c r="A48" s="100" t="s">
        <v>278</v>
      </c>
      <c r="B48" s="122">
        <f>C48+D48+E48+F48+G48</f>
        <v>4</v>
      </c>
      <c r="C48" s="122">
        <v>4</v>
      </c>
      <c r="D48" s="122">
        <v>0</v>
      </c>
      <c r="E48" s="124">
        <v>0</v>
      </c>
      <c r="F48" s="124">
        <v>0</v>
      </c>
      <c r="G48" s="122">
        <v>0</v>
      </c>
    </row>
    <row r="49" spans="1:7" ht="12.75">
      <c r="A49" s="100" t="s">
        <v>279</v>
      </c>
      <c r="B49" s="122">
        <f>C49+D49+E49+F49+G49</f>
        <v>2</v>
      </c>
      <c r="C49" s="122">
        <v>2</v>
      </c>
      <c r="D49" s="122">
        <v>0</v>
      </c>
      <c r="E49" s="124">
        <v>0</v>
      </c>
      <c r="F49" s="129">
        <v>0</v>
      </c>
      <c r="G49" s="130">
        <v>0</v>
      </c>
    </row>
    <row r="50" spans="1:7" ht="12.75">
      <c r="A50" s="100" t="s">
        <v>280</v>
      </c>
      <c r="B50" s="122">
        <f>C50+D50+E50+F50+G50</f>
        <v>6</v>
      </c>
      <c r="C50" s="122">
        <v>2</v>
      </c>
      <c r="D50" s="122">
        <v>3</v>
      </c>
      <c r="E50" s="124">
        <v>0</v>
      </c>
      <c r="F50" s="129">
        <v>0</v>
      </c>
      <c r="G50" s="122">
        <v>1</v>
      </c>
    </row>
    <row r="51" spans="1:7" ht="4.5" customHeight="1">
      <c r="A51" s="98"/>
      <c r="B51" s="118"/>
      <c r="C51" s="118"/>
      <c r="D51" s="118"/>
      <c r="E51" s="120"/>
      <c r="F51" s="120"/>
      <c r="G51" s="118"/>
    </row>
    <row r="52" spans="1:8" ht="12.75">
      <c r="A52" s="98" t="s">
        <v>281</v>
      </c>
      <c r="B52" s="115">
        <f>C52+D52+E52+F52+G52</f>
        <v>7</v>
      </c>
      <c r="C52" s="136">
        <v>6</v>
      </c>
      <c r="D52" s="136">
        <v>1</v>
      </c>
      <c r="E52" s="138">
        <v>0</v>
      </c>
      <c r="F52" s="138">
        <v>0</v>
      </c>
      <c r="G52" s="136">
        <v>0</v>
      </c>
      <c r="H52" s="144"/>
    </row>
    <row r="53" spans="1:7" ht="4.5" customHeight="1">
      <c r="A53" s="98"/>
      <c r="B53" s="118"/>
      <c r="C53" s="118"/>
      <c r="D53" s="118"/>
      <c r="E53" s="120"/>
      <c r="F53" s="120"/>
      <c r="G53" s="118"/>
    </row>
    <row r="54" spans="1:7" ht="12.75">
      <c r="A54" s="98" t="s">
        <v>282</v>
      </c>
      <c r="B54" s="115">
        <f aca="true" t="shared" si="6" ref="B54:G54">SUM(B56:B57)</f>
        <v>2</v>
      </c>
      <c r="C54" s="115">
        <f t="shared" si="6"/>
        <v>1</v>
      </c>
      <c r="D54" s="115">
        <f t="shared" si="6"/>
        <v>0</v>
      </c>
      <c r="E54" s="117">
        <f t="shared" si="6"/>
        <v>0</v>
      </c>
      <c r="F54" s="117">
        <f t="shared" si="6"/>
        <v>0</v>
      </c>
      <c r="G54" s="115">
        <f t="shared" si="6"/>
        <v>1</v>
      </c>
    </row>
    <row r="55" spans="1:7" ht="4.5" customHeight="1">
      <c r="A55" s="98"/>
      <c r="B55" s="118"/>
      <c r="C55" s="118"/>
      <c r="D55" s="118"/>
      <c r="E55" s="120"/>
      <c r="F55" s="120"/>
      <c r="G55" s="118"/>
    </row>
    <row r="56" spans="1:7" ht="12.75">
      <c r="A56" s="100" t="s">
        <v>282</v>
      </c>
      <c r="B56" s="122">
        <f>C56+D56+E56+F56+G56</f>
        <v>1</v>
      </c>
      <c r="C56" s="122">
        <v>1</v>
      </c>
      <c r="D56" s="122">
        <v>0</v>
      </c>
      <c r="E56" s="124">
        <v>0</v>
      </c>
      <c r="F56" s="124">
        <v>0</v>
      </c>
      <c r="G56" s="122">
        <v>0</v>
      </c>
    </row>
    <row r="57" spans="1:7" ht="12.75">
      <c r="A57" s="100" t="s">
        <v>283</v>
      </c>
      <c r="B57" s="122">
        <f>C57+D57+E57+F57+G57</f>
        <v>1</v>
      </c>
      <c r="C57" s="122">
        <v>0</v>
      </c>
      <c r="D57" s="122">
        <v>0</v>
      </c>
      <c r="E57" s="124">
        <v>0</v>
      </c>
      <c r="F57" s="129">
        <v>0</v>
      </c>
      <c r="G57" s="122">
        <v>1</v>
      </c>
    </row>
    <row r="58" spans="1:7" ht="4.5" customHeight="1">
      <c r="A58" s="104"/>
      <c r="B58" s="125"/>
      <c r="C58" s="125"/>
      <c r="D58" s="125"/>
      <c r="E58" s="125"/>
      <c r="F58" s="125"/>
      <c r="G58" s="125"/>
    </row>
    <row r="59" spans="1:7" ht="4.5" customHeight="1">
      <c r="A59" s="112"/>
      <c r="B59" s="112"/>
      <c r="C59" s="112"/>
      <c r="D59" s="112"/>
      <c r="E59" s="112"/>
      <c r="F59" s="112"/>
      <c r="G59" s="112"/>
    </row>
    <row r="60" ht="12.75">
      <c r="A60" s="106" t="s">
        <v>46</v>
      </c>
    </row>
    <row r="65" ht="12.75">
      <c r="A65" s="140"/>
    </row>
    <row r="71" ht="12.75">
      <c r="A71" s="140"/>
    </row>
    <row r="73" ht="12.75">
      <c r="A73" s="140"/>
    </row>
    <row r="74" ht="12.75">
      <c r="A74" s="140"/>
    </row>
  </sheetData>
  <mergeCells count="7">
    <mergeCell ref="C5:G5"/>
    <mergeCell ref="A3:G3"/>
    <mergeCell ref="A2:G2"/>
    <mergeCell ref="A5:A7"/>
    <mergeCell ref="B5:B7"/>
    <mergeCell ref="G6:G7"/>
    <mergeCell ref="F6:F7"/>
  </mergeCells>
  <printOptions/>
  <pageMargins left="1.0236220472440944" right="0.7480314960629921" top="0.6692913385826772" bottom="0.984251968503937" header="0.5118110236220472" footer="0.5118110236220472"/>
  <pageSetup horizontalDpi="120" verticalDpi="12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H27" sqref="H27"/>
    </sheetView>
  </sheetViews>
  <sheetFormatPr defaultColWidth="9.33203125" defaultRowHeight="12.75"/>
  <cols>
    <col min="1" max="1" width="30.66015625" style="0" customWidth="1"/>
    <col min="2" max="2" width="14" style="0" customWidth="1"/>
    <col min="3" max="3" width="16" style="0" customWidth="1"/>
    <col min="4" max="4" width="14" style="0" customWidth="1"/>
  </cols>
  <sheetData>
    <row r="2" spans="1:4" ht="12.75">
      <c r="A2" s="202" t="s">
        <v>119</v>
      </c>
      <c r="B2" s="202"/>
      <c r="C2" s="202"/>
      <c r="D2" s="202"/>
    </row>
    <row r="3" spans="1:4" ht="12.75">
      <c r="A3" s="202" t="s">
        <v>285</v>
      </c>
      <c r="B3" s="202"/>
      <c r="C3" s="202"/>
      <c r="D3" s="202"/>
    </row>
    <row r="5" spans="1:4" ht="12.75">
      <c r="A5" s="270" t="s">
        <v>133</v>
      </c>
      <c r="B5" s="218" t="s">
        <v>0</v>
      </c>
      <c r="C5" s="216" t="s">
        <v>24</v>
      </c>
      <c r="D5" s="217"/>
    </row>
    <row r="6" spans="1:4" ht="12.75">
      <c r="A6" s="271"/>
      <c r="B6" s="219"/>
      <c r="C6" s="49" t="s">
        <v>25</v>
      </c>
      <c r="D6" s="13" t="s">
        <v>26</v>
      </c>
    </row>
    <row r="7" spans="1:4" ht="4.5" customHeight="1">
      <c r="A7" s="272"/>
      <c r="B7" s="14"/>
      <c r="C7" s="14"/>
      <c r="D7" s="14"/>
    </row>
    <row r="8" spans="1:4" ht="12.75">
      <c r="A8" s="245" t="s">
        <v>0</v>
      </c>
      <c r="B8" s="70">
        <f>SUM(B10:B21)</f>
        <v>6310</v>
      </c>
      <c r="C8" s="74">
        <f>SUM(C10:C21)</f>
        <v>775</v>
      </c>
      <c r="D8" s="70">
        <f>SUM(D10:D21)</f>
        <v>5535</v>
      </c>
    </row>
    <row r="9" spans="1:4" ht="4.5" customHeight="1">
      <c r="A9" s="254"/>
      <c r="B9" s="72"/>
      <c r="C9" s="75"/>
      <c r="D9" s="72"/>
    </row>
    <row r="10" spans="1:4" ht="12.75">
      <c r="A10" s="254" t="s">
        <v>139</v>
      </c>
      <c r="B10" s="72">
        <f aca="true" t="shared" si="0" ref="B10:B21">C10+D10</f>
        <v>1206</v>
      </c>
      <c r="C10" s="75">
        <v>85</v>
      </c>
      <c r="D10" s="72">
        <v>1121</v>
      </c>
    </row>
    <row r="11" spans="1:4" ht="12.75">
      <c r="A11" s="254" t="s">
        <v>134</v>
      </c>
      <c r="B11" s="72">
        <f t="shared" si="0"/>
        <v>208</v>
      </c>
      <c r="C11" s="75">
        <v>16</v>
      </c>
      <c r="D11" s="72">
        <v>192</v>
      </c>
    </row>
    <row r="12" spans="1:4" ht="12.75">
      <c r="A12" s="254" t="s">
        <v>140</v>
      </c>
      <c r="B12" s="72">
        <f t="shared" si="0"/>
        <v>2738</v>
      </c>
      <c r="C12" s="75">
        <v>428</v>
      </c>
      <c r="D12" s="72">
        <v>2310</v>
      </c>
    </row>
    <row r="13" spans="1:4" ht="12.75">
      <c r="A13" s="254" t="s">
        <v>135</v>
      </c>
      <c r="B13" s="72">
        <f t="shared" si="0"/>
        <v>747</v>
      </c>
      <c r="C13" s="75">
        <v>93</v>
      </c>
      <c r="D13" s="72">
        <v>654</v>
      </c>
    </row>
    <row r="14" spans="1:4" ht="12.75">
      <c r="A14" s="254" t="s">
        <v>136</v>
      </c>
      <c r="B14" s="72">
        <f t="shared" si="0"/>
        <v>12</v>
      </c>
      <c r="C14" s="75">
        <v>1</v>
      </c>
      <c r="D14" s="72">
        <v>11</v>
      </c>
    </row>
    <row r="15" spans="1:4" ht="12.75">
      <c r="A15" s="273" t="s">
        <v>286</v>
      </c>
      <c r="B15" s="72">
        <f t="shared" si="0"/>
        <v>39</v>
      </c>
      <c r="C15" s="75">
        <v>0</v>
      </c>
      <c r="D15" s="72">
        <v>39</v>
      </c>
    </row>
    <row r="16" spans="1:4" ht="12.75">
      <c r="A16" s="273" t="s">
        <v>348</v>
      </c>
      <c r="B16" s="72">
        <f t="shared" si="0"/>
        <v>395</v>
      </c>
      <c r="C16" s="75">
        <v>23</v>
      </c>
      <c r="D16" s="72">
        <v>372</v>
      </c>
    </row>
    <row r="17" spans="1:4" ht="12.75">
      <c r="A17" s="273" t="s">
        <v>349</v>
      </c>
      <c r="B17" s="72">
        <f t="shared" si="0"/>
        <v>146</v>
      </c>
      <c r="C17" s="75">
        <v>21</v>
      </c>
      <c r="D17" s="72">
        <v>125</v>
      </c>
    </row>
    <row r="18" spans="1:4" ht="12.75">
      <c r="A18" s="273" t="s">
        <v>350</v>
      </c>
      <c r="B18" s="72">
        <f t="shared" si="0"/>
        <v>41</v>
      </c>
      <c r="C18" s="75">
        <v>6</v>
      </c>
      <c r="D18" s="72">
        <v>35</v>
      </c>
    </row>
    <row r="19" spans="1:4" ht="12.75">
      <c r="A19" s="273" t="s">
        <v>287</v>
      </c>
      <c r="B19" s="72">
        <f t="shared" si="0"/>
        <v>162</v>
      </c>
      <c r="C19" s="75">
        <v>16</v>
      </c>
      <c r="D19" s="72">
        <v>146</v>
      </c>
    </row>
    <row r="20" spans="1:4" ht="12.75">
      <c r="A20" s="273" t="s">
        <v>362</v>
      </c>
      <c r="B20" s="72">
        <f t="shared" si="0"/>
        <v>70</v>
      </c>
      <c r="C20" s="75">
        <v>0</v>
      </c>
      <c r="D20" s="72">
        <v>70</v>
      </c>
    </row>
    <row r="21" spans="1:4" ht="15.75">
      <c r="A21" s="254" t="s">
        <v>137</v>
      </c>
      <c r="B21" s="72">
        <f t="shared" si="0"/>
        <v>546</v>
      </c>
      <c r="C21" s="75">
        <v>86</v>
      </c>
      <c r="D21" s="72">
        <v>460</v>
      </c>
    </row>
    <row r="22" spans="1:4" ht="4.5" customHeight="1">
      <c r="A22" s="10"/>
      <c r="B22" s="10"/>
      <c r="C22" s="10"/>
      <c r="D22" s="10"/>
    </row>
    <row r="23" ht="4.5" customHeight="1"/>
    <row r="24" ht="12.75">
      <c r="A24" s="15" t="s">
        <v>161</v>
      </c>
    </row>
    <row r="25" ht="12.75">
      <c r="A25" s="15" t="s">
        <v>357</v>
      </c>
    </row>
    <row r="26" ht="12.75">
      <c r="A26" s="15" t="s">
        <v>162</v>
      </c>
    </row>
    <row r="27" ht="12.75">
      <c r="A27" s="15" t="s">
        <v>163</v>
      </c>
    </row>
    <row r="28" ht="12.75">
      <c r="A28" s="15" t="s">
        <v>138</v>
      </c>
    </row>
  </sheetData>
  <mergeCells count="5">
    <mergeCell ref="C5:D5"/>
    <mergeCell ref="A2:D2"/>
    <mergeCell ref="A3:D3"/>
    <mergeCell ref="A5:A6"/>
    <mergeCell ref="B5:B6"/>
  </mergeCells>
  <printOptions/>
  <pageMargins left="1.37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1">
      <selection activeCell="I23" sqref="I23"/>
    </sheetView>
  </sheetViews>
  <sheetFormatPr defaultColWidth="9.33203125" defaultRowHeight="12.75"/>
  <cols>
    <col min="1" max="1" width="39.33203125" style="83" customWidth="1"/>
    <col min="2" max="2" width="11.66015625" style="83" customWidth="1"/>
    <col min="3" max="3" width="13" style="83" customWidth="1"/>
    <col min="4" max="4" width="12.5" style="83" customWidth="1"/>
    <col min="5" max="16384" width="13.33203125" style="83" customWidth="1"/>
  </cols>
  <sheetData>
    <row r="2" spans="1:4" ht="12.75">
      <c r="A2" s="222" t="s">
        <v>187</v>
      </c>
      <c r="B2" s="222"/>
      <c r="C2" s="222"/>
      <c r="D2" s="222"/>
    </row>
    <row r="3" spans="1:4" ht="12.75">
      <c r="A3" s="222" t="s">
        <v>358</v>
      </c>
      <c r="B3" s="222"/>
      <c r="C3" s="222"/>
      <c r="D3" s="222"/>
    </row>
    <row r="4" spans="1:3" ht="12.75">
      <c r="A4" s="82"/>
      <c r="B4" s="82"/>
      <c r="C4" s="82"/>
    </row>
    <row r="5" spans="1:4" ht="12.75">
      <c r="A5" s="274" t="s">
        <v>188</v>
      </c>
      <c r="B5" s="224" t="s">
        <v>0</v>
      </c>
      <c r="C5" s="220" t="s">
        <v>24</v>
      </c>
      <c r="D5" s="221"/>
    </row>
    <row r="6" spans="1:4" ht="12.75">
      <c r="A6" s="275"/>
      <c r="B6" s="225"/>
      <c r="C6" s="92" t="s">
        <v>25</v>
      </c>
      <c r="D6" s="93" t="s">
        <v>26</v>
      </c>
    </row>
    <row r="7" spans="1:4" ht="4.5" customHeight="1">
      <c r="A7" s="276"/>
      <c r="B7" s="87"/>
      <c r="C7" s="87"/>
      <c r="D7" s="87"/>
    </row>
    <row r="8" spans="1:4" ht="12.75">
      <c r="A8" s="277" t="s">
        <v>0</v>
      </c>
      <c r="B8" s="279">
        <f>SUM(B10:B39)</f>
        <v>2522</v>
      </c>
      <c r="C8" s="279">
        <f>SUM(C10:C39)</f>
        <v>820</v>
      </c>
      <c r="D8" s="279">
        <f>SUM(D10:D39)</f>
        <v>1702</v>
      </c>
    </row>
    <row r="9" spans="1:4" ht="4.5" customHeight="1">
      <c r="A9" s="278"/>
      <c r="B9" s="149"/>
      <c r="C9" s="149"/>
      <c r="D9" s="149"/>
    </row>
    <row r="10" spans="1:4" ht="12.75">
      <c r="A10" s="278" t="s">
        <v>189</v>
      </c>
      <c r="B10" s="149">
        <f>C10+D10</f>
        <v>2</v>
      </c>
      <c r="C10" s="149">
        <v>0</v>
      </c>
      <c r="D10" s="149">
        <v>2</v>
      </c>
    </row>
    <row r="11" spans="1:4" ht="12.75">
      <c r="A11" s="278" t="s">
        <v>190</v>
      </c>
      <c r="B11" s="149">
        <f aca="true" t="shared" si="0" ref="B11:B39">C11+D11</f>
        <v>0</v>
      </c>
      <c r="C11" s="149">
        <v>0</v>
      </c>
      <c r="D11" s="149">
        <v>0</v>
      </c>
    </row>
    <row r="12" spans="1:4" ht="12.75">
      <c r="A12" s="278" t="s">
        <v>191</v>
      </c>
      <c r="B12" s="149">
        <f t="shared" si="0"/>
        <v>40</v>
      </c>
      <c r="C12" s="149">
        <v>40</v>
      </c>
      <c r="D12" s="149">
        <v>0</v>
      </c>
    </row>
    <row r="13" spans="1:4" ht="12.75">
      <c r="A13" s="278" t="s">
        <v>192</v>
      </c>
      <c r="B13" s="149">
        <f t="shared" si="0"/>
        <v>57</v>
      </c>
      <c r="C13" s="149">
        <v>57</v>
      </c>
      <c r="D13" s="149">
        <v>0</v>
      </c>
    </row>
    <row r="14" spans="1:4" ht="12.75">
      <c r="A14" s="278" t="s">
        <v>193</v>
      </c>
      <c r="B14" s="149">
        <f t="shared" si="0"/>
        <v>0</v>
      </c>
      <c r="C14" s="149">
        <v>0</v>
      </c>
      <c r="D14" s="149">
        <v>0</v>
      </c>
    </row>
    <row r="15" spans="1:4" ht="12.75">
      <c r="A15" s="278" t="s">
        <v>194</v>
      </c>
      <c r="B15" s="149">
        <f t="shared" si="0"/>
        <v>15</v>
      </c>
      <c r="C15" s="149">
        <v>0</v>
      </c>
      <c r="D15" s="149">
        <v>15</v>
      </c>
    </row>
    <row r="16" spans="1:4" ht="12.75">
      <c r="A16" s="278" t="s">
        <v>195</v>
      </c>
      <c r="B16" s="149">
        <f t="shared" si="0"/>
        <v>0</v>
      </c>
      <c r="C16" s="149">
        <v>0</v>
      </c>
      <c r="D16" s="149">
        <v>0</v>
      </c>
    </row>
    <row r="17" spans="1:4" ht="12.75">
      <c r="A17" s="278" t="s">
        <v>196</v>
      </c>
      <c r="B17" s="149">
        <f t="shared" si="0"/>
        <v>3</v>
      </c>
      <c r="C17" s="149">
        <v>0</v>
      </c>
      <c r="D17" s="149">
        <v>3</v>
      </c>
    </row>
    <row r="18" spans="1:4" ht="12.75">
      <c r="A18" s="278" t="s">
        <v>197</v>
      </c>
      <c r="B18" s="149">
        <f t="shared" si="0"/>
        <v>3</v>
      </c>
      <c r="C18" s="149">
        <v>3</v>
      </c>
      <c r="D18" s="149">
        <v>0</v>
      </c>
    </row>
    <row r="19" spans="1:4" ht="12.75">
      <c r="A19" s="278" t="s">
        <v>198</v>
      </c>
      <c r="B19" s="149">
        <f t="shared" si="0"/>
        <v>0</v>
      </c>
      <c r="C19" s="149">
        <v>0</v>
      </c>
      <c r="D19" s="149">
        <v>0</v>
      </c>
    </row>
    <row r="20" spans="1:4" ht="12.75">
      <c r="A20" s="278" t="s">
        <v>199</v>
      </c>
      <c r="B20" s="149">
        <f t="shared" si="0"/>
        <v>69</v>
      </c>
      <c r="C20" s="149">
        <v>63</v>
      </c>
      <c r="D20" s="149">
        <v>6</v>
      </c>
    </row>
    <row r="21" spans="1:4" ht="12.75">
      <c r="A21" s="278" t="s">
        <v>200</v>
      </c>
      <c r="B21" s="149">
        <f t="shared" si="0"/>
        <v>1</v>
      </c>
      <c r="C21" s="149">
        <v>0</v>
      </c>
      <c r="D21" s="149">
        <v>1</v>
      </c>
    </row>
    <row r="22" spans="1:4" ht="12.75">
      <c r="A22" s="278" t="s">
        <v>201</v>
      </c>
      <c r="B22" s="149">
        <f t="shared" si="0"/>
        <v>48</v>
      </c>
      <c r="C22" s="149">
        <v>38</v>
      </c>
      <c r="D22" s="149">
        <v>10</v>
      </c>
    </row>
    <row r="23" spans="1:4" ht="12.75">
      <c r="A23" s="278" t="s">
        <v>202</v>
      </c>
      <c r="B23" s="149">
        <f t="shared" si="0"/>
        <v>244</v>
      </c>
      <c r="C23" s="149">
        <v>109</v>
      </c>
      <c r="D23" s="149">
        <v>135</v>
      </c>
    </row>
    <row r="24" spans="1:4" ht="12.75">
      <c r="A24" s="278" t="s">
        <v>203</v>
      </c>
      <c r="B24" s="149">
        <f t="shared" si="0"/>
        <v>4</v>
      </c>
      <c r="C24" s="149">
        <v>4</v>
      </c>
      <c r="D24" s="149">
        <v>0</v>
      </c>
    </row>
    <row r="25" spans="1:4" ht="12.75">
      <c r="A25" s="278" t="s">
        <v>204</v>
      </c>
      <c r="B25" s="149">
        <f t="shared" si="0"/>
        <v>3</v>
      </c>
      <c r="C25" s="149">
        <v>1</v>
      </c>
      <c r="D25" s="149">
        <v>2</v>
      </c>
    </row>
    <row r="26" spans="1:4" ht="12.75">
      <c r="A26" s="278" t="s">
        <v>205</v>
      </c>
      <c r="B26" s="149">
        <f t="shared" si="0"/>
        <v>10</v>
      </c>
      <c r="C26" s="149">
        <v>6</v>
      </c>
      <c r="D26" s="149">
        <v>4</v>
      </c>
    </row>
    <row r="27" spans="1:4" ht="12.75">
      <c r="A27" s="278" t="s">
        <v>206</v>
      </c>
      <c r="B27" s="149">
        <f t="shared" si="0"/>
        <v>3</v>
      </c>
      <c r="C27" s="149">
        <v>2</v>
      </c>
      <c r="D27" s="149">
        <v>1</v>
      </c>
    </row>
    <row r="28" spans="1:4" ht="12.75">
      <c r="A28" s="278" t="s">
        <v>207</v>
      </c>
      <c r="B28" s="149">
        <f t="shared" si="0"/>
        <v>36</v>
      </c>
      <c r="C28" s="149">
        <v>11</v>
      </c>
      <c r="D28" s="149">
        <v>25</v>
      </c>
    </row>
    <row r="29" spans="1:4" ht="12.75">
      <c r="A29" s="278" t="s">
        <v>208</v>
      </c>
      <c r="B29" s="149">
        <f t="shared" si="0"/>
        <v>9</v>
      </c>
      <c r="C29" s="149">
        <v>7</v>
      </c>
      <c r="D29" s="149">
        <v>2</v>
      </c>
    </row>
    <row r="30" spans="1:4" ht="12.75">
      <c r="A30" s="278" t="s">
        <v>209</v>
      </c>
      <c r="B30" s="149">
        <f t="shared" si="0"/>
        <v>58</v>
      </c>
      <c r="C30" s="149">
        <v>26</v>
      </c>
      <c r="D30" s="149">
        <v>32</v>
      </c>
    </row>
    <row r="31" spans="1:4" ht="12.75">
      <c r="A31" s="278" t="s">
        <v>210</v>
      </c>
      <c r="B31" s="149">
        <f t="shared" si="0"/>
        <v>172</v>
      </c>
      <c r="C31" s="149">
        <v>172</v>
      </c>
      <c r="D31" s="149">
        <v>0</v>
      </c>
    </row>
    <row r="32" spans="1:4" ht="12.75">
      <c r="A32" s="278" t="s">
        <v>211</v>
      </c>
      <c r="B32" s="149">
        <f t="shared" si="0"/>
        <v>9</v>
      </c>
      <c r="C32" s="149">
        <v>9</v>
      </c>
      <c r="D32" s="149">
        <v>0</v>
      </c>
    </row>
    <row r="33" spans="1:4" ht="12.75">
      <c r="A33" s="278" t="s">
        <v>212</v>
      </c>
      <c r="B33" s="149">
        <f t="shared" si="0"/>
        <v>6</v>
      </c>
      <c r="C33" s="149">
        <v>6</v>
      </c>
      <c r="D33" s="149">
        <v>0</v>
      </c>
    </row>
    <row r="34" spans="1:4" ht="12.75">
      <c r="A34" s="278" t="s">
        <v>213</v>
      </c>
      <c r="B34" s="149">
        <f t="shared" si="0"/>
        <v>416</v>
      </c>
      <c r="C34" s="149">
        <v>0</v>
      </c>
      <c r="D34" s="149">
        <v>416</v>
      </c>
    </row>
    <row r="35" spans="1:4" ht="12.75">
      <c r="A35" s="278" t="s">
        <v>214</v>
      </c>
      <c r="B35" s="149">
        <f t="shared" si="0"/>
        <v>668</v>
      </c>
      <c r="C35" s="149">
        <v>0</v>
      </c>
      <c r="D35" s="149">
        <v>668</v>
      </c>
    </row>
    <row r="36" spans="1:4" ht="12.75">
      <c r="A36" s="278" t="s">
        <v>215</v>
      </c>
      <c r="B36" s="149">
        <f t="shared" si="0"/>
        <v>17</v>
      </c>
      <c r="C36" s="149">
        <v>0</v>
      </c>
      <c r="D36" s="149">
        <v>17</v>
      </c>
    </row>
    <row r="37" spans="1:4" ht="12.75">
      <c r="A37" s="278" t="s">
        <v>216</v>
      </c>
      <c r="B37" s="149">
        <f t="shared" si="0"/>
        <v>4</v>
      </c>
      <c r="C37" s="149">
        <v>0</v>
      </c>
      <c r="D37" s="149">
        <v>4</v>
      </c>
    </row>
    <row r="38" spans="1:4" ht="12.75">
      <c r="A38" s="278" t="s">
        <v>217</v>
      </c>
      <c r="B38" s="149">
        <f t="shared" si="0"/>
        <v>625</v>
      </c>
      <c r="C38" s="149">
        <v>266</v>
      </c>
      <c r="D38" s="149">
        <v>359</v>
      </c>
    </row>
    <row r="39" spans="1:4" ht="12.75">
      <c r="A39" s="278" t="s">
        <v>218</v>
      </c>
      <c r="B39" s="149">
        <f t="shared" si="0"/>
        <v>0</v>
      </c>
      <c r="C39" s="149">
        <v>0</v>
      </c>
      <c r="D39" s="149">
        <v>0</v>
      </c>
    </row>
    <row r="40" spans="1:4" ht="4.5" customHeight="1">
      <c r="A40" s="90"/>
      <c r="B40" s="90"/>
      <c r="C40" s="90"/>
      <c r="D40" s="90"/>
    </row>
    <row r="41" ht="4.5" customHeight="1"/>
    <row r="42" spans="1:2" ht="12.75">
      <c r="A42" s="91" t="s">
        <v>219</v>
      </c>
      <c r="B42" s="91"/>
    </row>
  </sheetData>
  <mergeCells count="5">
    <mergeCell ref="C5:D5"/>
    <mergeCell ref="A2:D2"/>
    <mergeCell ref="A3:D3"/>
    <mergeCell ref="A5:A6"/>
    <mergeCell ref="B5:B6"/>
  </mergeCells>
  <printOptions/>
  <pageMargins left="1.1" right="0.75" top="0.5" bottom="1" header="0" footer="0"/>
  <pageSetup horizontalDpi="120" verticalDpi="12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G23" sqref="G23"/>
    </sheetView>
  </sheetViews>
  <sheetFormatPr defaultColWidth="9.33203125" defaultRowHeight="12.75"/>
  <cols>
    <col min="1" max="1" width="22.33203125" style="83" customWidth="1"/>
    <col min="2" max="2" width="12.83203125" style="83" customWidth="1"/>
    <col min="3" max="3" width="15" style="83" customWidth="1"/>
    <col min="4" max="4" width="15.33203125" style="83" customWidth="1"/>
    <col min="5" max="16384" width="13.33203125" style="83" customWidth="1"/>
  </cols>
  <sheetData>
    <row r="2" spans="1:4" ht="12.75">
      <c r="A2" s="222" t="s">
        <v>185</v>
      </c>
      <c r="B2" s="222"/>
      <c r="C2" s="222"/>
      <c r="D2" s="222"/>
    </row>
    <row r="3" spans="1:4" ht="12.75">
      <c r="A3" s="222" t="s">
        <v>186</v>
      </c>
      <c r="B3" s="222"/>
      <c r="C3" s="222"/>
      <c r="D3" s="222"/>
    </row>
    <row r="4" ht="12.75">
      <c r="A4" s="84"/>
    </row>
    <row r="5" spans="1:4" ht="12.75">
      <c r="A5" s="274" t="s">
        <v>114</v>
      </c>
      <c r="B5" s="224" t="s">
        <v>0</v>
      </c>
      <c r="C5" s="223" t="s">
        <v>24</v>
      </c>
      <c r="D5" s="220"/>
    </row>
    <row r="6" spans="1:4" ht="12.75">
      <c r="A6" s="275"/>
      <c r="B6" s="225"/>
      <c r="C6" s="85" t="s">
        <v>25</v>
      </c>
      <c r="D6" s="86" t="s">
        <v>26</v>
      </c>
    </row>
    <row r="7" spans="1:4" ht="4.5" customHeight="1">
      <c r="A7" s="276"/>
      <c r="B7" s="87"/>
      <c r="C7" s="87"/>
      <c r="D7" s="87"/>
    </row>
    <row r="8" spans="1:4" ht="12.75">
      <c r="A8" s="277" t="s">
        <v>0</v>
      </c>
      <c r="B8" s="88">
        <f>SUM(B10:B25)</f>
        <v>360</v>
      </c>
      <c r="C8" s="88">
        <f>SUM(C10:C25)</f>
        <v>220</v>
      </c>
      <c r="D8" s="88">
        <f>SUM(D9:D25)</f>
        <v>140</v>
      </c>
    </row>
    <row r="9" spans="1:4" ht="4.5" customHeight="1">
      <c r="A9" s="278"/>
      <c r="B9" s="89"/>
      <c r="C9" s="89"/>
      <c r="D9" s="89"/>
    </row>
    <row r="10" spans="1:4" ht="12.75">
      <c r="A10" s="278" t="s">
        <v>116</v>
      </c>
      <c r="B10" s="89">
        <f>C10+D10</f>
        <v>1</v>
      </c>
      <c r="C10" s="89">
        <v>1</v>
      </c>
      <c r="D10" s="89">
        <v>0</v>
      </c>
    </row>
    <row r="11" spans="1:4" ht="12.75">
      <c r="A11" s="280" t="s">
        <v>27</v>
      </c>
      <c r="B11" s="89">
        <f aca="true" t="shared" si="0" ref="B11:B25">C11+D11</f>
        <v>3</v>
      </c>
      <c r="C11" s="89">
        <v>0</v>
      </c>
      <c r="D11" s="89">
        <v>3</v>
      </c>
    </row>
    <row r="12" spans="1:4" ht="12.75">
      <c r="A12" s="280" t="s">
        <v>28</v>
      </c>
      <c r="B12" s="89">
        <f t="shared" si="0"/>
        <v>3</v>
      </c>
      <c r="C12" s="89">
        <v>0</v>
      </c>
      <c r="D12" s="89">
        <v>3</v>
      </c>
    </row>
    <row r="13" spans="1:4" ht="12.75">
      <c r="A13" s="280" t="s">
        <v>29</v>
      </c>
      <c r="B13" s="89">
        <f t="shared" si="0"/>
        <v>2</v>
      </c>
      <c r="C13" s="89">
        <v>0</v>
      </c>
      <c r="D13" s="89">
        <v>2</v>
      </c>
    </row>
    <row r="14" spans="1:4" ht="12.75">
      <c r="A14" s="280" t="s">
        <v>30</v>
      </c>
      <c r="B14" s="89">
        <f t="shared" si="0"/>
        <v>10</v>
      </c>
      <c r="C14" s="89">
        <v>2</v>
      </c>
      <c r="D14" s="89">
        <v>8</v>
      </c>
    </row>
    <row r="15" spans="1:4" ht="12.75">
      <c r="A15" s="280" t="s">
        <v>31</v>
      </c>
      <c r="B15" s="89">
        <f t="shared" si="0"/>
        <v>20</v>
      </c>
      <c r="C15" s="89">
        <v>7</v>
      </c>
      <c r="D15" s="89">
        <v>13</v>
      </c>
    </row>
    <row r="16" spans="1:4" ht="12.75">
      <c r="A16" s="280" t="s">
        <v>32</v>
      </c>
      <c r="B16" s="89">
        <f t="shared" si="0"/>
        <v>71</v>
      </c>
      <c r="C16" s="89">
        <v>37</v>
      </c>
      <c r="D16" s="89">
        <v>34</v>
      </c>
    </row>
    <row r="17" spans="1:4" ht="12.75">
      <c r="A17" s="280" t="s">
        <v>33</v>
      </c>
      <c r="B17" s="89">
        <f t="shared" si="0"/>
        <v>72</v>
      </c>
      <c r="C17" s="89">
        <v>46</v>
      </c>
      <c r="D17" s="89">
        <v>26</v>
      </c>
    </row>
    <row r="18" spans="1:4" ht="12.75">
      <c r="A18" s="280" t="s">
        <v>34</v>
      </c>
      <c r="B18" s="89">
        <f t="shared" si="0"/>
        <v>59</v>
      </c>
      <c r="C18" s="89">
        <v>41</v>
      </c>
      <c r="D18" s="89">
        <v>18</v>
      </c>
    </row>
    <row r="19" spans="1:4" ht="12.75">
      <c r="A19" s="280" t="s">
        <v>35</v>
      </c>
      <c r="B19" s="89">
        <f t="shared" si="0"/>
        <v>48</v>
      </c>
      <c r="C19" s="89">
        <v>38</v>
      </c>
      <c r="D19" s="89">
        <v>10</v>
      </c>
    </row>
    <row r="20" spans="1:4" ht="12.75">
      <c r="A20" s="280" t="s">
        <v>36</v>
      </c>
      <c r="B20" s="89">
        <f t="shared" si="0"/>
        <v>21</v>
      </c>
      <c r="C20" s="89">
        <v>15</v>
      </c>
      <c r="D20" s="89">
        <v>6</v>
      </c>
    </row>
    <row r="21" spans="1:4" ht="12.75">
      <c r="A21" s="280" t="s">
        <v>37</v>
      </c>
      <c r="B21" s="89">
        <f t="shared" si="0"/>
        <v>24</v>
      </c>
      <c r="C21" s="89">
        <v>19</v>
      </c>
      <c r="D21" s="89">
        <v>5</v>
      </c>
    </row>
    <row r="22" spans="1:4" ht="12.75">
      <c r="A22" s="278" t="s">
        <v>38</v>
      </c>
      <c r="B22" s="89">
        <f t="shared" si="0"/>
        <v>7</v>
      </c>
      <c r="C22" s="89">
        <v>4</v>
      </c>
      <c r="D22" s="89">
        <v>3</v>
      </c>
    </row>
    <row r="23" spans="1:4" ht="12.75">
      <c r="A23" s="278" t="s">
        <v>39</v>
      </c>
      <c r="B23" s="89">
        <f t="shared" si="0"/>
        <v>6</v>
      </c>
      <c r="C23" s="89">
        <v>4</v>
      </c>
      <c r="D23" s="89">
        <v>2</v>
      </c>
    </row>
    <row r="24" spans="1:4" ht="12.75">
      <c r="A24" s="278" t="s">
        <v>40</v>
      </c>
      <c r="B24" s="89">
        <f t="shared" si="0"/>
        <v>6</v>
      </c>
      <c r="C24" s="89">
        <v>4</v>
      </c>
      <c r="D24" s="89">
        <v>2</v>
      </c>
    </row>
    <row r="25" spans="1:4" ht="12.75">
      <c r="A25" s="278" t="s">
        <v>41</v>
      </c>
      <c r="B25" s="89">
        <f t="shared" si="0"/>
        <v>7</v>
      </c>
      <c r="C25" s="89">
        <v>2</v>
      </c>
      <c r="D25" s="89">
        <v>5</v>
      </c>
    </row>
    <row r="26" spans="1:4" ht="4.5" customHeight="1">
      <c r="A26" s="90"/>
      <c r="B26" s="90"/>
      <c r="C26" s="90"/>
      <c r="D26" s="90"/>
    </row>
    <row r="27" ht="4.5" customHeight="1"/>
    <row r="28" ht="12.75">
      <c r="A28" s="91" t="s">
        <v>359</v>
      </c>
    </row>
  </sheetData>
  <mergeCells count="5">
    <mergeCell ref="C5:D5"/>
    <mergeCell ref="A2:D2"/>
    <mergeCell ref="A3:D3"/>
    <mergeCell ref="A5:A6"/>
    <mergeCell ref="B5:B6"/>
  </mergeCells>
  <printOptions/>
  <pageMargins left="0.92" right="0.75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G23" sqref="G23"/>
    </sheetView>
  </sheetViews>
  <sheetFormatPr defaultColWidth="9.33203125" defaultRowHeight="12.75"/>
  <cols>
    <col min="1" max="1" width="36.83203125" style="1" customWidth="1"/>
    <col min="2" max="2" width="13" style="1" customWidth="1"/>
    <col min="3" max="3" width="13.66015625" style="1" customWidth="1"/>
    <col min="4" max="4" width="13.16015625" style="1" customWidth="1"/>
    <col min="5" max="16384" width="13.33203125" style="1" customWidth="1"/>
  </cols>
  <sheetData>
    <row r="2" spans="1:4" ht="12.75">
      <c r="A2" s="150" t="s">
        <v>182</v>
      </c>
      <c r="B2" s="150"/>
      <c r="C2" s="150"/>
      <c r="D2" s="150"/>
    </row>
    <row r="3" spans="1:4" ht="12.75">
      <c r="A3" s="150" t="s">
        <v>168</v>
      </c>
      <c r="B3" s="150"/>
      <c r="C3" s="150"/>
      <c r="D3" s="150"/>
    </row>
    <row r="4" spans="1:4" ht="12.75">
      <c r="A4" s="50"/>
      <c r="B4" s="50"/>
      <c r="C4" s="50"/>
      <c r="D4" s="50"/>
    </row>
    <row r="5" spans="1:4" ht="12.75">
      <c r="A5" s="242" t="s">
        <v>76</v>
      </c>
      <c r="B5" s="199" t="s">
        <v>0</v>
      </c>
      <c r="C5" s="197" t="s">
        <v>24</v>
      </c>
      <c r="D5" s="198"/>
    </row>
    <row r="6" spans="1:4" ht="12.75" customHeight="1">
      <c r="A6" s="243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6.5" customHeight="1">
      <c r="A8" s="251" t="s">
        <v>0</v>
      </c>
      <c r="B8" s="54">
        <f>SUM(B10:B18)</f>
        <v>3276373</v>
      </c>
      <c r="C8" s="54">
        <f>SUM(C10:C18)</f>
        <v>2173352</v>
      </c>
      <c r="D8" s="54">
        <f>SUM(D10:D18)</f>
        <v>1103021</v>
      </c>
    </row>
    <row r="9" spans="1:4" ht="4.5" customHeight="1">
      <c r="A9" s="248"/>
      <c r="B9" s="55"/>
      <c r="C9" s="55"/>
      <c r="D9" s="55"/>
    </row>
    <row r="10" spans="1:4" ht="12.75">
      <c r="A10" s="248" t="s">
        <v>77</v>
      </c>
      <c r="B10" s="55">
        <f>C10+D10</f>
        <v>98600</v>
      </c>
      <c r="C10" s="79">
        <v>66622.5</v>
      </c>
      <c r="D10" s="79">
        <v>31977.5</v>
      </c>
    </row>
    <row r="11" spans="1:4" ht="12.75">
      <c r="A11" s="248" t="s">
        <v>78</v>
      </c>
      <c r="B11" s="55">
        <f aca="true" t="shared" si="0" ref="B11:B18">C11+D11</f>
        <v>202355.5</v>
      </c>
      <c r="C11" s="79">
        <v>87440.5</v>
      </c>
      <c r="D11" s="79">
        <v>114915</v>
      </c>
    </row>
    <row r="12" spans="1:4" ht="12.75">
      <c r="A12" s="248" t="s">
        <v>79</v>
      </c>
      <c r="B12" s="55">
        <f t="shared" si="0"/>
        <v>223160</v>
      </c>
      <c r="C12" s="79">
        <v>120309</v>
      </c>
      <c r="D12" s="79">
        <v>102851</v>
      </c>
    </row>
    <row r="13" spans="1:4" ht="12.75">
      <c r="A13" s="248" t="s">
        <v>80</v>
      </c>
      <c r="B13" s="55">
        <f t="shared" si="0"/>
        <v>221967</v>
      </c>
      <c r="C13" s="79">
        <v>77336.5</v>
      </c>
      <c r="D13" s="79">
        <v>144630.5</v>
      </c>
    </row>
    <row r="14" spans="1:4" ht="15.75">
      <c r="A14" s="248" t="s">
        <v>104</v>
      </c>
      <c r="B14" s="55">
        <f t="shared" si="0"/>
        <v>630927.5</v>
      </c>
      <c r="C14" s="79">
        <v>313068</v>
      </c>
      <c r="D14" s="79">
        <v>317859.5</v>
      </c>
    </row>
    <row r="15" spans="1:4" ht="12.75">
      <c r="A15" s="248" t="s">
        <v>81</v>
      </c>
      <c r="B15" s="55">
        <f t="shared" si="0"/>
        <v>330195</v>
      </c>
      <c r="C15" s="79">
        <v>312046.5</v>
      </c>
      <c r="D15" s="79">
        <v>18148.5</v>
      </c>
    </row>
    <row r="16" spans="1:4" ht="12.75">
      <c r="A16" s="248" t="s">
        <v>82</v>
      </c>
      <c r="B16" s="55">
        <f t="shared" si="0"/>
        <v>536015</v>
      </c>
      <c r="C16" s="79">
        <v>483517</v>
      </c>
      <c r="D16" s="79">
        <v>52498</v>
      </c>
    </row>
    <row r="17" spans="1:4" ht="12.75">
      <c r="A17" s="248" t="s">
        <v>166</v>
      </c>
      <c r="B17" s="55">
        <f t="shared" si="0"/>
        <v>376198.5</v>
      </c>
      <c r="C17" s="79">
        <v>306637</v>
      </c>
      <c r="D17" s="79">
        <v>69561.5</v>
      </c>
    </row>
    <row r="18" spans="1:4" ht="12.75">
      <c r="A18" s="248" t="s">
        <v>83</v>
      </c>
      <c r="B18" s="55">
        <f t="shared" si="0"/>
        <v>656954.5</v>
      </c>
      <c r="C18" s="79">
        <v>406375</v>
      </c>
      <c r="D18" s="79">
        <v>250579.5</v>
      </c>
    </row>
    <row r="19" spans="1:4" ht="4.5" customHeight="1">
      <c r="A19" s="3"/>
      <c r="B19" s="3"/>
      <c r="C19" s="3"/>
      <c r="D19" s="3"/>
    </row>
    <row r="20" ht="4.5" customHeight="1"/>
    <row r="21" spans="1:7" ht="11.25" customHeight="1">
      <c r="A21" s="4" t="s">
        <v>327</v>
      </c>
      <c r="G21" s="76"/>
    </row>
    <row r="22" spans="1:7" ht="11.25" customHeight="1">
      <c r="A22" s="4" t="s">
        <v>328</v>
      </c>
      <c r="G22" s="76"/>
    </row>
    <row r="23" ht="12.75">
      <c r="G23" s="76"/>
    </row>
    <row r="24" ht="12.75">
      <c r="G24" s="76"/>
    </row>
    <row r="25" ht="12.75">
      <c r="G25" s="76"/>
    </row>
    <row r="26" ht="12.75">
      <c r="G26" s="76"/>
    </row>
    <row r="27" ht="12.75">
      <c r="G27" s="76"/>
    </row>
    <row r="29" ht="12.75">
      <c r="A29" s="6" t="s">
        <v>77</v>
      </c>
    </row>
    <row r="30" ht="12.75">
      <c r="A30" s="6" t="s">
        <v>78</v>
      </c>
    </row>
    <row r="31" ht="12.75">
      <c r="A31" s="6" t="s">
        <v>79</v>
      </c>
    </row>
    <row r="32" ht="12.75">
      <c r="A32" s="6" t="s">
        <v>80</v>
      </c>
    </row>
    <row r="33" ht="12.75">
      <c r="A33" s="6" t="s">
        <v>329</v>
      </c>
    </row>
    <row r="34" ht="12.75">
      <c r="A34" s="6" t="s">
        <v>81</v>
      </c>
    </row>
    <row r="35" ht="12.75">
      <c r="A35" s="6" t="s">
        <v>82</v>
      </c>
    </row>
    <row r="36" ht="12.75">
      <c r="A36" s="6" t="s">
        <v>166</v>
      </c>
    </row>
    <row r="37" ht="12.75">
      <c r="A37" s="6" t="s">
        <v>83</v>
      </c>
    </row>
  </sheetData>
  <mergeCells count="5">
    <mergeCell ref="A2:D2"/>
    <mergeCell ref="A3:D3"/>
    <mergeCell ref="C5:D5"/>
    <mergeCell ref="A5:A6"/>
    <mergeCell ref="B5:B6"/>
  </mergeCells>
  <printOptions/>
  <pageMargins left="0.94" right="0.75" top="0.82" bottom="1" header="0.5" footer="0.5"/>
  <pageSetup horizontalDpi="300" verticalDpi="3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H29" sqref="H29"/>
    </sheetView>
  </sheetViews>
  <sheetFormatPr defaultColWidth="9.33203125" defaultRowHeight="12.75"/>
  <cols>
    <col min="1" max="1" width="27.33203125" style="83" customWidth="1"/>
    <col min="2" max="2" width="10.16015625" style="83" customWidth="1"/>
    <col min="3" max="16384" width="10.66015625" style="83" customWidth="1"/>
  </cols>
  <sheetData>
    <row r="2" spans="1:7" ht="12.75">
      <c r="A2" s="222" t="s">
        <v>296</v>
      </c>
      <c r="B2" s="222"/>
      <c r="C2" s="222"/>
      <c r="D2" s="222"/>
      <c r="E2" s="222"/>
      <c r="F2" s="222"/>
      <c r="G2" s="222"/>
    </row>
    <row r="4" spans="1:7" ht="24" customHeight="1">
      <c r="A4" s="281" t="s">
        <v>141</v>
      </c>
      <c r="B4" s="153">
        <v>2000</v>
      </c>
      <c r="C4" s="153">
        <v>2001</v>
      </c>
      <c r="D4" s="153">
        <v>2002</v>
      </c>
      <c r="E4" s="153">
        <v>2003</v>
      </c>
      <c r="F4" s="153">
        <v>2004</v>
      </c>
      <c r="G4" s="153">
        <v>2005</v>
      </c>
    </row>
    <row r="5" spans="1:7" ht="4.5" customHeight="1">
      <c r="A5" s="276"/>
      <c r="B5" s="87"/>
      <c r="C5" s="87"/>
      <c r="D5" s="87"/>
      <c r="E5" s="87"/>
      <c r="F5" s="87"/>
      <c r="G5" s="87"/>
    </row>
    <row r="6" spans="1:7" ht="12.75">
      <c r="A6" s="278" t="s">
        <v>142</v>
      </c>
      <c r="B6" s="149">
        <v>55.1</v>
      </c>
      <c r="C6" s="149">
        <v>50.9</v>
      </c>
      <c r="D6" s="149">
        <v>70</v>
      </c>
      <c r="E6" s="149">
        <v>63</v>
      </c>
      <c r="F6" s="149">
        <v>73.4</v>
      </c>
      <c r="G6" s="149">
        <v>70.8</v>
      </c>
    </row>
    <row r="7" spans="1:7" ht="12.75">
      <c r="A7" s="278" t="s">
        <v>143</v>
      </c>
      <c r="B7" s="149">
        <v>98.4</v>
      </c>
      <c r="C7" s="149">
        <v>90.8</v>
      </c>
      <c r="D7" s="149">
        <v>125.9</v>
      </c>
      <c r="E7" s="149">
        <v>112.5</v>
      </c>
      <c r="F7" s="149">
        <v>131.1</v>
      </c>
      <c r="G7" s="149">
        <v>126.5</v>
      </c>
    </row>
    <row r="8" spans="1:7" ht="4.5" customHeight="1">
      <c r="A8" s="90"/>
      <c r="B8" s="90"/>
      <c r="C8" s="90"/>
      <c r="D8" s="90"/>
      <c r="E8" s="90"/>
      <c r="F8" s="90"/>
      <c r="G8" s="90"/>
    </row>
    <row r="9" ht="4.5" customHeight="1"/>
    <row r="10" ht="12.75">
      <c r="A10" s="91" t="s">
        <v>144</v>
      </c>
    </row>
    <row r="15" spans="1:7" ht="12.75">
      <c r="A15" s="222" t="s">
        <v>295</v>
      </c>
      <c r="B15" s="222"/>
      <c r="C15" s="222"/>
      <c r="D15" s="222"/>
      <c r="E15" s="222"/>
      <c r="F15" s="222"/>
      <c r="G15" s="222"/>
    </row>
    <row r="17" spans="1:7" ht="21" customHeight="1">
      <c r="A17" s="281" t="s">
        <v>145</v>
      </c>
      <c r="B17" s="153">
        <v>2000</v>
      </c>
      <c r="C17" s="153">
        <v>2001</v>
      </c>
      <c r="D17" s="153">
        <v>2002</v>
      </c>
      <c r="E17" s="153">
        <v>2003</v>
      </c>
      <c r="F17" s="153">
        <v>2004</v>
      </c>
      <c r="G17" s="153">
        <v>2005</v>
      </c>
    </row>
    <row r="18" spans="1:7" ht="4.5" customHeight="1">
      <c r="A18" s="87"/>
      <c r="B18" s="87"/>
      <c r="C18" s="87"/>
      <c r="D18" s="87"/>
      <c r="E18" s="87"/>
      <c r="F18" s="87"/>
      <c r="G18" s="87"/>
    </row>
    <row r="19" spans="1:7" ht="12.75">
      <c r="A19" s="278" t="s">
        <v>146</v>
      </c>
      <c r="B19" s="89">
        <v>19</v>
      </c>
      <c r="C19" s="89">
        <v>25</v>
      </c>
      <c r="D19" s="89">
        <v>21</v>
      </c>
      <c r="E19" s="89">
        <v>28</v>
      </c>
      <c r="F19" s="89">
        <v>21</v>
      </c>
      <c r="G19" s="89">
        <v>22</v>
      </c>
    </row>
    <row r="20" spans="1:7" ht="12.75">
      <c r="A20" s="278" t="s">
        <v>147</v>
      </c>
      <c r="B20" s="89">
        <v>18</v>
      </c>
      <c r="C20" s="89">
        <v>13</v>
      </c>
      <c r="D20" s="89">
        <v>20</v>
      </c>
      <c r="E20" s="89">
        <v>23</v>
      </c>
      <c r="F20" s="89">
        <v>14</v>
      </c>
      <c r="G20" s="89">
        <v>15</v>
      </c>
    </row>
    <row r="21" spans="1:7" ht="12.75">
      <c r="A21" s="278" t="s">
        <v>148</v>
      </c>
      <c r="B21" s="89">
        <v>8</v>
      </c>
      <c r="C21" s="89">
        <v>7</v>
      </c>
      <c r="D21" s="89">
        <v>10</v>
      </c>
      <c r="E21" s="89">
        <v>5</v>
      </c>
      <c r="F21" s="89">
        <v>8</v>
      </c>
      <c r="G21" s="89">
        <v>11</v>
      </c>
    </row>
    <row r="22" spans="1:7" ht="12.75">
      <c r="A22" s="278" t="s">
        <v>149</v>
      </c>
      <c r="B22" s="89">
        <v>23</v>
      </c>
      <c r="C22" s="89">
        <v>10</v>
      </c>
      <c r="D22" s="89">
        <v>13</v>
      </c>
      <c r="E22" s="89">
        <v>6</v>
      </c>
      <c r="F22" s="89">
        <v>21</v>
      </c>
      <c r="G22" s="89">
        <v>17</v>
      </c>
    </row>
    <row r="23" spans="1:7" ht="12.75">
      <c r="A23" s="278" t="s">
        <v>150</v>
      </c>
      <c r="B23" s="89">
        <v>3</v>
      </c>
      <c r="C23" s="89">
        <v>9</v>
      </c>
      <c r="D23" s="89">
        <v>5</v>
      </c>
      <c r="E23" s="89">
        <v>10</v>
      </c>
      <c r="F23" s="89">
        <v>5</v>
      </c>
      <c r="G23" s="89">
        <v>10</v>
      </c>
    </row>
    <row r="24" spans="1:7" ht="12.75">
      <c r="A24" s="278" t="s">
        <v>360</v>
      </c>
      <c r="B24" s="89">
        <v>28</v>
      </c>
      <c r="C24" s="89">
        <v>36</v>
      </c>
      <c r="D24" s="89">
        <v>31</v>
      </c>
      <c r="E24" s="89">
        <v>28</v>
      </c>
      <c r="F24" s="89">
        <v>31</v>
      </c>
      <c r="G24" s="89">
        <v>24</v>
      </c>
    </row>
    <row r="25" spans="1:7" ht="4.5" customHeight="1">
      <c r="A25" s="90"/>
      <c r="B25" s="90"/>
      <c r="C25" s="90"/>
      <c r="D25" s="90"/>
      <c r="E25" s="90"/>
      <c r="F25" s="90"/>
      <c r="G25" s="90"/>
    </row>
    <row r="26" ht="4.5" customHeight="1"/>
    <row r="27" ht="12.75">
      <c r="A27" s="91" t="s">
        <v>351</v>
      </c>
    </row>
  </sheetData>
  <mergeCells count="2">
    <mergeCell ref="A2:G2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I24" sqref="I24"/>
    </sheetView>
  </sheetViews>
  <sheetFormatPr defaultColWidth="9.33203125" defaultRowHeight="12.75"/>
  <cols>
    <col min="1" max="1" width="22" style="156" customWidth="1"/>
    <col min="2" max="2" width="15" style="156" customWidth="1"/>
    <col min="3" max="3" width="15.5" style="156" customWidth="1"/>
    <col min="4" max="4" width="14.33203125" style="156" customWidth="1"/>
    <col min="5" max="16384" width="10.66015625" style="156" customWidth="1"/>
  </cols>
  <sheetData>
    <row r="2" spans="1:4" ht="12.75">
      <c r="A2" s="226" t="s">
        <v>297</v>
      </c>
      <c r="B2" s="226"/>
      <c r="C2" s="226"/>
      <c r="D2" s="226"/>
    </row>
    <row r="3" spans="1:4" ht="12.75">
      <c r="A3" s="226" t="s">
        <v>298</v>
      </c>
      <c r="B3" s="226"/>
      <c r="C3" s="226"/>
      <c r="D3" s="226"/>
    </row>
    <row r="5" spans="1:4" ht="12.75">
      <c r="A5" s="282" t="s">
        <v>299</v>
      </c>
      <c r="B5" s="227" t="s">
        <v>0</v>
      </c>
      <c r="C5" s="217" t="s">
        <v>24</v>
      </c>
      <c r="D5" s="217"/>
    </row>
    <row r="6" spans="1:4" ht="12.75">
      <c r="A6" s="283"/>
      <c r="B6" s="228"/>
      <c r="C6" s="13" t="s">
        <v>25</v>
      </c>
      <c r="D6" s="13" t="s">
        <v>26</v>
      </c>
    </row>
    <row r="7" spans="1:4" ht="4.5" customHeight="1">
      <c r="A7" s="284"/>
      <c r="B7" s="157"/>
      <c r="C7" s="157"/>
      <c r="D7" s="157"/>
    </row>
    <row r="8" spans="1:4" ht="12.75">
      <c r="A8" s="285" t="s">
        <v>0</v>
      </c>
      <c r="B8" s="159">
        <f>SUM(B10:B15)</f>
        <v>2373890</v>
      </c>
      <c r="C8" s="159">
        <f>SUM(C10:C15)</f>
        <v>1190219</v>
      </c>
      <c r="D8" s="159">
        <f>SUM(D10:D15)</f>
        <v>1183671</v>
      </c>
    </row>
    <row r="9" spans="1:4" ht="4.5" customHeight="1">
      <c r="A9" s="286"/>
      <c r="B9" s="161"/>
      <c r="C9" s="161"/>
      <c r="D9" s="161"/>
    </row>
    <row r="10" spans="1:4" ht="12.75">
      <c r="A10" s="286" t="s">
        <v>300</v>
      </c>
      <c r="B10" s="162">
        <f aca="true" t="shared" si="0" ref="B10:B15">C10+D10</f>
        <v>183549</v>
      </c>
      <c r="C10" s="162">
        <v>92874</v>
      </c>
      <c r="D10" s="162">
        <v>90675</v>
      </c>
    </row>
    <row r="11" spans="1:4" ht="12.75">
      <c r="A11" s="286" t="s">
        <v>361</v>
      </c>
      <c r="B11" s="162">
        <f t="shared" si="0"/>
        <v>1610948</v>
      </c>
      <c r="C11" s="162">
        <v>826351</v>
      </c>
      <c r="D11" s="162">
        <v>784597</v>
      </c>
    </row>
    <row r="12" spans="1:4" ht="12.75">
      <c r="A12" s="286" t="s">
        <v>301</v>
      </c>
      <c r="B12" s="162">
        <f t="shared" si="0"/>
        <v>452932</v>
      </c>
      <c r="C12" s="162">
        <v>206175</v>
      </c>
      <c r="D12" s="162">
        <v>246757</v>
      </c>
    </row>
    <row r="13" spans="1:4" ht="12.75">
      <c r="A13" s="286" t="s">
        <v>302</v>
      </c>
      <c r="B13" s="162">
        <f t="shared" si="0"/>
        <v>31302</v>
      </c>
      <c r="C13" s="162">
        <v>12806</v>
      </c>
      <c r="D13" s="162">
        <v>18496</v>
      </c>
    </row>
    <row r="14" spans="1:4" ht="12.75">
      <c r="A14" s="286" t="s">
        <v>303</v>
      </c>
      <c r="B14" s="162">
        <f t="shared" si="0"/>
        <v>91920</v>
      </c>
      <c r="C14" s="162">
        <v>50081</v>
      </c>
      <c r="D14" s="162">
        <v>41839</v>
      </c>
    </row>
    <row r="15" spans="1:4" ht="12.75">
      <c r="A15" s="286" t="s">
        <v>304</v>
      </c>
      <c r="B15" s="162">
        <f t="shared" si="0"/>
        <v>3239</v>
      </c>
      <c r="C15" s="162">
        <v>1932</v>
      </c>
      <c r="D15" s="162">
        <v>1307</v>
      </c>
    </row>
    <row r="16" spans="1:4" ht="4.5" customHeight="1">
      <c r="A16" s="163"/>
      <c r="B16" s="163"/>
      <c r="C16" s="164"/>
      <c r="D16" s="164"/>
    </row>
    <row r="17" ht="4.5" customHeight="1"/>
    <row r="18" ht="12.75">
      <c r="A18" s="165" t="s">
        <v>315</v>
      </c>
    </row>
  </sheetData>
  <mergeCells count="5">
    <mergeCell ref="C5:D5"/>
    <mergeCell ref="A2:D2"/>
    <mergeCell ref="A3:D3"/>
    <mergeCell ref="A5:A6"/>
    <mergeCell ref="B5:B6"/>
  </mergeCells>
  <printOptions/>
  <pageMargins left="0.98" right="0.28" top="1" bottom="1" header="0.5" footer="0.5"/>
  <pageSetup horizontalDpi="120" verticalDpi="12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I21" sqref="I21"/>
    </sheetView>
  </sheetViews>
  <sheetFormatPr defaultColWidth="9.33203125" defaultRowHeight="12.75"/>
  <cols>
    <col min="1" max="1" width="21.66015625" style="16" customWidth="1"/>
    <col min="2" max="2" width="14.16015625" style="16" customWidth="1"/>
    <col min="3" max="3" width="14.5" style="16" customWidth="1"/>
    <col min="4" max="4" width="15" style="16" customWidth="1"/>
    <col min="5" max="5" width="12.33203125" style="16" customWidth="1"/>
    <col min="6" max="16384" width="9.33203125" style="16" customWidth="1"/>
  </cols>
  <sheetData>
    <row r="2" spans="1:6" ht="12.75">
      <c r="A2" s="202" t="s">
        <v>305</v>
      </c>
      <c r="B2" s="202"/>
      <c r="C2" s="202"/>
      <c r="D2" s="202"/>
      <c r="E2" s="202"/>
      <c r="F2" s="166"/>
    </row>
    <row r="3" spans="1:6" ht="12.75">
      <c r="A3" s="202" t="s">
        <v>306</v>
      </c>
      <c r="B3" s="202"/>
      <c r="C3" s="202"/>
      <c r="D3" s="202"/>
      <c r="E3" s="202"/>
      <c r="F3" s="166"/>
    </row>
    <row r="4" spans="1:6" ht="12.75">
      <c r="A4" s="166"/>
      <c r="B4" s="166"/>
      <c r="C4" s="166"/>
      <c r="D4" s="166"/>
      <c r="E4" s="166"/>
      <c r="F4" s="166"/>
    </row>
    <row r="5" spans="1:6" ht="12.75">
      <c r="A5" s="289" t="s">
        <v>307</v>
      </c>
      <c r="B5" s="287" t="s">
        <v>0</v>
      </c>
      <c r="C5" s="229" t="s">
        <v>24</v>
      </c>
      <c r="D5" s="229"/>
      <c r="E5" s="167" t="s">
        <v>158</v>
      </c>
      <c r="F5" s="168"/>
    </row>
    <row r="6" spans="1:6" ht="12.75">
      <c r="A6" s="290"/>
      <c r="B6" s="288"/>
      <c r="C6" s="167" t="s">
        <v>25</v>
      </c>
      <c r="D6" s="167" t="s">
        <v>26</v>
      </c>
      <c r="E6" s="169" t="s">
        <v>151</v>
      </c>
      <c r="F6" s="168"/>
    </row>
    <row r="7" spans="1:6" ht="4.5" customHeight="1">
      <c r="A7" s="291"/>
      <c r="B7" s="170"/>
      <c r="C7" s="170"/>
      <c r="D7" s="170"/>
      <c r="E7" s="170"/>
      <c r="F7" s="168"/>
    </row>
    <row r="8" spans="1:6" ht="12.75">
      <c r="A8" s="292" t="s">
        <v>0</v>
      </c>
      <c r="B8" s="171">
        <v>2373902</v>
      </c>
      <c r="C8" s="171">
        <v>1190219</v>
      </c>
      <c r="D8" s="171">
        <v>1183683</v>
      </c>
      <c r="E8" s="172">
        <f>D8/C8*100</f>
        <v>99.45085736322476</v>
      </c>
      <c r="F8" s="168"/>
    </row>
    <row r="9" spans="1:6" ht="4.5" customHeight="1">
      <c r="A9" s="292"/>
      <c r="B9" s="173"/>
      <c r="C9" s="173"/>
      <c r="D9" s="173"/>
      <c r="E9" s="174"/>
      <c r="F9" s="168"/>
    </row>
    <row r="10" spans="1:6" ht="12.75">
      <c r="A10" s="292" t="s">
        <v>300</v>
      </c>
      <c r="B10" s="173">
        <v>183549</v>
      </c>
      <c r="C10" s="173">
        <v>92874</v>
      </c>
      <c r="D10" s="173">
        <v>90675</v>
      </c>
      <c r="E10" s="174">
        <f>D10/C10*100</f>
        <v>97.63227598682084</v>
      </c>
      <c r="F10" s="168"/>
    </row>
    <row r="11" spans="1:6" ht="12.75">
      <c r="A11" s="293" t="s">
        <v>308</v>
      </c>
      <c r="B11" s="173">
        <v>104528</v>
      </c>
      <c r="C11" s="173">
        <v>53187</v>
      </c>
      <c r="D11" s="173">
        <v>51341</v>
      </c>
      <c r="E11" s="174">
        <f>D11/C11*100</f>
        <v>96.52922706676443</v>
      </c>
      <c r="F11" s="168"/>
    </row>
    <row r="12" spans="1:6" ht="12.75">
      <c r="A12" s="293" t="s">
        <v>309</v>
      </c>
      <c r="B12" s="173">
        <v>73926</v>
      </c>
      <c r="C12" s="173">
        <v>37181</v>
      </c>
      <c r="D12" s="173">
        <v>36745</v>
      </c>
      <c r="E12" s="174">
        <f>D12/C12*100</f>
        <v>98.8273580592238</v>
      </c>
      <c r="F12" s="168"/>
    </row>
    <row r="13" spans="1:6" ht="12.75">
      <c r="A13" s="293" t="s">
        <v>310</v>
      </c>
      <c r="B13" s="173">
        <v>5095</v>
      </c>
      <c r="C13" s="173">
        <v>2506</v>
      </c>
      <c r="D13" s="173">
        <v>2589</v>
      </c>
      <c r="E13" s="174">
        <f>D13/C13*100</f>
        <v>103.31205107741421</v>
      </c>
      <c r="F13" s="168"/>
    </row>
    <row r="14" spans="1:6" ht="4.5" customHeight="1">
      <c r="A14" s="293"/>
      <c r="B14" s="173"/>
      <c r="C14" s="173"/>
      <c r="D14" s="173"/>
      <c r="E14" s="174"/>
      <c r="F14" s="168"/>
    </row>
    <row r="15" spans="1:6" ht="12.75">
      <c r="A15" s="292" t="s">
        <v>311</v>
      </c>
      <c r="B15" s="171">
        <v>1610902</v>
      </c>
      <c r="C15" s="171">
        <v>826351</v>
      </c>
      <c r="D15" s="171">
        <v>784609</v>
      </c>
      <c r="E15" s="172">
        <f>D15/C15*100</f>
        <v>94.94863562820157</v>
      </c>
      <c r="F15" s="168"/>
    </row>
    <row r="16" spans="1:6" ht="12.75">
      <c r="A16" s="293" t="s">
        <v>312</v>
      </c>
      <c r="B16" s="173">
        <v>1332900</v>
      </c>
      <c r="C16" s="173">
        <v>687966</v>
      </c>
      <c r="D16" s="173">
        <v>644934</v>
      </c>
      <c r="E16" s="174">
        <f>D16/C16*100</f>
        <v>93.74503972580041</v>
      </c>
      <c r="F16" s="168"/>
    </row>
    <row r="17" spans="1:6" ht="12.75">
      <c r="A17" s="293" t="s">
        <v>309</v>
      </c>
      <c r="B17" s="173">
        <v>253373</v>
      </c>
      <c r="C17" s="173">
        <v>126431</v>
      </c>
      <c r="D17" s="173">
        <v>126942</v>
      </c>
      <c r="E17" s="174">
        <f>D17/C17*100</f>
        <v>100.40417302718478</v>
      </c>
      <c r="F17" s="168"/>
    </row>
    <row r="18" spans="1:6" ht="12.75">
      <c r="A18" s="293" t="s">
        <v>310</v>
      </c>
      <c r="B18" s="173">
        <v>24687</v>
      </c>
      <c r="C18" s="173">
        <v>11954</v>
      </c>
      <c r="D18" s="173">
        <v>12733</v>
      </c>
      <c r="E18" s="174">
        <f>D18/C18*100</f>
        <v>106.51664714739837</v>
      </c>
      <c r="F18" s="168"/>
    </row>
    <row r="19" spans="1:6" ht="4.5" customHeight="1">
      <c r="A19" s="293"/>
      <c r="B19" s="173"/>
      <c r="C19" s="173"/>
      <c r="D19" s="173"/>
      <c r="E19" s="175"/>
      <c r="F19" s="168"/>
    </row>
    <row r="20" spans="1:6" ht="12.75">
      <c r="A20" s="292" t="s">
        <v>301</v>
      </c>
      <c r="B20" s="171">
        <v>452932</v>
      </c>
      <c r="C20" s="171">
        <v>206175</v>
      </c>
      <c r="D20" s="171">
        <v>246757</v>
      </c>
      <c r="E20" s="172">
        <f>D20/C20*100</f>
        <v>119.68327876803686</v>
      </c>
      <c r="F20" s="168"/>
    </row>
    <row r="21" spans="1:6" ht="12.75">
      <c r="A21" s="293" t="s">
        <v>308</v>
      </c>
      <c r="B21" s="173">
        <v>340593</v>
      </c>
      <c r="C21" s="173">
        <v>155789</v>
      </c>
      <c r="D21" s="173">
        <v>184804</v>
      </c>
      <c r="E21" s="174">
        <f>D21/C21*100</f>
        <v>118.62454987194218</v>
      </c>
      <c r="F21" s="168"/>
    </row>
    <row r="22" spans="1:6" ht="12.75">
      <c r="A22" s="293" t="s">
        <v>309</v>
      </c>
      <c r="B22" s="173">
        <v>102410</v>
      </c>
      <c r="C22" s="173">
        <v>45897</v>
      </c>
      <c r="D22" s="173">
        <v>56513</v>
      </c>
      <c r="E22" s="174">
        <f>D22/C22*100</f>
        <v>123.13005207312024</v>
      </c>
      <c r="F22" s="168"/>
    </row>
    <row r="23" spans="1:6" ht="12.75">
      <c r="A23" s="293" t="s">
        <v>310</v>
      </c>
      <c r="B23" s="173">
        <v>9929</v>
      </c>
      <c r="C23" s="173">
        <v>4489</v>
      </c>
      <c r="D23" s="173">
        <v>5440</v>
      </c>
      <c r="E23" s="174">
        <f>D23/C23*100</f>
        <v>121.18511918021831</v>
      </c>
      <c r="F23" s="168"/>
    </row>
    <row r="24" spans="1:6" ht="4.5" customHeight="1">
      <c r="A24" s="293"/>
      <c r="B24" s="173"/>
      <c r="C24" s="173"/>
      <c r="D24" s="173"/>
      <c r="E24" s="175"/>
      <c r="F24" s="168"/>
    </row>
    <row r="25" spans="1:6" ht="12.75">
      <c r="A25" s="292" t="s">
        <v>313</v>
      </c>
      <c r="B25" s="171">
        <v>31302</v>
      </c>
      <c r="C25" s="171">
        <v>12806</v>
      </c>
      <c r="D25" s="171">
        <v>18496</v>
      </c>
      <c r="E25" s="172">
        <f>D25/C25*100</f>
        <v>144.4322973606122</v>
      </c>
      <c r="F25" s="168"/>
    </row>
    <row r="26" spans="1:6" ht="12.75">
      <c r="A26" s="293" t="s">
        <v>308</v>
      </c>
      <c r="B26" s="173">
        <v>20389</v>
      </c>
      <c r="C26" s="173">
        <v>7977</v>
      </c>
      <c r="D26" s="173">
        <v>12412</v>
      </c>
      <c r="E26" s="174">
        <f>D26/C26*100</f>
        <v>155.59734235928292</v>
      </c>
      <c r="F26" s="168"/>
    </row>
    <row r="27" spans="1:6" ht="12.75">
      <c r="A27" s="293" t="s">
        <v>309</v>
      </c>
      <c r="B27" s="173">
        <v>8985</v>
      </c>
      <c r="C27" s="173">
        <v>3854</v>
      </c>
      <c r="D27" s="173">
        <v>5131</v>
      </c>
      <c r="E27" s="174">
        <f>D27/C27*100</f>
        <v>133.13440581214323</v>
      </c>
      <c r="F27" s="168"/>
    </row>
    <row r="28" spans="1:6" ht="12.75">
      <c r="A28" s="293" t="s">
        <v>310</v>
      </c>
      <c r="B28" s="173">
        <v>1928</v>
      </c>
      <c r="C28" s="173">
        <v>975</v>
      </c>
      <c r="D28" s="173">
        <v>953</v>
      </c>
      <c r="E28" s="174">
        <f>D28/C28*100</f>
        <v>97.74358974358974</v>
      </c>
      <c r="F28" s="168"/>
    </row>
    <row r="29" spans="1:6" ht="4.5" customHeight="1">
      <c r="A29" s="293"/>
      <c r="B29" s="173"/>
      <c r="C29" s="173"/>
      <c r="D29" s="173"/>
      <c r="E29" s="175"/>
      <c r="F29" s="168"/>
    </row>
    <row r="30" spans="1:6" ht="12.75">
      <c r="A30" s="292" t="s">
        <v>314</v>
      </c>
      <c r="B30" s="171">
        <f>SUM(B31:B32)</f>
        <v>91083</v>
      </c>
      <c r="C30" s="171">
        <f>SUM(C31:C32)</f>
        <v>49616</v>
      </c>
      <c r="D30" s="171">
        <f>SUM(D31:D32)</f>
        <v>41467</v>
      </c>
      <c r="E30" s="172">
        <f>D30/C30*100</f>
        <v>83.5758626249597</v>
      </c>
      <c r="F30" s="168"/>
    </row>
    <row r="31" spans="1:6" ht="12.75">
      <c r="A31" s="293" t="s">
        <v>308</v>
      </c>
      <c r="B31" s="173">
        <v>90091</v>
      </c>
      <c r="C31" s="173">
        <v>49177</v>
      </c>
      <c r="D31" s="173">
        <v>40914</v>
      </c>
      <c r="E31" s="174">
        <f>D31/C31*100</f>
        <v>83.19742969274255</v>
      </c>
      <c r="F31" s="168"/>
    </row>
    <row r="32" spans="1:6" ht="12.75">
      <c r="A32" s="293" t="s">
        <v>309</v>
      </c>
      <c r="B32" s="173">
        <v>992</v>
      </c>
      <c r="C32" s="173">
        <v>439</v>
      </c>
      <c r="D32" s="173">
        <v>553</v>
      </c>
      <c r="E32" s="174">
        <f>D32/C32*100</f>
        <v>125.96810933940775</v>
      </c>
      <c r="F32" s="168"/>
    </row>
    <row r="33" spans="1:6" ht="4.5" customHeight="1">
      <c r="A33" s="176"/>
      <c r="B33" s="176"/>
      <c r="C33" s="176"/>
      <c r="D33" s="176"/>
      <c r="E33" s="176"/>
      <c r="F33" s="168"/>
    </row>
    <row r="34" spans="1:6" ht="4.5" customHeight="1">
      <c r="A34" s="168"/>
      <c r="B34" s="168"/>
      <c r="C34" s="168"/>
      <c r="D34" s="168"/>
      <c r="E34" s="168"/>
      <c r="F34" s="168"/>
    </row>
    <row r="35" ht="12.75">
      <c r="A35" s="165" t="s">
        <v>315</v>
      </c>
    </row>
  </sheetData>
  <mergeCells count="5">
    <mergeCell ref="C5:D5"/>
    <mergeCell ref="A2:E2"/>
    <mergeCell ref="A3:E3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K22" sqref="K22"/>
    </sheetView>
  </sheetViews>
  <sheetFormatPr defaultColWidth="9.33203125" defaultRowHeight="12.75"/>
  <cols>
    <col min="1" max="1" width="21.16015625" style="156" customWidth="1"/>
    <col min="2" max="2" width="12" style="156" customWidth="1"/>
    <col min="3" max="3" width="2.16015625" style="156" customWidth="1"/>
    <col min="4" max="4" width="10.83203125" style="156" customWidth="1"/>
    <col min="5" max="5" width="2.16015625" style="156" customWidth="1"/>
    <col min="6" max="6" width="11.66015625" style="156" customWidth="1"/>
    <col min="7" max="7" width="2.16015625" style="156" customWidth="1"/>
    <col min="8" max="16384" width="13.33203125" style="156" customWidth="1"/>
  </cols>
  <sheetData>
    <row r="2" spans="1:7" ht="12.75" customHeight="1">
      <c r="A2" s="230" t="s">
        <v>316</v>
      </c>
      <c r="B2" s="230"/>
      <c r="C2" s="230"/>
      <c r="D2" s="230"/>
      <c r="E2" s="230"/>
      <c r="F2" s="230"/>
      <c r="G2" s="230"/>
    </row>
    <row r="3" spans="1:7" ht="12.75" customHeight="1">
      <c r="A3" s="230" t="s">
        <v>317</v>
      </c>
      <c r="B3" s="230"/>
      <c r="C3" s="230"/>
      <c r="D3" s="230"/>
      <c r="E3" s="230"/>
      <c r="F3" s="230"/>
      <c r="G3" s="230"/>
    </row>
    <row r="4" spans="1:7" ht="12.75" customHeight="1">
      <c r="A4" s="177"/>
      <c r="B4" s="177"/>
      <c r="C4" s="177"/>
      <c r="D4" s="177"/>
      <c r="E4" s="177"/>
      <c r="F4" s="177"/>
      <c r="G4" s="177"/>
    </row>
    <row r="5" spans="1:7" ht="12.75">
      <c r="A5" s="282" t="s">
        <v>318</v>
      </c>
      <c r="B5" s="233" t="s">
        <v>0</v>
      </c>
      <c r="C5" s="232"/>
      <c r="D5" s="234" t="s">
        <v>24</v>
      </c>
      <c r="E5" s="234"/>
      <c r="F5" s="234"/>
      <c r="G5" s="235"/>
    </row>
    <row r="6" spans="1:7" ht="12.75">
      <c r="A6" s="283"/>
      <c r="B6" s="236"/>
      <c r="C6" s="237"/>
      <c r="D6" s="231" t="s">
        <v>25</v>
      </c>
      <c r="E6" s="232"/>
      <c r="F6" s="233" t="s">
        <v>26</v>
      </c>
      <c r="G6" s="232"/>
    </row>
    <row r="7" spans="1:7" ht="4.5" customHeight="1">
      <c r="A7" s="284"/>
      <c r="B7" s="157"/>
      <c r="C7" s="157"/>
      <c r="D7" s="157"/>
      <c r="E7" s="157"/>
      <c r="F7" s="157"/>
      <c r="G7" s="157"/>
    </row>
    <row r="8" spans="1:7" ht="12.75">
      <c r="A8" s="285" t="s">
        <v>319</v>
      </c>
      <c r="B8" s="178">
        <f>B16+B24+B32</f>
        <v>92460</v>
      </c>
      <c r="C8" s="179"/>
      <c r="D8" s="178">
        <f>D16+D24+D32</f>
        <v>25412</v>
      </c>
      <c r="E8" s="179"/>
      <c r="F8" s="178">
        <f>F16+F24+F32</f>
        <v>67048</v>
      </c>
      <c r="G8" s="160"/>
    </row>
    <row r="9" spans="1:7" ht="4.5" customHeight="1">
      <c r="A9" s="286"/>
      <c r="B9" s="178"/>
      <c r="C9" s="179"/>
      <c r="D9" s="178"/>
      <c r="E9" s="179"/>
      <c r="F9" s="178"/>
      <c r="G9" s="160"/>
    </row>
    <row r="10" spans="1:7" ht="12.75">
      <c r="A10" s="286" t="s">
        <v>300</v>
      </c>
      <c r="B10" s="180">
        <f>D10+F10</f>
        <v>8879</v>
      </c>
      <c r="C10" s="179"/>
      <c r="D10" s="181">
        <f>D18+D26+D34</f>
        <v>338</v>
      </c>
      <c r="E10" s="182"/>
      <c r="F10" s="181">
        <f>F18+F26+F34</f>
        <v>8541</v>
      </c>
      <c r="G10" s="160"/>
    </row>
    <row r="11" spans="1:7" ht="12.75">
      <c r="A11" s="286" t="s">
        <v>311</v>
      </c>
      <c r="B11" s="180">
        <f>D11+F11</f>
        <v>62665</v>
      </c>
      <c r="C11" s="179"/>
      <c r="D11" s="181">
        <f aca="true" t="shared" si="0" ref="D11:F14">D19+D27+D35</f>
        <v>15440</v>
      </c>
      <c r="E11" s="182"/>
      <c r="F11" s="181">
        <f t="shared" si="0"/>
        <v>47225</v>
      </c>
      <c r="G11" s="160"/>
    </row>
    <row r="12" spans="1:7" ht="12.75">
      <c r="A12" s="286" t="s">
        <v>301</v>
      </c>
      <c r="B12" s="180">
        <f>D12+F12</f>
        <v>15443</v>
      </c>
      <c r="C12" s="179"/>
      <c r="D12" s="181">
        <f t="shared" si="0"/>
        <v>7586</v>
      </c>
      <c r="E12" s="182"/>
      <c r="F12" s="181">
        <f t="shared" si="0"/>
        <v>7857</v>
      </c>
      <c r="G12" s="160"/>
    </row>
    <row r="13" spans="1:7" ht="12.75">
      <c r="A13" s="286" t="s">
        <v>320</v>
      </c>
      <c r="B13" s="180">
        <f>D13+F13</f>
        <v>1631</v>
      </c>
      <c r="C13" s="179"/>
      <c r="D13" s="181">
        <f t="shared" si="0"/>
        <v>796</v>
      </c>
      <c r="E13" s="182"/>
      <c r="F13" s="181">
        <f t="shared" si="0"/>
        <v>835</v>
      </c>
      <c r="G13" s="160"/>
    </row>
    <row r="14" spans="1:7" ht="12.75">
      <c r="A14" s="286" t="s">
        <v>321</v>
      </c>
      <c r="B14" s="180">
        <f>D14+F14</f>
        <v>3842</v>
      </c>
      <c r="C14" s="179"/>
      <c r="D14" s="181">
        <f t="shared" si="0"/>
        <v>1252</v>
      </c>
      <c r="E14" s="182"/>
      <c r="F14" s="181">
        <f t="shared" si="0"/>
        <v>2590</v>
      </c>
      <c r="G14" s="160"/>
    </row>
    <row r="15" spans="1:7" ht="4.5" customHeight="1">
      <c r="A15" s="285"/>
      <c r="B15" s="178"/>
      <c r="C15" s="179"/>
      <c r="D15" s="178"/>
      <c r="E15" s="179"/>
      <c r="F15" s="178"/>
      <c r="G15" s="160"/>
    </row>
    <row r="16" spans="1:7" ht="12.75" customHeight="1">
      <c r="A16" s="285" t="s">
        <v>312</v>
      </c>
      <c r="B16" s="183">
        <f>SUM(B18:B22)</f>
        <v>68214</v>
      </c>
      <c r="C16" s="158"/>
      <c r="D16" s="183">
        <f>SUM(D18:D22)</f>
        <v>19448</v>
      </c>
      <c r="E16" s="158"/>
      <c r="F16" s="183">
        <f>SUM(F18:F22)</f>
        <v>48766</v>
      </c>
      <c r="G16" s="160"/>
    </row>
    <row r="17" spans="1:7" ht="4.5" customHeight="1">
      <c r="A17" s="286"/>
      <c r="B17" s="184"/>
      <c r="C17" s="160"/>
      <c r="D17" s="160"/>
      <c r="E17" s="160"/>
      <c r="F17" s="160"/>
      <c r="G17" s="160"/>
    </row>
    <row r="18" spans="1:7" ht="12.75">
      <c r="A18" s="286" t="s">
        <v>300</v>
      </c>
      <c r="B18" s="180">
        <f>D18+F18</f>
        <v>4427</v>
      </c>
      <c r="C18" s="160"/>
      <c r="D18" s="160">
        <v>227</v>
      </c>
      <c r="E18" s="160"/>
      <c r="F18" s="160">
        <v>4200</v>
      </c>
      <c r="G18" s="160"/>
    </row>
    <row r="19" spans="1:7" ht="12.75">
      <c r="A19" s="286" t="s">
        <v>311</v>
      </c>
      <c r="B19" s="180">
        <f>D19+F19</f>
        <v>49277</v>
      </c>
      <c r="C19" s="160"/>
      <c r="D19" s="160">
        <v>12776</v>
      </c>
      <c r="E19" s="160"/>
      <c r="F19" s="160">
        <v>36501</v>
      </c>
      <c r="G19" s="160"/>
    </row>
    <row r="20" spans="1:7" ht="12.75">
      <c r="A20" s="286" t="s">
        <v>301</v>
      </c>
      <c r="B20" s="180">
        <f>D20+F20</f>
        <v>9729</v>
      </c>
      <c r="C20" s="160"/>
      <c r="D20" s="160">
        <v>4748</v>
      </c>
      <c r="E20" s="160"/>
      <c r="F20" s="160">
        <v>4981</v>
      </c>
      <c r="G20" s="160"/>
    </row>
    <row r="21" spans="1:7" ht="12.75">
      <c r="A21" s="286" t="s">
        <v>320</v>
      </c>
      <c r="B21" s="180">
        <f>D21+F21</f>
        <v>1057</v>
      </c>
      <c r="C21" s="182"/>
      <c r="D21" s="182">
        <v>503</v>
      </c>
      <c r="E21" s="182"/>
      <c r="F21" s="182">
        <v>554</v>
      </c>
      <c r="G21" s="160"/>
    </row>
    <row r="22" spans="1:7" ht="12.75">
      <c r="A22" s="286" t="s">
        <v>321</v>
      </c>
      <c r="B22" s="180">
        <f>D22+F22</f>
        <v>3724</v>
      </c>
      <c r="C22" s="160"/>
      <c r="D22" s="160">
        <v>1194</v>
      </c>
      <c r="E22" s="160"/>
      <c r="F22" s="160">
        <v>2530</v>
      </c>
      <c r="G22" s="160"/>
    </row>
    <row r="23" spans="1:7" s="165" customFormat="1" ht="4.5" customHeight="1">
      <c r="A23" s="294"/>
      <c r="B23" s="185"/>
      <c r="C23" s="185"/>
      <c r="D23" s="185"/>
      <c r="E23" s="185"/>
      <c r="F23" s="185"/>
      <c r="G23" s="185"/>
    </row>
    <row r="24" spans="1:7" s="165" customFormat="1" ht="12.75">
      <c r="A24" s="285" t="s">
        <v>309</v>
      </c>
      <c r="B24" s="183">
        <f>SUM(B26:B30)</f>
        <v>22433</v>
      </c>
      <c r="C24" s="158"/>
      <c r="D24" s="183">
        <f>SUM(D26:D30)</f>
        <v>5474</v>
      </c>
      <c r="E24" s="158"/>
      <c r="F24" s="183">
        <f>SUM(F26:F30)</f>
        <v>16959</v>
      </c>
      <c r="G24" s="160"/>
    </row>
    <row r="25" spans="1:7" ht="4.5" customHeight="1">
      <c r="A25" s="286"/>
      <c r="B25" s="184"/>
      <c r="C25" s="160"/>
      <c r="D25" s="160"/>
      <c r="E25" s="160"/>
      <c r="F25" s="158"/>
      <c r="G25" s="160"/>
    </row>
    <row r="26" spans="1:7" ht="12.75">
      <c r="A26" s="286" t="s">
        <v>300</v>
      </c>
      <c r="B26" s="180">
        <f>D26+F26</f>
        <v>4210</v>
      </c>
      <c r="C26" s="160"/>
      <c r="D26" s="182">
        <v>107</v>
      </c>
      <c r="E26" s="160"/>
      <c r="F26" s="182">
        <v>4103</v>
      </c>
      <c r="G26" s="186"/>
    </row>
    <row r="27" spans="1:7" ht="12.75">
      <c r="A27" s="286" t="s">
        <v>311</v>
      </c>
      <c r="B27" s="180">
        <f>D27+F27</f>
        <v>12341</v>
      </c>
      <c r="C27" s="160"/>
      <c r="D27" s="182">
        <v>2433</v>
      </c>
      <c r="E27" s="160"/>
      <c r="F27" s="182">
        <v>9908</v>
      </c>
      <c r="G27" s="160"/>
    </row>
    <row r="28" spans="1:7" ht="12.75">
      <c r="A28" s="286" t="s">
        <v>301</v>
      </c>
      <c r="B28" s="180">
        <f>D28+F28</f>
        <v>5307</v>
      </c>
      <c r="C28" s="160"/>
      <c r="D28" s="182">
        <v>2640</v>
      </c>
      <c r="E28" s="160"/>
      <c r="F28" s="182">
        <v>2667</v>
      </c>
      <c r="G28" s="160"/>
    </row>
    <row r="29" spans="1:7" ht="12.75">
      <c r="A29" s="286" t="s">
        <v>320</v>
      </c>
      <c r="B29" s="180">
        <f>D29+F29</f>
        <v>491</v>
      </c>
      <c r="C29" s="160"/>
      <c r="D29" s="182">
        <v>246</v>
      </c>
      <c r="E29" s="160"/>
      <c r="F29" s="182">
        <v>245</v>
      </c>
      <c r="G29" s="160"/>
    </row>
    <row r="30" spans="1:7" ht="12.75">
      <c r="A30" s="286" t="s">
        <v>321</v>
      </c>
      <c r="B30" s="180">
        <f>D30+F30</f>
        <v>84</v>
      </c>
      <c r="C30" s="160"/>
      <c r="D30" s="182">
        <v>48</v>
      </c>
      <c r="E30" s="160"/>
      <c r="F30" s="182">
        <v>36</v>
      </c>
      <c r="G30" s="160"/>
    </row>
    <row r="31" spans="1:7" ht="4.5" customHeight="1">
      <c r="A31" s="286"/>
      <c r="B31" s="160"/>
      <c r="C31" s="160"/>
      <c r="D31" s="160"/>
      <c r="E31" s="160"/>
      <c r="F31" s="160"/>
      <c r="G31" s="160"/>
    </row>
    <row r="32" spans="1:7" ht="12.75">
      <c r="A32" s="285" t="s">
        <v>310</v>
      </c>
      <c r="B32" s="183">
        <f>SUM(B34:B38)</f>
        <v>1813</v>
      </c>
      <c r="C32" s="158"/>
      <c r="D32" s="183">
        <f>SUM(D34:D38)</f>
        <v>490</v>
      </c>
      <c r="E32" s="158"/>
      <c r="F32" s="183">
        <f>SUM(F34:F38)</f>
        <v>1323</v>
      </c>
      <c r="G32" s="160"/>
    </row>
    <row r="33" spans="1:7" ht="4.5" customHeight="1">
      <c r="A33" s="286"/>
      <c r="B33" s="184"/>
      <c r="C33" s="160"/>
      <c r="D33" s="160"/>
      <c r="E33" s="160"/>
      <c r="F33" s="158"/>
      <c r="G33" s="160"/>
    </row>
    <row r="34" spans="1:7" ht="12.75">
      <c r="A34" s="286" t="s">
        <v>300</v>
      </c>
      <c r="B34" s="180">
        <f>D34+F34</f>
        <v>242</v>
      </c>
      <c r="C34" s="160"/>
      <c r="D34" s="182">
        <v>4</v>
      </c>
      <c r="E34" s="160"/>
      <c r="F34" s="182">
        <v>238</v>
      </c>
      <c r="G34" s="160"/>
    </row>
    <row r="35" spans="1:7" ht="12.75">
      <c r="A35" s="286" t="s">
        <v>311</v>
      </c>
      <c r="B35" s="180">
        <f>D35+F35</f>
        <v>1047</v>
      </c>
      <c r="C35" s="160"/>
      <c r="D35" s="182">
        <v>231</v>
      </c>
      <c r="E35" s="160"/>
      <c r="F35" s="182">
        <v>816</v>
      </c>
      <c r="G35" s="160"/>
    </row>
    <row r="36" spans="1:7" ht="12.75">
      <c r="A36" s="286" t="s">
        <v>301</v>
      </c>
      <c r="B36" s="180">
        <f>D36+F36</f>
        <v>407</v>
      </c>
      <c r="C36" s="160"/>
      <c r="D36" s="182">
        <v>198</v>
      </c>
      <c r="E36" s="160"/>
      <c r="F36" s="182">
        <v>209</v>
      </c>
      <c r="G36" s="160"/>
    </row>
    <row r="37" spans="1:7" ht="12.75">
      <c r="A37" s="286" t="s">
        <v>320</v>
      </c>
      <c r="B37" s="180">
        <f>D37+F37</f>
        <v>83</v>
      </c>
      <c r="C37" s="160"/>
      <c r="D37" s="182">
        <v>47</v>
      </c>
      <c r="E37" s="160"/>
      <c r="F37" s="182">
        <v>36</v>
      </c>
      <c r="G37" s="160"/>
    </row>
    <row r="38" spans="1:7" ht="12.75">
      <c r="A38" s="286" t="s">
        <v>321</v>
      </c>
      <c r="B38" s="180">
        <f>D38+F38</f>
        <v>34</v>
      </c>
      <c r="C38" s="160"/>
      <c r="D38" s="182">
        <v>10</v>
      </c>
      <c r="E38" s="160"/>
      <c r="F38" s="182">
        <v>24</v>
      </c>
      <c r="G38" s="160"/>
    </row>
    <row r="39" spans="1:7" ht="4.5" customHeight="1">
      <c r="A39" s="163"/>
      <c r="B39" s="163"/>
      <c r="C39" s="163"/>
      <c r="D39" s="163"/>
      <c r="E39" s="163"/>
      <c r="F39" s="163"/>
      <c r="G39" s="163"/>
    </row>
    <row r="40" ht="4.5" customHeight="1"/>
    <row r="41" ht="12.75">
      <c r="A41" s="165" t="s">
        <v>315</v>
      </c>
    </row>
  </sheetData>
  <mergeCells count="7">
    <mergeCell ref="A2:G2"/>
    <mergeCell ref="D6:E6"/>
    <mergeCell ref="F6:G6"/>
    <mergeCell ref="D5:G5"/>
    <mergeCell ref="A3:G3"/>
    <mergeCell ref="A5:A6"/>
    <mergeCell ref="B5:C6"/>
  </mergeCells>
  <printOptions/>
  <pageMargins left="1.44" right="0.75" top="0.76" bottom="1" header="0" footer="0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R28" sqref="R28"/>
    </sheetView>
  </sheetViews>
  <sheetFormatPr defaultColWidth="9.33203125" defaultRowHeight="12.75"/>
  <cols>
    <col min="1" max="1" width="21.33203125" style="156" customWidth="1"/>
    <col min="2" max="2" width="11.16015625" style="156" customWidth="1"/>
    <col min="3" max="3" width="2.5" style="156" customWidth="1"/>
    <col min="4" max="4" width="12.33203125" style="156" customWidth="1"/>
    <col min="5" max="5" width="1.66796875" style="156" customWidth="1"/>
    <col min="6" max="6" width="11.5" style="156" customWidth="1"/>
    <col min="7" max="7" width="2.33203125" style="156" customWidth="1"/>
    <col min="8" max="8" width="10.5" style="156" customWidth="1"/>
    <col min="9" max="9" width="2.5" style="156" customWidth="1"/>
    <col min="10" max="10" width="10.16015625" style="156" customWidth="1"/>
    <col min="11" max="11" width="2.5" style="156" customWidth="1"/>
    <col min="12" max="12" width="10" style="156" customWidth="1"/>
    <col min="13" max="13" width="2.16015625" style="156" customWidth="1"/>
    <col min="14" max="14" width="11.16015625" style="156" customWidth="1"/>
    <col min="15" max="15" width="2.66015625" style="156" customWidth="1"/>
    <col min="16" max="16384" width="13.33203125" style="156" customWidth="1"/>
  </cols>
  <sheetData>
    <row r="2" spans="1:15" ht="12.75" customHeight="1">
      <c r="A2" s="230" t="s">
        <v>322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9" ht="12.75" customHeight="1">
      <c r="A3" s="177"/>
      <c r="B3" s="177"/>
      <c r="C3" s="177"/>
      <c r="D3" s="177"/>
      <c r="E3" s="177"/>
      <c r="F3" s="177"/>
      <c r="G3" s="177"/>
      <c r="H3" s="177"/>
      <c r="I3" s="177"/>
    </row>
    <row r="4" spans="1:15" ht="12.75">
      <c r="A4" s="282" t="s">
        <v>323</v>
      </c>
      <c r="B4" s="233" t="s">
        <v>0</v>
      </c>
      <c r="C4" s="232"/>
      <c r="D4" s="238" t="s">
        <v>324</v>
      </c>
      <c r="E4" s="238"/>
      <c r="F4" s="238"/>
      <c r="G4" s="238"/>
      <c r="H4" s="238"/>
      <c r="I4" s="239"/>
      <c r="J4" s="240" t="s">
        <v>325</v>
      </c>
      <c r="K4" s="241"/>
      <c r="L4" s="241"/>
      <c r="M4" s="241"/>
      <c r="N4" s="241"/>
      <c r="O4" s="216"/>
    </row>
    <row r="5" spans="1:15" ht="12.75">
      <c r="A5" s="283"/>
      <c r="B5" s="236"/>
      <c r="C5" s="237"/>
      <c r="D5" s="231" t="s">
        <v>0</v>
      </c>
      <c r="E5" s="232"/>
      <c r="F5" s="233" t="s">
        <v>25</v>
      </c>
      <c r="G5" s="232"/>
      <c r="H5" s="233" t="s">
        <v>26</v>
      </c>
      <c r="I5" s="232"/>
      <c r="J5" s="231" t="s">
        <v>0</v>
      </c>
      <c r="K5" s="232"/>
      <c r="L5" s="233" t="s">
        <v>25</v>
      </c>
      <c r="M5" s="232"/>
      <c r="N5" s="233" t="s">
        <v>26</v>
      </c>
      <c r="O5" s="232"/>
    </row>
    <row r="6" spans="1:15" ht="4.5" customHeight="1">
      <c r="A6" s="284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2.75">
      <c r="A7" s="285" t="s">
        <v>319</v>
      </c>
      <c r="B7" s="178">
        <f>B9+B15+B21+B27+B32</f>
        <v>92460</v>
      </c>
      <c r="C7" s="158"/>
      <c r="D7" s="178">
        <f>D9+D15+D21+D27+D32</f>
        <v>79389</v>
      </c>
      <c r="E7" s="179"/>
      <c r="F7" s="178">
        <f>F9+F15+F21+F27+F32</f>
        <v>20096</v>
      </c>
      <c r="G7" s="179"/>
      <c r="H7" s="178">
        <f>H9+H15+H21+H27+H32</f>
        <v>59293</v>
      </c>
      <c r="I7" s="160"/>
      <c r="J7" s="178">
        <f>J9+J15+J21</f>
        <v>12145</v>
      </c>
      <c r="K7" s="179"/>
      <c r="L7" s="178">
        <f>L9+L15+L21+L27+L32</f>
        <v>5316</v>
      </c>
      <c r="M7" s="179"/>
      <c r="N7" s="178">
        <f>N9+N15+N21+N27+N32</f>
        <v>7755</v>
      </c>
      <c r="O7" s="160"/>
    </row>
    <row r="8" spans="1:15" ht="4.5" customHeight="1">
      <c r="A8" s="286"/>
      <c r="B8" s="160"/>
      <c r="C8" s="160"/>
      <c r="D8" s="178"/>
      <c r="E8" s="179"/>
      <c r="F8" s="178"/>
      <c r="G8" s="179"/>
      <c r="H8" s="178"/>
      <c r="I8" s="160"/>
      <c r="J8" s="178"/>
      <c r="K8" s="179"/>
      <c r="L8" s="178"/>
      <c r="M8" s="179"/>
      <c r="N8" s="178"/>
      <c r="O8" s="160"/>
    </row>
    <row r="9" spans="1:15" ht="12.75" customHeight="1">
      <c r="A9" s="285" t="s">
        <v>300</v>
      </c>
      <c r="B9" s="187">
        <f>D9+J9</f>
        <v>8879</v>
      </c>
      <c r="C9" s="158"/>
      <c r="D9" s="183">
        <f>SUM(D11:D13)</f>
        <v>6871</v>
      </c>
      <c r="E9" s="158"/>
      <c r="F9" s="183">
        <f>SUM(F11:F13)</f>
        <v>242</v>
      </c>
      <c r="G9" s="158"/>
      <c r="H9" s="183">
        <f>SUM(H11:H13)</f>
        <v>6629</v>
      </c>
      <c r="I9" s="160"/>
      <c r="J9" s="183">
        <f>SUM(J11:J13)</f>
        <v>2008</v>
      </c>
      <c r="K9" s="158"/>
      <c r="L9" s="183">
        <f>SUM(L11:L13)</f>
        <v>96</v>
      </c>
      <c r="M9" s="158"/>
      <c r="N9" s="183">
        <f>SUM(N11:N13)</f>
        <v>1912</v>
      </c>
      <c r="O9" s="160"/>
    </row>
    <row r="10" spans="1:15" ht="4.5" customHeight="1">
      <c r="A10" s="286"/>
      <c r="B10" s="160"/>
      <c r="C10" s="160"/>
      <c r="D10" s="184"/>
      <c r="E10" s="160"/>
      <c r="F10" s="160"/>
      <c r="G10" s="160"/>
      <c r="H10" s="160"/>
      <c r="I10" s="160"/>
      <c r="J10" s="184"/>
      <c r="K10" s="160"/>
      <c r="L10" s="160"/>
      <c r="M10" s="160"/>
      <c r="N10" s="160"/>
      <c r="O10" s="160"/>
    </row>
    <row r="11" spans="1:15" ht="12.75">
      <c r="A11" s="286" t="s">
        <v>312</v>
      </c>
      <c r="B11" s="186">
        <f>D11+J11</f>
        <v>4427</v>
      </c>
      <c r="C11" s="160"/>
      <c r="D11" s="180">
        <f>F11+H11</f>
        <v>3847</v>
      </c>
      <c r="E11" s="160"/>
      <c r="F11" s="160">
        <v>184</v>
      </c>
      <c r="G11" s="160"/>
      <c r="H11" s="160">
        <v>3663</v>
      </c>
      <c r="I11" s="160"/>
      <c r="J11" s="180">
        <f>L11+N11</f>
        <v>580</v>
      </c>
      <c r="K11" s="160"/>
      <c r="L11" s="160">
        <v>43</v>
      </c>
      <c r="M11" s="160"/>
      <c r="N11" s="160">
        <v>537</v>
      </c>
      <c r="O11" s="160"/>
    </row>
    <row r="12" spans="1:15" ht="12.75">
      <c r="A12" s="286" t="s">
        <v>309</v>
      </c>
      <c r="B12" s="186">
        <f>D12+J12</f>
        <v>4210</v>
      </c>
      <c r="C12" s="160"/>
      <c r="D12" s="180">
        <f>F12+H12</f>
        <v>2879</v>
      </c>
      <c r="E12" s="160"/>
      <c r="F12" s="160">
        <v>56</v>
      </c>
      <c r="G12" s="160"/>
      <c r="H12" s="160">
        <v>2823</v>
      </c>
      <c r="I12" s="160"/>
      <c r="J12" s="180">
        <f>L12+N12</f>
        <v>1331</v>
      </c>
      <c r="K12" s="160"/>
      <c r="L12" s="160">
        <v>51</v>
      </c>
      <c r="M12" s="160"/>
      <c r="N12" s="160">
        <v>1280</v>
      </c>
      <c r="O12" s="160"/>
    </row>
    <row r="13" spans="1:15" ht="12.75">
      <c r="A13" s="286" t="s">
        <v>310</v>
      </c>
      <c r="B13" s="186">
        <f>D13+J13</f>
        <v>242</v>
      </c>
      <c r="C13" s="160"/>
      <c r="D13" s="180">
        <f>F13+H13</f>
        <v>145</v>
      </c>
      <c r="E13" s="160"/>
      <c r="F13" s="160">
        <v>2</v>
      </c>
      <c r="G13" s="160"/>
      <c r="H13" s="160">
        <v>143</v>
      </c>
      <c r="I13" s="160"/>
      <c r="J13" s="180">
        <f>L13+N13</f>
        <v>97</v>
      </c>
      <c r="K13" s="160"/>
      <c r="L13" s="160">
        <v>2</v>
      </c>
      <c r="M13" s="160"/>
      <c r="N13" s="160">
        <v>95</v>
      </c>
      <c r="O13" s="160"/>
    </row>
    <row r="14" spans="1:15" s="165" customFormat="1" ht="4.5" customHeight="1">
      <c r="A14" s="29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s="165" customFormat="1" ht="12.75">
      <c r="A15" s="285" t="s">
        <v>326</v>
      </c>
      <c r="B15" s="187">
        <f>D15+J15</f>
        <v>62665</v>
      </c>
      <c r="C15" s="158"/>
      <c r="D15" s="183">
        <f>SUM(D17:D19)</f>
        <v>55303</v>
      </c>
      <c r="E15" s="158"/>
      <c r="F15" s="183">
        <f>SUM(F17:F19)</f>
        <v>12605</v>
      </c>
      <c r="G15" s="158"/>
      <c r="H15" s="183">
        <f>SUM(H17:H19)</f>
        <v>42698</v>
      </c>
      <c r="I15" s="160"/>
      <c r="J15" s="183">
        <f>SUM(J17:J19)</f>
        <v>7362</v>
      </c>
      <c r="K15" s="158"/>
      <c r="L15" s="183">
        <f>SUM(L17:L19)</f>
        <v>2835</v>
      </c>
      <c r="M15" s="158"/>
      <c r="N15" s="183">
        <f>SUM(N17:N19)</f>
        <v>4527</v>
      </c>
      <c r="O15" s="160"/>
    </row>
    <row r="16" spans="1:15" ht="4.5" customHeight="1">
      <c r="A16" s="286"/>
      <c r="B16" s="160"/>
      <c r="C16" s="160"/>
      <c r="D16" s="184"/>
      <c r="E16" s="160"/>
      <c r="F16" s="160"/>
      <c r="G16" s="160"/>
      <c r="H16" s="158"/>
      <c r="I16" s="160"/>
      <c r="J16" s="184"/>
      <c r="K16" s="160"/>
      <c r="L16" s="160"/>
      <c r="M16" s="160"/>
      <c r="N16" s="158"/>
      <c r="O16" s="160"/>
    </row>
    <row r="17" spans="1:15" ht="12.75">
      <c r="A17" s="286" t="s">
        <v>312</v>
      </c>
      <c r="B17" s="186">
        <f>D17+J17</f>
        <v>49277</v>
      </c>
      <c r="C17" s="160"/>
      <c r="D17" s="180">
        <f>F17+H17</f>
        <v>44922</v>
      </c>
      <c r="E17" s="160"/>
      <c r="F17" s="182">
        <v>10807</v>
      </c>
      <c r="G17" s="160"/>
      <c r="H17" s="182">
        <v>34115</v>
      </c>
      <c r="I17" s="186"/>
      <c r="J17" s="180">
        <f>L17+N17</f>
        <v>4355</v>
      </c>
      <c r="K17" s="160"/>
      <c r="L17" s="182">
        <v>1969</v>
      </c>
      <c r="M17" s="160"/>
      <c r="N17" s="182">
        <v>2386</v>
      </c>
      <c r="O17" s="186"/>
    </row>
    <row r="18" spans="1:15" ht="12.75">
      <c r="A18" s="286" t="s">
        <v>309</v>
      </c>
      <c r="B18" s="186">
        <f>D18+J18</f>
        <v>12341</v>
      </c>
      <c r="C18" s="160"/>
      <c r="D18" s="180">
        <f>F18+H18</f>
        <v>9597</v>
      </c>
      <c r="E18" s="160"/>
      <c r="F18" s="182">
        <v>1643</v>
      </c>
      <c r="G18" s="160"/>
      <c r="H18" s="182">
        <v>7954</v>
      </c>
      <c r="I18" s="160"/>
      <c r="J18" s="180">
        <f>L18+N18</f>
        <v>2744</v>
      </c>
      <c r="K18" s="160"/>
      <c r="L18" s="182">
        <v>790</v>
      </c>
      <c r="M18" s="160"/>
      <c r="N18" s="182">
        <v>1954</v>
      </c>
      <c r="O18" s="160"/>
    </row>
    <row r="19" spans="1:15" ht="12.75">
      <c r="A19" s="286" t="s">
        <v>310</v>
      </c>
      <c r="B19" s="186">
        <f>D19+J19</f>
        <v>1047</v>
      </c>
      <c r="C19" s="160"/>
      <c r="D19" s="180">
        <f>F19+H19</f>
        <v>784</v>
      </c>
      <c r="E19" s="160"/>
      <c r="F19" s="182">
        <v>155</v>
      </c>
      <c r="G19" s="160"/>
      <c r="H19" s="182">
        <v>629</v>
      </c>
      <c r="I19" s="160"/>
      <c r="J19" s="180">
        <f>L19+N19</f>
        <v>263</v>
      </c>
      <c r="K19" s="160"/>
      <c r="L19" s="182">
        <v>76</v>
      </c>
      <c r="M19" s="160"/>
      <c r="N19" s="182">
        <v>187</v>
      </c>
      <c r="O19" s="160"/>
    </row>
    <row r="20" spans="1:15" ht="4.5" customHeight="1">
      <c r="A20" s="286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.75">
      <c r="A21" s="285" t="s">
        <v>301</v>
      </c>
      <c r="B21" s="187">
        <f>D21+J21</f>
        <v>15443</v>
      </c>
      <c r="C21" s="158"/>
      <c r="D21" s="183">
        <f>SUM(D23:D25)</f>
        <v>12668</v>
      </c>
      <c r="E21" s="158"/>
      <c r="F21" s="183">
        <f>SUM(F23:F25)</f>
        <v>5739</v>
      </c>
      <c r="G21" s="158"/>
      <c r="H21" s="183">
        <f>SUM(H23:H25)</f>
        <v>6929</v>
      </c>
      <c r="I21" s="160"/>
      <c r="J21" s="183">
        <f>SUM(J23:J25)</f>
        <v>2775</v>
      </c>
      <c r="K21" s="158"/>
      <c r="L21" s="183">
        <f>SUM(L23:L25)</f>
        <v>1847</v>
      </c>
      <c r="M21" s="158"/>
      <c r="N21" s="183">
        <f>SUM(N23:N25)</f>
        <v>928</v>
      </c>
      <c r="O21" s="160"/>
    </row>
    <row r="22" spans="1:15" ht="4.5" customHeight="1">
      <c r="A22" s="286"/>
      <c r="B22" s="160"/>
      <c r="C22" s="160"/>
      <c r="D22" s="184"/>
      <c r="E22" s="160"/>
      <c r="F22" s="160"/>
      <c r="G22" s="160"/>
      <c r="H22" s="158"/>
      <c r="I22" s="160"/>
      <c r="J22" s="184"/>
      <c r="K22" s="160"/>
      <c r="L22" s="160"/>
      <c r="M22" s="160"/>
      <c r="N22" s="158"/>
      <c r="O22" s="160"/>
    </row>
    <row r="23" spans="1:15" ht="12.75">
      <c r="A23" s="286" t="s">
        <v>312</v>
      </c>
      <c r="B23" s="186">
        <f>D23+J23</f>
        <v>9729</v>
      </c>
      <c r="C23" s="160"/>
      <c r="D23" s="180">
        <f>F23+H23</f>
        <v>8169</v>
      </c>
      <c r="E23" s="160"/>
      <c r="F23" s="182">
        <v>3656</v>
      </c>
      <c r="G23" s="160"/>
      <c r="H23" s="182">
        <v>4513</v>
      </c>
      <c r="I23" s="160"/>
      <c r="J23" s="180">
        <f>L23+N23</f>
        <v>1560</v>
      </c>
      <c r="K23" s="160"/>
      <c r="L23" s="182">
        <v>1092</v>
      </c>
      <c r="M23" s="160"/>
      <c r="N23" s="182">
        <v>468</v>
      </c>
      <c r="O23" s="160"/>
    </row>
    <row r="24" spans="1:15" ht="12.75">
      <c r="A24" s="286" t="s">
        <v>309</v>
      </c>
      <c r="B24" s="186">
        <f>D24+J24</f>
        <v>5307</v>
      </c>
      <c r="C24" s="160"/>
      <c r="D24" s="180">
        <f>F24+H24</f>
        <v>4196</v>
      </c>
      <c r="E24" s="160"/>
      <c r="F24" s="182">
        <v>1949</v>
      </c>
      <c r="G24" s="160"/>
      <c r="H24" s="182">
        <v>2247</v>
      </c>
      <c r="I24" s="160"/>
      <c r="J24" s="180">
        <f>L24+N24</f>
        <v>1111</v>
      </c>
      <c r="K24" s="160"/>
      <c r="L24" s="182">
        <v>691</v>
      </c>
      <c r="M24" s="160"/>
      <c r="N24" s="182">
        <v>420</v>
      </c>
      <c r="O24" s="160"/>
    </row>
    <row r="25" spans="1:15" ht="12.75">
      <c r="A25" s="286" t="s">
        <v>310</v>
      </c>
      <c r="B25" s="186">
        <f>D25+J25</f>
        <v>407</v>
      </c>
      <c r="C25" s="160"/>
      <c r="D25" s="180">
        <f>F25+H25</f>
        <v>303</v>
      </c>
      <c r="E25" s="160"/>
      <c r="F25" s="182">
        <v>134</v>
      </c>
      <c r="G25" s="160"/>
      <c r="H25" s="182">
        <v>169</v>
      </c>
      <c r="I25" s="160"/>
      <c r="J25" s="180">
        <f>L25+N25</f>
        <v>104</v>
      </c>
      <c r="K25" s="160"/>
      <c r="L25" s="182">
        <v>64</v>
      </c>
      <c r="M25" s="160"/>
      <c r="N25" s="182">
        <v>40</v>
      </c>
      <c r="O25" s="160"/>
    </row>
    <row r="26" spans="1:15" ht="4.5" customHeight="1">
      <c r="A26" s="286"/>
      <c r="B26" s="160"/>
      <c r="C26" s="160"/>
      <c r="D26" s="180"/>
      <c r="E26" s="160"/>
      <c r="F26" s="182"/>
      <c r="G26" s="160"/>
      <c r="H26" s="182"/>
      <c r="I26" s="160"/>
      <c r="J26" s="180"/>
      <c r="K26" s="160"/>
      <c r="L26" s="182"/>
      <c r="M26" s="160"/>
      <c r="N26" s="182"/>
      <c r="O26" s="160"/>
    </row>
    <row r="27" spans="1:15" ht="12.75">
      <c r="A27" s="285" t="s">
        <v>320</v>
      </c>
      <c r="B27" s="187">
        <f>D27+J27</f>
        <v>1631</v>
      </c>
      <c r="C27" s="158"/>
      <c r="D27" s="183">
        <f>SUM(D28:D31)</f>
        <v>1205</v>
      </c>
      <c r="E27" s="158"/>
      <c r="F27" s="183">
        <f>SUM(F28:F31)</f>
        <v>499</v>
      </c>
      <c r="G27" s="158"/>
      <c r="H27" s="183">
        <f>SUM(H28:H31)</f>
        <v>706</v>
      </c>
      <c r="I27" s="160"/>
      <c r="J27" s="183">
        <f>SUM(J28:J31)</f>
        <v>426</v>
      </c>
      <c r="K27" s="158"/>
      <c r="L27" s="183">
        <f>SUM(L28:L31)</f>
        <v>297</v>
      </c>
      <c r="M27" s="158"/>
      <c r="N27" s="183">
        <f>SUM(N28:N31)</f>
        <v>129</v>
      </c>
      <c r="O27" s="160"/>
    </row>
    <row r="28" spans="1:15" ht="12.75">
      <c r="A28" s="286" t="s">
        <v>312</v>
      </c>
      <c r="B28" s="186">
        <f>D28+J28</f>
        <v>1057</v>
      </c>
      <c r="C28" s="160"/>
      <c r="D28" s="180">
        <f>F28+H28</f>
        <v>807</v>
      </c>
      <c r="E28" s="160"/>
      <c r="F28" s="182">
        <v>324</v>
      </c>
      <c r="G28" s="160"/>
      <c r="H28" s="182">
        <v>483</v>
      </c>
      <c r="I28" s="160"/>
      <c r="J28" s="180">
        <f>L28+N28</f>
        <v>250</v>
      </c>
      <c r="K28" s="160"/>
      <c r="L28" s="182">
        <v>179</v>
      </c>
      <c r="M28" s="160"/>
      <c r="N28" s="182">
        <v>71</v>
      </c>
      <c r="O28" s="160"/>
    </row>
    <row r="29" spans="1:15" ht="12.75">
      <c r="A29" s="286" t="s">
        <v>309</v>
      </c>
      <c r="B29" s="186">
        <f>D29+J29</f>
        <v>491</v>
      </c>
      <c r="C29" s="160"/>
      <c r="D29" s="180">
        <f>F29+H29</f>
        <v>338</v>
      </c>
      <c r="E29" s="160"/>
      <c r="F29" s="182">
        <v>151</v>
      </c>
      <c r="G29" s="160"/>
      <c r="H29" s="182">
        <v>187</v>
      </c>
      <c r="I29" s="160"/>
      <c r="J29" s="180">
        <f>L29+N29</f>
        <v>153</v>
      </c>
      <c r="K29" s="160"/>
      <c r="L29" s="182">
        <v>95</v>
      </c>
      <c r="M29" s="160"/>
      <c r="N29" s="182">
        <v>58</v>
      </c>
      <c r="O29" s="160"/>
    </row>
    <row r="30" spans="1:15" ht="12.75">
      <c r="A30" s="286" t="s">
        <v>310</v>
      </c>
      <c r="B30" s="186">
        <f>D30+J30</f>
        <v>83</v>
      </c>
      <c r="C30" s="160"/>
      <c r="D30" s="180">
        <f>F30+H30</f>
        <v>60</v>
      </c>
      <c r="E30" s="160"/>
      <c r="F30" s="182">
        <v>24</v>
      </c>
      <c r="G30" s="160"/>
      <c r="H30" s="182">
        <v>36</v>
      </c>
      <c r="I30" s="160"/>
      <c r="J30" s="180">
        <f>L30+N30</f>
        <v>23</v>
      </c>
      <c r="K30" s="160"/>
      <c r="L30" s="182">
        <v>23</v>
      </c>
      <c r="M30" s="160"/>
      <c r="N30" s="182">
        <v>0</v>
      </c>
      <c r="O30" s="160"/>
    </row>
    <row r="31" spans="1:15" ht="4.5" customHeight="1">
      <c r="A31" s="286"/>
      <c r="B31" s="186"/>
      <c r="C31" s="160"/>
      <c r="D31" s="180"/>
      <c r="E31" s="160"/>
      <c r="F31" s="182"/>
      <c r="G31" s="160"/>
      <c r="H31" s="182"/>
      <c r="I31" s="160"/>
      <c r="J31" s="180"/>
      <c r="K31" s="160"/>
      <c r="L31" s="182"/>
      <c r="M31" s="160"/>
      <c r="N31" s="182"/>
      <c r="O31" s="160"/>
    </row>
    <row r="32" spans="1:15" ht="12.75">
      <c r="A32" s="285" t="s">
        <v>303</v>
      </c>
      <c r="B32" s="187">
        <f>D32+J32</f>
        <v>3842</v>
      </c>
      <c r="C32" s="158"/>
      <c r="D32" s="183">
        <f>SUM(D33:D36)</f>
        <v>3342</v>
      </c>
      <c r="E32" s="158"/>
      <c r="F32" s="183">
        <f>SUM(F33:F36)</f>
        <v>1011</v>
      </c>
      <c r="G32" s="158"/>
      <c r="H32" s="183">
        <f>SUM(H33:H36)</f>
        <v>2331</v>
      </c>
      <c r="I32" s="160"/>
      <c r="J32" s="183">
        <f>SUM(J33:J36)</f>
        <v>500</v>
      </c>
      <c r="K32" s="158"/>
      <c r="L32" s="183">
        <f>SUM(L33:L36)</f>
        <v>241</v>
      </c>
      <c r="M32" s="158"/>
      <c r="N32" s="183">
        <f>SUM(N33:N36)</f>
        <v>259</v>
      </c>
      <c r="O32" s="160"/>
    </row>
    <row r="33" spans="1:15" ht="12.75">
      <c r="A33" s="286" t="s">
        <v>312</v>
      </c>
      <c r="B33" s="186">
        <f>D33+J33</f>
        <v>3724</v>
      </c>
      <c r="C33" s="160"/>
      <c r="D33" s="180">
        <f>F33+H33</f>
        <v>3268</v>
      </c>
      <c r="E33" s="160"/>
      <c r="F33" s="182">
        <v>972</v>
      </c>
      <c r="G33" s="160"/>
      <c r="H33" s="182">
        <v>2296</v>
      </c>
      <c r="I33" s="160"/>
      <c r="J33" s="180">
        <f>L33+N33</f>
        <v>456</v>
      </c>
      <c r="K33" s="160"/>
      <c r="L33" s="182">
        <v>222</v>
      </c>
      <c r="M33" s="160"/>
      <c r="N33" s="182">
        <v>234</v>
      </c>
      <c r="O33" s="160"/>
    </row>
    <row r="34" spans="1:15" ht="12.75">
      <c r="A34" s="286" t="s">
        <v>309</v>
      </c>
      <c r="B34" s="186">
        <f>D34+J34</f>
        <v>84</v>
      </c>
      <c r="C34" s="160"/>
      <c r="D34" s="180">
        <f>F34+H34</f>
        <v>69</v>
      </c>
      <c r="E34" s="160"/>
      <c r="F34" s="182">
        <v>38</v>
      </c>
      <c r="G34" s="160"/>
      <c r="H34" s="182">
        <v>31</v>
      </c>
      <c r="I34" s="160"/>
      <c r="J34" s="180">
        <f>L34+N34</f>
        <v>15</v>
      </c>
      <c r="K34" s="160"/>
      <c r="L34" s="182">
        <v>10</v>
      </c>
      <c r="M34" s="160"/>
      <c r="N34" s="182">
        <v>5</v>
      </c>
      <c r="O34" s="160"/>
    </row>
    <row r="35" spans="1:15" ht="12.75">
      <c r="A35" s="286" t="s">
        <v>310</v>
      </c>
      <c r="B35" s="186">
        <f>D35+J35</f>
        <v>34</v>
      </c>
      <c r="C35" s="160"/>
      <c r="D35" s="180">
        <f>F35+H35</f>
        <v>5</v>
      </c>
      <c r="E35" s="160"/>
      <c r="F35" s="182">
        <v>1</v>
      </c>
      <c r="G35" s="160"/>
      <c r="H35" s="182">
        <v>4</v>
      </c>
      <c r="I35" s="160"/>
      <c r="J35" s="180">
        <f>L35+N35</f>
        <v>29</v>
      </c>
      <c r="K35" s="160"/>
      <c r="L35" s="182">
        <v>9</v>
      </c>
      <c r="M35" s="160"/>
      <c r="N35" s="182">
        <v>20</v>
      </c>
      <c r="O35" s="160"/>
    </row>
    <row r="36" spans="1:15" ht="4.5" customHeight="1">
      <c r="A36" s="163"/>
      <c r="B36" s="164"/>
      <c r="C36" s="163"/>
      <c r="D36" s="188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</row>
    <row r="37" ht="4.5" customHeight="1"/>
    <row r="38" spans="1:3" ht="12.75">
      <c r="A38" s="165" t="s">
        <v>315</v>
      </c>
      <c r="B38" s="165"/>
      <c r="C38" s="165"/>
    </row>
  </sheetData>
  <mergeCells count="11">
    <mergeCell ref="A4:A5"/>
    <mergeCell ref="A2:O2"/>
    <mergeCell ref="B4:C5"/>
    <mergeCell ref="D4:I4"/>
    <mergeCell ref="D5:E5"/>
    <mergeCell ref="F5:G5"/>
    <mergeCell ref="H5:I5"/>
    <mergeCell ref="J5:K5"/>
    <mergeCell ref="L5:M5"/>
    <mergeCell ref="N5:O5"/>
    <mergeCell ref="J4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workbookViewId="0" topLeftCell="A1">
      <selection activeCell="G16" sqref="G16"/>
    </sheetView>
  </sheetViews>
  <sheetFormatPr defaultColWidth="9.33203125" defaultRowHeight="12.75"/>
  <cols>
    <col min="1" max="1" width="36.5" style="1" customWidth="1"/>
    <col min="2" max="2" width="14.66015625" style="1" customWidth="1"/>
    <col min="3" max="3" width="12.5" style="1" customWidth="1"/>
    <col min="4" max="4" width="13.5" style="1" customWidth="1"/>
    <col min="5" max="16384" width="12" style="1" customWidth="1"/>
  </cols>
  <sheetData>
    <row r="2" spans="1:4" ht="12.75">
      <c r="A2" s="150" t="s">
        <v>181</v>
      </c>
      <c r="B2" s="150"/>
      <c r="C2" s="150"/>
      <c r="D2" s="150"/>
    </row>
    <row r="3" spans="1:4" ht="12.75">
      <c r="A3" s="150" t="s">
        <v>167</v>
      </c>
      <c r="B3" s="150"/>
      <c r="C3" s="150"/>
      <c r="D3" s="150"/>
    </row>
    <row r="4" spans="1:4" ht="12.75">
      <c r="A4" s="50"/>
      <c r="B4" s="50"/>
      <c r="C4" s="50"/>
      <c r="D4" s="50"/>
    </row>
    <row r="5" spans="1:4" ht="12.75">
      <c r="A5" s="242" t="s">
        <v>76</v>
      </c>
      <c r="B5" s="199" t="s">
        <v>0</v>
      </c>
      <c r="C5" s="197" t="s">
        <v>24</v>
      </c>
      <c r="D5" s="198"/>
    </row>
    <row r="6" spans="1:4" ht="12.75" customHeight="1">
      <c r="A6" s="295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6.5" customHeight="1">
      <c r="A8" s="251" t="s">
        <v>0</v>
      </c>
      <c r="B8" s="54">
        <f>SUM(B10:B19)</f>
        <v>715837</v>
      </c>
      <c r="C8" s="54">
        <f>SUM(C10:C19)</f>
        <v>269567.5</v>
      </c>
      <c r="D8" s="54">
        <f>SUM(D10:D19)</f>
        <v>446269.5</v>
      </c>
    </row>
    <row r="9" spans="1:4" ht="4.5" customHeight="1">
      <c r="A9" s="248"/>
      <c r="B9" s="55"/>
      <c r="C9" s="55"/>
      <c r="D9" s="55"/>
    </row>
    <row r="10" spans="1:4" ht="12.75">
      <c r="A10" s="248" t="s">
        <v>77</v>
      </c>
      <c r="B10" s="55">
        <f>C10+D10</f>
        <v>5757.5</v>
      </c>
      <c r="C10" s="79">
        <v>2397.5</v>
      </c>
      <c r="D10" s="79">
        <v>3360</v>
      </c>
    </row>
    <row r="11" spans="1:4" ht="12.75">
      <c r="A11" s="248" t="s">
        <v>78</v>
      </c>
      <c r="B11" s="55">
        <f aca="true" t="shared" si="0" ref="B11:B19">C11+D11</f>
        <v>12452.5</v>
      </c>
      <c r="C11" s="79">
        <v>5884.5</v>
      </c>
      <c r="D11" s="79">
        <v>6568</v>
      </c>
    </row>
    <row r="12" spans="1:4" ht="12.75">
      <c r="A12" s="248" t="s">
        <v>79</v>
      </c>
      <c r="B12" s="55">
        <f t="shared" si="0"/>
        <v>32177</v>
      </c>
      <c r="C12" s="79">
        <v>13617</v>
      </c>
      <c r="D12" s="79">
        <v>18560</v>
      </c>
    </row>
    <row r="13" spans="1:4" ht="12.75">
      <c r="A13" s="248" t="s">
        <v>80</v>
      </c>
      <c r="B13" s="55">
        <f t="shared" si="0"/>
        <v>60885.5</v>
      </c>
      <c r="C13" s="79">
        <v>12120</v>
      </c>
      <c r="D13" s="79">
        <v>48765.5</v>
      </c>
    </row>
    <row r="14" spans="1:4" ht="15.75">
      <c r="A14" s="248" t="s">
        <v>104</v>
      </c>
      <c r="B14" s="55">
        <f t="shared" si="0"/>
        <v>78159.5</v>
      </c>
      <c r="C14" s="79">
        <v>24035</v>
      </c>
      <c r="D14" s="79">
        <v>54124.5</v>
      </c>
    </row>
    <row r="15" spans="1:4" ht="12.75">
      <c r="A15" s="248" t="s">
        <v>81</v>
      </c>
      <c r="B15" s="55">
        <f t="shared" si="0"/>
        <v>5978</v>
      </c>
      <c r="C15" s="79">
        <v>5346</v>
      </c>
      <c r="D15" s="79">
        <v>632</v>
      </c>
    </row>
    <row r="16" spans="1:4" ht="12.75">
      <c r="A16" s="248" t="s">
        <v>82</v>
      </c>
      <c r="B16" s="55">
        <f t="shared" si="0"/>
        <v>47568</v>
      </c>
      <c r="C16" s="79">
        <v>42527</v>
      </c>
      <c r="D16" s="79">
        <v>5041</v>
      </c>
    </row>
    <row r="17" spans="1:4" ht="12.75">
      <c r="A17" s="248" t="s">
        <v>165</v>
      </c>
      <c r="B17" s="55">
        <f t="shared" si="0"/>
        <v>60475</v>
      </c>
      <c r="C17" s="79">
        <v>24737</v>
      </c>
      <c r="D17" s="79">
        <v>35738</v>
      </c>
    </row>
    <row r="18" spans="1:4" ht="12.75">
      <c r="A18" s="248" t="s">
        <v>83</v>
      </c>
      <c r="B18" s="55">
        <f t="shared" si="0"/>
        <v>111659.5</v>
      </c>
      <c r="C18" s="79">
        <v>31543.5</v>
      </c>
      <c r="D18" s="79">
        <v>80116</v>
      </c>
    </row>
    <row r="19" spans="1:4" ht="15.75">
      <c r="A19" s="248" t="s">
        <v>331</v>
      </c>
      <c r="B19" s="55">
        <f t="shared" si="0"/>
        <v>300724.5</v>
      </c>
      <c r="C19" s="79">
        <v>107360</v>
      </c>
      <c r="D19" s="79">
        <v>193364.5</v>
      </c>
    </row>
    <row r="20" spans="1:4" ht="4.5" customHeight="1">
      <c r="A20" s="3"/>
      <c r="B20" s="3"/>
      <c r="C20" s="3"/>
      <c r="D20" s="3"/>
    </row>
    <row r="21" ht="4.5" customHeight="1"/>
    <row r="22" ht="11.25" customHeight="1">
      <c r="A22" s="4" t="s">
        <v>352</v>
      </c>
    </row>
    <row r="23" ht="11.25" customHeight="1">
      <c r="A23" s="4" t="s">
        <v>330</v>
      </c>
    </row>
    <row r="24" ht="11.25" customHeight="1">
      <c r="A24" s="4" t="s">
        <v>328</v>
      </c>
    </row>
    <row r="31" ht="12.75">
      <c r="A31" s="6" t="s">
        <v>77</v>
      </c>
    </row>
    <row r="32" ht="12.75">
      <c r="A32" s="6" t="s">
        <v>78</v>
      </c>
    </row>
    <row r="33" ht="12.75">
      <c r="A33" s="6" t="s">
        <v>79</v>
      </c>
    </row>
    <row r="34" ht="12.75">
      <c r="A34" s="6" t="s">
        <v>80</v>
      </c>
    </row>
    <row r="35" ht="12.75">
      <c r="A35" s="6" t="s">
        <v>329</v>
      </c>
    </row>
    <row r="36" ht="12.75">
      <c r="A36" s="6" t="s">
        <v>81</v>
      </c>
    </row>
    <row r="37" ht="12.75">
      <c r="A37" s="6" t="s">
        <v>82</v>
      </c>
    </row>
    <row r="38" ht="12.75">
      <c r="A38" s="6" t="s">
        <v>165</v>
      </c>
    </row>
    <row r="39" ht="12.75">
      <c r="A39" s="6" t="s">
        <v>83</v>
      </c>
    </row>
    <row r="40" ht="12.75">
      <c r="A40" s="6" t="s">
        <v>332</v>
      </c>
    </row>
  </sheetData>
  <mergeCells count="5">
    <mergeCell ref="A2:D2"/>
    <mergeCell ref="A3:D3"/>
    <mergeCell ref="C5:D5"/>
    <mergeCell ref="A5:A6"/>
    <mergeCell ref="B5:B6"/>
  </mergeCells>
  <printOptions/>
  <pageMargins left="1.19" right="0.75" top="0.65" bottom="1" header="0" footer="0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workbookViewId="0" topLeftCell="A1">
      <selection activeCell="I16" sqref="I16"/>
    </sheetView>
  </sheetViews>
  <sheetFormatPr defaultColWidth="9.33203125" defaultRowHeight="12.75"/>
  <cols>
    <col min="1" max="1" width="36" style="1" customWidth="1"/>
    <col min="2" max="2" width="13.16015625" style="1" customWidth="1"/>
    <col min="3" max="3" width="14.16015625" style="1" customWidth="1"/>
    <col min="4" max="4" width="12.66015625" style="1" customWidth="1"/>
    <col min="5" max="16384" width="12" style="1" customWidth="1"/>
  </cols>
  <sheetData>
    <row r="2" spans="1:4" ht="12.75">
      <c r="A2" s="150" t="s">
        <v>75</v>
      </c>
      <c r="B2" s="150"/>
      <c r="C2" s="150"/>
      <c r="D2" s="150"/>
    </row>
    <row r="3" spans="1:4" ht="12.75">
      <c r="A3" s="150" t="s">
        <v>167</v>
      </c>
      <c r="B3" s="150"/>
      <c r="C3" s="150"/>
      <c r="D3" s="150"/>
    </row>
    <row r="4" spans="1:4" ht="12.75">
      <c r="A4" s="50"/>
      <c r="B4" s="50"/>
      <c r="C4" s="50"/>
      <c r="D4" s="50"/>
    </row>
    <row r="5" spans="1:4" ht="12.75">
      <c r="A5" s="242" t="s">
        <v>76</v>
      </c>
      <c r="B5" s="199" t="s">
        <v>0</v>
      </c>
      <c r="C5" s="197" t="s">
        <v>24</v>
      </c>
      <c r="D5" s="198"/>
    </row>
    <row r="6" spans="1:4" ht="12.75" customHeight="1">
      <c r="A6" s="295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6.5" customHeight="1">
      <c r="A8" s="251" t="s">
        <v>0</v>
      </c>
      <c r="B8" s="54">
        <f>SUM(B10:B19)</f>
        <v>3992210</v>
      </c>
      <c r="C8" s="54">
        <f>SUM(C10:C19)</f>
        <v>2442919.5</v>
      </c>
      <c r="D8" s="54">
        <f>SUM(D10:D19)</f>
        <v>1549290.5</v>
      </c>
    </row>
    <row r="9" spans="1:4" ht="4.5" customHeight="1">
      <c r="A9" s="248"/>
      <c r="B9" s="55"/>
      <c r="C9" s="55"/>
      <c r="D9" s="55"/>
    </row>
    <row r="10" spans="1:4" ht="12.75">
      <c r="A10" s="248" t="s">
        <v>77</v>
      </c>
      <c r="B10" s="55">
        <f>C10+D10</f>
        <v>104357.5</v>
      </c>
      <c r="C10" s="79">
        <v>69020</v>
      </c>
      <c r="D10" s="79">
        <v>35337.5</v>
      </c>
    </row>
    <row r="11" spans="1:4" ht="12.75">
      <c r="A11" s="248" t="s">
        <v>78</v>
      </c>
      <c r="B11" s="55">
        <f aca="true" t="shared" si="0" ref="B11:B19">C11+D11</f>
        <v>214808</v>
      </c>
      <c r="C11" s="79">
        <v>93325</v>
      </c>
      <c r="D11" s="79">
        <v>121483</v>
      </c>
    </row>
    <row r="12" spans="1:4" ht="12.75">
      <c r="A12" s="248" t="s">
        <v>79</v>
      </c>
      <c r="B12" s="55">
        <f t="shared" si="0"/>
        <v>255337</v>
      </c>
      <c r="C12" s="79">
        <v>133926</v>
      </c>
      <c r="D12" s="79">
        <v>121411</v>
      </c>
    </row>
    <row r="13" spans="1:4" ht="12.75">
      <c r="A13" s="248" t="s">
        <v>80</v>
      </c>
      <c r="B13" s="55">
        <f t="shared" si="0"/>
        <v>282852.5</v>
      </c>
      <c r="C13" s="79">
        <v>89456.5</v>
      </c>
      <c r="D13" s="79">
        <v>193396</v>
      </c>
    </row>
    <row r="14" spans="1:4" ht="15.75">
      <c r="A14" s="248" t="s">
        <v>104</v>
      </c>
      <c r="B14" s="55">
        <f t="shared" si="0"/>
        <v>709087</v>
      </c>
      <c r="C14" s="79">
        <v>337103</v>
      </c>
      <c r="D14" s="79">
        <v>371984</v>
      </c>
    </row>
    <row r="15" spans="1:4" ht="12.75">
      <c r="A15" s="248" t="s">
        <v>81</v>
      </c>
      <c r="B15" s="55">
        <f t="shared" si="0"/>
        <v>336173</v>
      </c>
      <c r="C15" s="79">
        <v>317392.5</v>
      </c>
      <c r="D15" s="79">
        <v>18780.5</v>
      </c>
    </row>
    <row r="16" spans="1:4" ht="12.75">
      <c r="A16" s="248" t="s">
        <v>82</v>
      </c>
      <c r="B16" s="55">
        <f t="shared" si="0"/>
        <v>583583</v>
      </c>
      <c r="C16" s="79">
        <v>526044</v>
      </c>
      <c r="D16" s="79">
        <v>57539</v>
      </c>
    </row>
    <row r="17" spans="1:4" ht="12.75">
      <c r="A17" s="248" t="s">
        <v>165</v>
      </c>
      <c r="B17" s="55">
        <f t="shared" si="0"/>
        <v>436673.5</v>
      </c>
      <c r="C17" s="79">
        <v>331374</v>
      </c>
      <c r="D17" s="79">
        <v>105299.5</v>
      </c>
    </row>
    <row r="18" spans="1:4" ht="12.75">
      <c r="A18" s="248" t="s">
        <v>83</v>
      </c>
      <c r="B18" s="55">
        <f t="shared" si="0"/>
        <v>768614</v>
      </c>
      <c r="C18" s="79">
        <v>437918.5</v>
      </c>
      <c r="D18" s="79">
        <v>330695.5</v>
      </c>
    </row>
    <row r="19" spans="1:4" ht="15.75">
      <c r="A19" s="248" t="s">
        <v>331</v>
      </c>
      <c r="B19" s="55">
        <f t="shared" si="0"/>
        <v>300724.5</v>
      </c>
      <c r="C19" s="79">
        <v>107360</v>
      </c>
      <c r="D19" s="79">
        <v>193364.5</v>
      </c>
    </row>
    <row r="20" spans="1:4" ht="4.5" customHeight="1">
      <c r="A20" s="3"/>
      <c r="B20" s="3"/>
      <c r="C20" s="3"/>
      <c r="D20" s="3"/>
    </row>
    <row r="21" ht="4.5" customHeight="1"/>
    <row r="22" ht="12.75">
      <c r="A22" s="4" t="s">
        <v>352</v>
      </c>
    </row>
    <row r="23" ht="12.75">
      <c r="A23" s="4" t="s">
        <v>330</v>
      </c>
    </row>
    <row r="24" ht="12.75">
      <c r="A24" s="4" t="s">
        <v>328</v>
      </c>
    </row>
    <row r="31" ht="12.75">
      <c r="A31" s="6" t="s">
        <v>77</v>
      </c>
    </row>
    <row r="32" ht="12.75">
      <c r="A32" s="6" t="s">
        <v>78</v>
      </c>
    </row>
    <row r="33" ht="12.75">
      <c r="A33" s="6" t="s">
        <v>79</v>
      </c>
    </row>
    <row r="34" ht="12.75">
      <c r="A34" s="6" t="s">
        <v>80</v>
      </c>
    </row>
    <row r="35" ht="12.75">
      <c r="A35" s="6" t="s">
        <v>329</v>
      </c>
    </row>
    <row r="36" ht="12.75">
      <c r="A36" s="6" t="s">
        <v>81</v>
      </c>
    </row>
    <row r="37" ht="12.75">
      <c r="A37" s="6" t="s">
        <v>82</v>
      </c>
    </row>
    <row r="38" ht="12.75">
      <c r="A38" s="6" t="s">
        <v>165</v>
      </c>
    </row>
    <row r="39" ht="12.75">
      <c r="A39" s="6" t="s">
        <v>83</v>
      </c>
    </row>
    <row r="40" ht="12.75">
      <c r="A40" s="6" t="s">
        <v>332</v>
      </c>
    </row>
  </sheetData>
  <mergeCells count="5">
    <mergeCell ref="A2:D2"/>
    <mergeCell ref="A3:D3"/>
    <mergeCell ref="C5:D5"/>
    <mergeCell ref="A5:A6"/>
    <mergeCell ref="B5:B6"/>
  </mergeCells>
  <printOptions/>
  <pageMargins left="1.18" right="0.75" top="1" bottom="1" header="0" footer="0"/>
  <pageSetup horizontalDpi="120" verticalDpi="12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F15" sqref="F15"/>
    </sheetView>
  </sheetViews>
  <sheetFormatPr defaultColWidth="9.33203125" defaultRowHeight="12.75"/>
  <cols>
    <col min="1" max="1" width="35.16015625" style="5" customWidth="1"/>
    <col min="2" max="2" width="14.33203125" style="5" customWidth="1"/>
    <col min="3" max="3" width="15.83203125" style="5" customWidth="1"/>
    <col min="4" max="4" width="15.5" style="5" customWidth="1"/>
    <col min="5" max="5" width="17.5" style="5" customWidth="1"/>
    <col min="6" max="6" width="14.66015625" style="5" customWidth="1"/>
    <col min="7" max="16384" width="13.33203125" style="5" customWidth="1"/>
  </cols>
  <sheetData>
    <row r="2" spans="1:6" ht="12.75">
      <c r="A2" s="150" t="s">
        <v>180</v>
      </c>
      <c r="B2" s="150"/>
      <c r="C2" s="150"/>
      <c r="D2" s="150"/>
      <c r="E2" s="1"/>
      <c r="F2" s="1"/>
    </row>
    <row r="3" spans="1:6" ht="12.75">
      <c r="A3" s="150" t="s">
        <v>169</v>
      </c>
      <c r="B3" s="150"/>
      <c r="C3" s="150"/>
      <c r="D3" s="150"/>
      <c r="E3" s="1"/>
      <c r="F3" s="1"/>
    </row>
    <row r="4" spans="1:6" ht="15.75">
      <c r="A4" s="6"/>
      <c r="B4" s="6"/>
      <c r="C4" s="6"/>
      <c r="D4" s="6"/>
      <c r="E4" s="8"/>
      <c r="F4" s="8"/>
    </row>
    <row r="5" spans="1:4" ht="12.75">
      <c r="A5" s="242" t="s">
        <v>94</v>
      </c>
      <c r="B5" s="199" t="s">
        <v>0</v>
      </c>
      <c r="C5" s="197" t="s">
        <v>24</v>
      </c>
      <c r="D5" s="198"/>
    </row>
    <row r="6" spans="1:4" ht="12.75">
      <c r="A6" s="295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2.75">
      <c r="A8" s="251" t="s">
        <v>0</v>
      </c>
      <c r="B8" s="54">
        <f>SUM(B10:B20)</f>
        <v>3276373</v>
      </c>
      <c r="C8" s="54">
        <f>SUM(C10:C20)</f>
        <v>2173352</v>
      </c>
      <c r="D8" s="54">
        <f>SUM(D10:D20)</f>
        <v>1103021</v>
      </c>
    </row>
    <row r="9" spans="1:4" ht="4.5" customHeight="1">
      <c r="A9" s="248"/>
      <c r="B9" s="62"/>
      <c r="C9" s="62"/>
      <c r="D9" s="62"/>
    </row>
    <row r="10" spans="1:4" ht="12" customHeight="1">
      <c r="A10" s="248" t="s">
        <v>2</v>
      </c>
      <c r="B10" s="55">
        <f>C10+D10</f>
        <v>477820</v>
      </c>
      <c r="C10" s="79">
        <v>446918.5</v>
      </c>
      <c r="D10" s="79">
        <v>30901.5</v>
      </c>
    </row>
    <row r="11" spans="1:4" ht="12.75">
      <c r="A11" s="248" t="s">
        <v>95</v>
      </c>
      <c r="B11" s="55">
        <f aca="true" t="shared" si="0" ref="B11:B20">C11+D11</f>
        <v>5895</v>
      </c>
      <c r="C11" s="79">
        <v>5794</v>
      </c>
      <c r="D11" s="79">
        <v>101</v>
      </c>
    </row>
    <row r="12" spans="1:4" ht="12.75">
      <c r="A12" s="248" t="s">
        <v>96</v>
      </c>
      <c r="B12" s="55">
        <f t="shared" si="0"/>
        <v>486728</v>
      </c>
      <c r="C12" s="79">
        <v>335522.5</v>
      </c>
      <c r="D12" s="79">
        <v>151205.5</v>
      </c>
    </row>
    <row r="13" spans="1:4" ht="12.75">
      <c r="A13" s="248" t="s">
        <v>97</v>
      </c>
      <c r="B13" s="55">
        <f t="shared" si="0"/>
        <v>26193.5</v>
      </c>
      <c r="C13" s="79">
        <v>17191</v>
      </c>
      <c r="D13" s="79">
        <v>9002.5</v>
      </c>
    </row>
    <row r="14" spans="1:4" ht="12.75">
      <c r="A14" s="248" t="s">
        <v>98</v>
      </c>
      <c r="B14" s="55">
        <f t="shared" si="0"/>
        <v>213378</v>
      </c>
      <c r="C14" s="79">
        <v>206939.5</v>
      </c>
      <c r="D14" s="79">
        <v>6438.5</v>
      </c>
    </row>
    <row r="15" spans="1:4" ht="12.75">
      <c r="A15" s="248" t="s">
        <v>99</v>
      </c>
      <c r="B15" s="55">
        <f t="shared" si="0"/>
        <v>707458</v>
      </c>
      <c r="C15" s="79">
        <v>459992</v>
      </c>
      <c r="D15" s="79">
        <v>247466</v>
      </c>
    </row>
    <row r="16" spans="1:4" ht="12.75">
      <c r="A16" s="248" t="s">
        <v>100</v>
      </c>
      <c r="B16" s="55">
        <f t="shared" si="0"/>
        <v>191607</v>
      </c>
      <c r="C16" s="79">
        <v>88438.5</v>
      </c>
      <c r="D16" s="79">
        <v>103168.5</v>
      </c>
    </row>
    <row r="17" spans="1:4" ht="12.75">
      <c r="A17" s="248" t="s">
        <v>101</v>
      </c>
      <c r="B17" s="55">
        <f t="shared" si="0"/>
        <v>238491</v>
      </c>
      <c r="C17" s="79">
        <v>215524</v>
      </c>
      <c r="D17" s="79">
        <v>22967</v>
      </c>
    </row>
    <row r="18" spans="1:4" ht="12.75">
      <c r="A18" s="248" t="s">
        <v>102</v>
      </c>
      <c r="B18" s="55">
        <f t="shared" si="0"/>
        <v>62306.5</v>
      </c>
      <c r="C18" s="79">
        <v>34520.5</v>
      </c>
      <c r="D18" s="79">
        <v>27786</v>
      </c>
    </row>
    <row r="19" spans="1:4" ht="12.75">
      <c r="A19" s="248" t="s">
        <v>333</v>
      </c>
      <c r="B19" s="55">
        <f t="shared" si="0"/>
        <v>147544.5</v>
      </c>
      <c r="C19" s="79">
        <v>103644</v>
      </c>
      <c r="D19" s="79">
        <v>43900.5</v>
      </c>
    </row>
    <row r="20" spans="1:4" ht="12.75">
      <c r="A20" s="248" t="s">
        <v>103</v>
      </c>
      <c r="B20" s="55">
        <f t="shared" si="0"/>
        <v>718951.5</v>
      </c>
      <c r="C20" s="79">
        <v>258867.5</v>
      </c>
      <c r="D20" s="79">
        <v>460084</v>
      </c>
    </row>
    <row r="21" spans="1:4" ht="4.5" customHeight="1">
      <c r="A21" s="3"/>
      <c r="B21" s="7"/>
      <c r="C21" s="3"/>
      <c r="D21" s="3"/>
    </row>
    <row r="22" ht="4.5" customHeight="1"/>
    <row r="23" ht="12.75">
      <c r="A23" s="4" t="s">
        <v>328</v>
      </c>
    </row>
  </sheetData>
  <mergeCells count="5">
    <mergeCell ref="A2:D2"/>
    <mergeCell ref="A3:D3"/>
    <mergeCell ref="C5:D5"/>
    <mergeCell ref="A5:A6"/>
    <mergeCell ref="B5:B6"/>
  </mergeCells>
  <printOptions/>
  <pageMargins left="0.35" right="0.25" top="0.5" bottom="1" header="0" footer="0"/>
  <pageSetup horizontalDpi="180" verticalDpi="18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G29" sqref="G29"/>
    </sheetView>
  </sheetViews>
  <sheetFormatPr defaultColWidth="9.33203125" defaultRowHeight="12.75"/>
  <cols>
    <col min="1" max="1" width="36.33203125" style="5" customWidth="1"/>
    <col min="2" max="2" width="14.5" style="5" customWidth="1"/>
    <col min="3" max="3" width="14" style="5" customWidth="1"/>
    <col min="4" max="4" width="11.66015625" style="5" customWidth="1"/>
    <col min="5" max="5" width="17.5" style="5" customWidth="1"/>
    <col min="6" max="6" width="14.66015625" style="5" customWidth="1"/>
    <col min="7" max="16384" width="13.33203125" style="5" customWidth="1"/>
  </cols>
  <sheetData>
    <row r="2" spans="1:6" ht="12.75">
      <c r="A2" s="150" t="s">
        <v>179</v>
      </c>
      <c r="B2" s="150"/>
      <c r="C2" s="150"/>
      <c r="D2" s="150"/>
      <c r="E2" s="1"/>
      <c r="F2" s="1"/>
    </row>
    <row r="3" spans="1:6" ht="12.75">
      <c r="A3" s="150" t="s">
        <v>169</v>
      </c>
      <c r="B3" s="150"/>
      <c r="C3" s="150"/>
      <c r="D3" s="150"/>
      <c r="E3" s="1"/>
      <c r="F3" s="1"/>
    </row>
    <row r="4" spans="1:6" ht="15.75">
      <c r="A4" s="6"/>
      <c r="B4" s="6"/>
      <c r="C4" s="6"/>
      <c r="F4" s="8"/>
    </row>
    <row r="5" spans="1:4" ht="12.75">
      <c r="A5" s="242" t="s">
        <v>94</v>
      </c>
      <c r="B5" s="199" t="s">
        <v>0</v>
      </c>
      <c r="C5" s="197" t="s">
        <v>24</v>
      </c>
      <c r="D5" s="198"/>
    </row>
    <row r="6" spans="1:4" ht="12.75">
      <c r="A6" s="295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2.75">
      <c r="A8" s="251" t="s">
        <v>0</v>
      </c>
      <c r="B8" s="54">
        <f>SUM(B10:B21)</f>
        <v>715837</v>
      </c>
      <c r="C8" s="54">
        <f>SUM(C10:C21)</f>
        <v>269567.5</v>
      </c>
      <c r="D8" s="54">
        <f>SUM(D10:D21)</f>
        <v>446269.5</v>
      </c>
    </row>
    <row r="9" spans="1:4" ht="4.5" customHeight="1">
      <c r="A9" s="248"/>
      <c r="B9" s="62"/>
      <c r="C9" s="62"/>
      <c r="D9" s="62"/>
    </row>
    <row r="10" spans="1:4" ht="12" customHeight="1">
      <c r="A10" s="248" t="s">
        <v>2</v>
      </c>
      <c r="B10" s="55">
        <f>C10+D10</f>
        <v>11560.5</v>
      </c>
      <c r="C10" s="79">
        <v>10263</v>
      </c>
      <c r="D10" s="79">
        <v>1297.5</v>
      </c>
    </row>
    <row r="11" spans="1:4" ht="12.75">
      <c r="A11" s="248" t="s">
        <v>95</v>
      </c>
      <c r="B11" s="55">
        <f aca="true" t="shared" si="0" ref="B11:B21">C11+D11</f>
        <v>1086.5</v>
      </c>
      <c r="C11" s="79">
        <v>1086.5</v>
      </c>
      <c r="D11" s="79">
        <v>0</v>
      </c>
    </row>
    <row r="12" spans="1:4" ht="12.75">
      <c r="A12" s="248" t="s">
        <v>96</v>
      </c>
      <c r="B12" s="55">
        <f t="shared" si="0"/>
        <v>91788.5</v>
      </c>
      <c r="C12" s="79">
        <v>38760</v>
      </c>
      <c r="D12" s="79">
        <v>53028.5</v>
      </c>
    </row>
    <row r="13" spans="1:4" ht="12.75">
      <c r="A13" s="248" t="s">
        <v>97</v>
      </c>
      <c r="B13" s="55">
        <f t="shared" si="0"/>
        <v>4636.5</v>
      </c>
      <c r="C13" s="79">
        <v>2815</v>
      </c>
      <c r="D13" s="79">
        <v>1821.5</v>
      </c>
    </row>
    <row r="14" spans="1:4" ht="12.75">
      <c r="A14" s="248" t="s">
        <v>98</v>
      </c>
      <c r="B14" s="55">
        <f>C14+D14</f>
        <v>25989</v>
      </c>
      <c r="C14" s="79">
        <v>24009.5</v>
      </c>
      <c r="D14" s="79">
        <v>1979.5</v>
      </c>
    </row>
    <row r="15" spans="1:4" ht="12.75">
      <c r="A15" s="248" t="s">
        <v>99</v>
      </c>
      <c r="B15" s="55">
        <f t="shared" si="0"/>
        <v>68191</v>
      </c>
      <c r="C15" s="79">
        <v>32459</v>
      </c>
      <c r="D15" s="79">
        <v>35732</v>
      </c>
    </row>
    <row r="16" spans="1:4" ht="12.75">
      <c r="A16" s="248" t="s">
        <v>100</v>
      </c>
      <c r="B16" s="55">
        <f t="shared" si="0"/>
        <v>38252.5</v>
      </c>
      <c r="C16" s="79">
        <v>9989</v>
      </c>
      <c r="D16" s="79">
        <v>28263.5</v>
      </c>
    </row>
    <row r="17" spans="1:4" ht="12.75">
      <c r="A17" s="248" t="s">
        <v>101</v>
      </c>
      <c r="B17" s="55">
        <f t="shared" si="0"/>
        <v>12792.5</v>
      </c>
      <c r="C17" s="79">
        <v>8901</v>
      </c>
      <c r="D17" s="79">
        <v>3891.5</v>
      </c>
    </row>
    <row r="18" spans="1:4" ht="12.75">
      <c r="A18" s="248" t="s">
        <v>102</v>
      </c>
      <c r="B18" s="55">
        <f t="shared" si="0"/>
        <v>10226.5</v>
      </c>
      <c r="C18" s="79">
        <v>4082</v>
      </c>
      <c r="D18" s="79">
        <v>6144.5</v>
      </c>
    </row>
    <row r="19" spans="1:4" ht="12.75">
      <c r="A19" s="248" t="s">
        <v>333</v>
      </c>
      <c r="B19" s="55">
        <f t="shared" si="0"/>
        <v>20536.5</v>
      </c>
      <c r="C19" s="79">
        <v>11548.5</v>
      </c>
      <c r="D19" s="79">
        <v>8988</v>
      </c>
    </row>
    <row r="20" spans="1:4" ht="12.75">
      <c r="A20" s="248" t="s">
        <v>103</v>
      </c>
      <c r="B20" s="55">
        <f>C20+D20</f>
        <v>130052.5</v>
      </c>
      <c r="C20" s="79">
        <v>18294</v>
      </c>
      <c r="D20" s="79">
        <v>111758.5</v>
      </c>
    </row>
    <row r="21" spans="1:4" ht="15.75">
      <c r="A21" s="248" t="s">
        <v>105</v>
      </c>
      <c r="B21" s="55">
        <f t="shared" si="0"/>
        <v>300724.5</v>
      </c>
      <c r="C21" s="79">
        <v>107360</v>
      </c>
      <c r="D21" s="79">
        <v>193364.5</v>
      </c>
    </row>
    <row r="22" spans="1:4" ht="4.5" customHeight="1">
      <c r="A22" s="3"/>
      <c r="B22" s="3"/>
      <c r="C22" s="3"/>
      <c r="D22" s="3"/>
    </row>
    <row r="23" ht="4.5" customHeight="1"/>
    <row r="24" ht="11.25" customHeight="1">
      <c r="A24" s="4" t="s">
        <v>334</v>
      </c>
    </row>
    <row r="25" ht="11.25" customHeight="1">
      <c r="A25" s="4" t="s">
        <v>328</v>
      </c>
    </row>
    <row r="35" ht="12.75">
      <c r="A35" s="6" t="s">
        <v>2</v>
      </c>
    </row>
    <row r="36" ht="12.75">
      <c r="A36" s="6" t="s">
        <v>95</v>
      </c>
    </row>
    <row r="37" ht="12.75">
      <c r="A37" s="6" t="s">
        <v>96</v>
      </c>
    </row>
    <row r="38" ht="12.75">
      <c r="A38" s="6" t="s">
        <v>97</v>
      </c>
    </row>
    <row r="39" ht="12.75">
      <c r="A39" s="6" t="s">
        <v>98</v>
      </c>
    </row>
    <row r="40" ht="12.75">
      <c r="A40" s="6" t="s">
        <v>99</v>
      </c>
    </row>
    <row r="41" ht="12.75">
      <c r="A41" s="6" t="s">
        <v>100</v>
      </c>
    </row>
    <row r="42" ht="12.75">
      <c r="A42" s="6" t="s">
        <v>101</v>
      </c>
    </row>
    <row r="43" ht="12.75">
      <c r="A43" s="6" t="s">
        <v>102</v>
      </c>
    </row>
    <row r="44" ht="12.75">
      <c r="A44" s="6" t="s">
        <v>333</v>
      </c>
    </row>
    <row r="45" ht="12.75">
      <c r="A45" s="6" t="s">
        <v>103</v>
      </c>
    </row>
    <row r="46" ht="12.75">
      <c r="A46" s="6" t="s">
        <v>335</v>
      </c>
    </row>
  </sheetData>
  <mergeCells count="5">
    <mergeCell ref="A2:D2"/>
    <mergeCell ref="A3:D3"/>
    <mergeCell ref="C5:D5"/>
    <mergeCell ref="A5:A6"/>
    <mergeCell ref="B5:B6"/>
  </mergeCells>
  <printOptions/>
  <pageMargins left="0.75" right="0.75" top="0.67" bottom="1" header="0" footer="0"/>
  <pageSetup horizontalDpi="120" verticalDpi="12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G29" sqref="G29"/>
    </sheetView>
  </sheetViews>
  <sheetFormatPr defaultColWidth="9.33203125" defaultRowHeight="12.75"/>
  <cols>
    <col min="1" max="1" width="35.16015625" style="5" customWidth="1"/>
    <col min="2" max="2" width="14.5" style="5" customWidth="1"/>
    <col min="3" max="3" width="15" style="5" customWidth="1"/>
    <col min="4" max="4" width="15.16015625" style="5" customWidth="1"/>
    <col min="5" max="5" width="17.5" style="5" customWidth="1"/>
    <col min="6" max="6" width="14.66015625" style="5" customWidth="1"/>
    <col min="7" max="16384" width="13.33203125" style="5" customWidth="1"/>
  </cols>
  <sheetData>
    <row r="2" spans="1:6" ht="12.75">
      <c r="A2" s="150" t="s">
        <v>106</v>
      </c>
      <c r="B2" s="150"/>
      <c r="C2" s="150"/>
      <c r="D2" s="150"/>
      <c r="E2" s="1"/>
      <c r="F2" s="1"/>
    </row>
    <row r="3" spans="1:6" ht="12.75">
      <c r="A3" s="150" t="s">
        <v>169</v>
      </c>
      <c r="B3" s="150"/>
      <c r="C3" s="150"/>
      <c r="D3" s="150"/>
      <c r="E3" s="1"/>
      <c r="F3" s="1"/>
    </row>
    <row r="4" spans="1:6" ht="15.75">
      <c r="A4" s="6"/>
      <c r="B4" s="6"/>
      <c r="C4" s="6"/>
      <c r="F4" s="8"/>
    </row>
    <row r="5" spans="1:4" ht="12.75">
      <c r="A5" s="242" t="s">
        <v>94</v>
      </c>
      <c r="B5" s="199" t="s">
        <v>0</v>
      </c>
      <c r="C5" s="197" t="s">
        <v>24</v>
      </c>
      <c r="D5" s="198"/>
    </row>
    <row r="6" spans="1:4" ht="12.75">
      <c r="A6" s="295"/>
      <c r="B6" s="200"/>
      <c r="C6" s="52" t="s">
        <v>25</v>
      </c>
      <c r="D6" s="53" t="s">
        <v>26</v>
      </c>
    </row>
    <row r="7" spans="1:4" ht="4.5" customHeight="1">
      <c r="A7" s="250"/>
      <c r="B7" s="2"/>
      <c r="C7" s="2"/>
      <c r="D7" s="2"/>
    </row>
    <row r="8" spans="1:4" ht="12.75">
      <c r="A8" s="251" t="s">
        <v>0</v>
      </c>
      <c r="B8" s="54">
        <f>SUM(B10:B21)</f>
        <v>3992210</v>
      </c>
      <c r="C8" s="54">
        <f>SUM(C10:C21)</f>
        <v>2442919.5</v>
      </c>
      <c r="D8" s="54">
        <f>SUM(D10:D21)</f>
        <v>1549290.5</v>
      </c>
    </row>
    <row r="9" spans="1:4" ht="4.5" customHeight="1">
      <c r="A9" s="248"/>
      <c r="B9" s="62"/>
      <c r="C9" s="62"/>
      <c r="D9" s="62"/>
    </row>
    <row r="10" spans="1:4" ht="12" customHeight="1">
      <c r="A10" s="248" t="s">
        <v>2</v>
      </c>
      <c r="B10" s="55">
        <f>C10+D10</f>
        <v>489380.5</v>
      </c>
      <c r="C10" s="79">
        <v>457181.5</v>
      </c>
      <c r="D10" s="79">
        <v>32199</v>
      </c>
    </row>
    <row r="11" spans="1:4" ht="12.75">
      <c r="A11" s="248" t="s">
        <v>95</v>
      </c>
      <c r="B11" s="55">
        <f aca="true" t="shared" si="0" ref="B11:B21">C11+D11</f>
        <v>6981.5</v>
      </c>
      <c r="C11" s="79">
        <v>6880.5</v>
      </c>
      <c r="D11" s="79">
        <v>101</v>
      </c>
    </row>
    <row r="12" spans="1:4" ht="12.75">
      <c r="A12" s="248" t="s">
        <v>96</v>
      </c>
      <c r="B12" s="55">
        <f t="shared" si="0"/>
        <v>578516.5</v>
      </c>
      <c r="C12" s="79">
        <v>374282.5</v>
      </c>
      <c r="D12" s="79">
        <v>204234</v>
      </c>
    </row>
    <row r="13" spans="1:4" ht="12.75">
      <c r="A13" s="248" t="s">
        <v>97</v>
      </c>
      <c r="B13" s="55">
        <f t="shared" si="0"/>
        <v>30830</v>
      </c>
      <c r="C13" s="79">
        <v>20006</v>
      </c>
      <c r="D13" s="79">
        <v>10824</v>
      </c>
    </row>
    <row r="14" spans="1:4" ht="12.75">
      <c r="A14" s="248" t="s">
        <v>98</v>
      </c>
      <c r="B14" s="55">
        <f t="shared" si="0"/>
        <v>239367</v>
      </c>
      <c r="C14" s="79">
        <v>230949</v>
      </c>
      <c r="D14" s="79">
        <v>8418</v>
      </c>
    </row>
    <row r="15" spans="1:4" ht="12.75">
      <c r="A15" s="248" t="s">
        <v>99</v>
      </c>
      <c r="B15" s="55">
        <f t="shared" si="0"/>
        <v>775649</v>
      </c>
      <c r="C15" s="79">
        <v>492451</v>
      </c>
      <c r="D15" s="79">
        <v>283198</v>
      </c>
    </row>
    <row r="16" spans="1:4" ht="12.75">
      <c r="A16" s="248" t="s">
        <v>100</v>
      </c>
      <c r="B16" s="55">
        <f t="shared" si="0"/>
        <v>229859.5</v>
      </c>
      <c r="C16" s="79">
        <v>98427.5</v>
      </c>
      <c r="D16" s="79">
        <v>131432</v>
      </c>
    </row>
    <row r="17" spans="1:4" ht="12.75">
      <c r="A17" s="248" t="s">
        <v>101</v>
      </c>
      <c r="B17" s="55">
        <f t="shared" si="0"/>
        <v>251283.5</v>
      </c>
      <c r="C17" s="79">
        <v>224425</v>
      </c>
      <c r="D17" s="79">
        <v>26858.5</v>
      </c>
    </row>
    <row r="18" spans="1:4" ht="12.75">
      <c r="A18" s="248" t="s">
        <v>102</v>
      </c>
      <c r="B18" s="55">
        <f t="shared" si="0"/>
        <v>72533</v>
      </c>
      <c r="C18" s="79">
        <v>38602.5</v>
      </c>
      <c r="D18" s="79">
        <v>33930.5</v>
      </c>
    </row>
    <row r="19" spans="1:4" ht="12.75">
      <c r="A19" s="248" t="s">
        <v>333</v>
      </c>
      <c r="B19" s="55">
        <f t="shared" si="0"/>
        <v>168081</v>
      </c>
      <c r="C19" s="79">
        <v>115192.5</v>
      </c>
      <c r="D19" s="79">
        <v>52888.5</v>
      </c>
    </row>
    <row r="20" spans="1:4" ht="12.75">
      <c r="A20" s="248" t="s">
        <v>103</v>
      </c>
      <c r="B20" s="55">
        <f t="shared" si="0"/>
        <v>849004</v>
      </c>
      <c r="C20" s="79">
        <v>277161.5</v>
      </c>
      <c r="D20" s="79">
        <v>571842.5</v>
      </c>
    </row>
    <row r="21" spans="1:4" ht="15.75">
      <c r="A21" s="248" t="s">
        <v>105</v>
      </c>
      <c r="B21" s="55">
        <f t="shared" si="0"/>
        <v>300724.5</v>
      </c>
      <c r="C21" s="79">
        <v>107360</v>
      </c>
      <c r="D21" s="79">
        <v>193364.5</v>
      </c>
    </row>
    <row r="22" spans="1:4" ht="4.5" customHeight="1">
      <c r="A22" s="3"/>
      <c r="B22" s="3"/>
      <c r="C22" s="3"/>
      <c r="D22" s="3"/>
    </row>
    <row r="23" ht="4.5" customHeight="1"/>
    <row r="24" ht="11.25" customHeight="1">
      <c r="A24" s="4" t="s">
        <v>336</v>
      </c>
    </row>
    <row r="25" ht="11.25" customHeight="1">
      <c r="A25" s="4" t="s">
        <v>328</v>
      </c>
    </row>
    <row r="32" ht="12.75">
      <c r="A32" s="6" t="s">
        <v>2</v>
      </c>
    </row>
    <row r="33" ht="12.75">
      <c r="A33" s="6" t="s">
        <v>95</v>
      </c>
    </row>
    <row r="34" ht="12.75">
      <c r="A34" s="6" t="s">
        <v>96</v>
      </c>
    </row>
    <row r="35" ht="12.75">
      <c r="A35" s="6" t="s">
        <v>97</v>
      </c>
    </row>
    <row r="36" ht="12.75">
      <c r="A36" s="6" t="s">
        <v>98</v>
      </c>
    </row>
    <row r="37" ht="12.75">
      <c r="A37" s="6" t="s">
        <v>99</v>
      </c>
    </row>
    <row r="38" ht="12.75">
      <c r="A38" s="6" t="s">
        <v>100</v>
      </c>
    </row>
    <row r="39" ht="12.75">
      <c r="A39" s="6" t="s">
        <v>101</v>
      </c>
    </row>
    <row r="40" ht="12.75">
      <c r="A40" s="6" t="s">
        <v>102</v>
      </c>
    </row>
    <row r="41" ht="12.75">
      <c r="A41" s="6" t="s">
        <v>333</v>
      </c>
    </row>
    <row r="42" ht="12.75">
      <c r="A42" s="6" t="s">
        <v>103</v>
      </c>
    </row>
    <row r="43" ht="12.75">
      <c r="A43" s="6" t="s">
        <v>335</v>
      </c>
    </row>
  </sheetData>
  <mergeCells count="5">
    <mergeCell ref="A2:D2"/>
    <mergeCell ref="A3:D3"/>
    <mergeCell ref="C5:D5"/>
    <mergeCell ref="A5:A6"/>
    <mergeCell ref="B5:B6"/>
  </mergeCells>
  <printOptions/>
  <pageMargins left="0.98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D27" sqref="D27"/>
    </sheetView>
  </sheetViews>
  <sheetFormatPr defaultColWidth="9.33203125" defaultRowHeight="12.75"/>
  <cols>
    <col min="1" max="1" width="35.16015625" style="5" customWidth="1"/>
    <col min="2" max="2" width="13.5" style="5" customWidth="1"/>
    <col min="3" max="3" width="15.66015625" style="5" customWidth="1"/>
    <col min="4" max="4" width="13.83203125" style="5" customWidth="1"/>
    <col min="5" max="5" width="12.33203125" style="5" customWidth="1"/>
    <col min="6" max="6" width="12.83203125" style="5" customWidth="1"/>
    <col min="7" max="7" width="12.33203125" style="5" customWidth="1"/>
    <col min="8" max="16384" width="13.33203125" style="5" customWidth="1"/>
  </cols>
  <sheetData>
    <row r="2" spans="1:7" ht="12.75">
      <c r="A2" s="150" t="s">
        <v>183</v>
      </c>
      <c r="B2" s="150"/>
      <c r="C2" s="150"/>
      <c r="D2" s="150"/>
      <c r="E2" s="150"/>
      <c r="F2" s="150"/>
      <c r="G2" s="150"/>
    </row>
    <row r="3" spans="1:7" ht="12.75">
      <c r="A3" s="150" t="s">
        <v>171</v>
      </c>
      <c r="B3" s="150"/>
      <c r="C3" s="150"/>
      <c r="D3" s="150"/>
      <c r="E3" s="150"/>
      <c r="F3" s="150"/>
      <c r="G3" s="150"/>
    </row>
    <row r="4" spans="1:4" ht="12.75">
      <c r="A4" s="50"/>
      <c r="B4" s="50"/>
      <c r="C4" s="50"/>
      <c r="D4" s="50"/>
    </row>
    <row r="5" spans="1:7" ht="12.75">
      <c r="A5" s="242" t="s">
        <v>89</v>
      </c>
      <c r="B5" s="201" t="s">
        <v>84</v>
      </c>
      <c r="C5" s="197"/>
      <c r="D5" s="198"/>
      <c r="E5" s="201" t="s">
        <v>85</v>
      </c>
      <c r="F5" s="197"/>
      <c r="G5" s="198"/>
    </row>
    <row r="6" spans="1:7" ht="12.75" customHeight="1">
      <c r="A6" s="295"/>
      <c r="B6" s="56" t="s">
        <v>0</v>
      </c>
      <c r="C6" s="56" t="s">
        <v>25</v>
      </c>
      <c r="D6" s="51" t="s">
        <v>26</v>
      </c>
      <c r="E6" s="56" t="s">
        <v>0</v>
      </c>
      <c r="F6" s="56" t="s">
        <v>25</v>
      </c>
      <c r="G6" s="51" t="s">
        <v>26</v>
      </c>
    </row>
    <row r="7" spans="1:7" ht="4.5" customHeight="1">
      <c r="A7" s="250"/>
      <c r="B7" s="2"/>
      <c r="C7" s="2"/>
      <c r="D7" s="2"/>
      <c r="E7" s="2"/>
      <c r="F7" s="2"/>
      <c r="G7" s="2"/>
    </row>
    <row r="8" spans="1:7" ht="16.5" customHeight="1">
      <c r="A8" s="251" t="s">
        <v>0</v>
      </c>
      <c r="B8" s="54">
        <f>SUM(B10:B14)</f>
        <v>3276373</v>
      </c>
      <c r="C8" s="54">
        <f>SUM(C10:C14)</f>
        <v>2173352</v>
      </c>
      <c r="D8" s="54">
        <f>SUM(D10:D14)</f>
        <v>1103021</v>
      </c>
      <c r="E8" s="54">
        <f>SUM(E10:E16)</f>
        <v>715837</v>
      </c>
      <c r="F8" s="54">
        <f>SUM(F10:F19)</f>
        <v>376927.5</v>
      </c>
      <c r="G8" s="54">
        <f>SUM(G10:G23)</f>
        <v>639634</v>
      </c>
    </row>
    <row r="9" spans="1:7" ht="4.5" customHeight="1">
      <c r="A9" s="248"/>
      <c r="B9" s="55"/>
      <c r="C9" s="55"/>
      <c r="D9" s="55"/>
      <c r="E9" s="62"/>
      <c r="F9" s="62"/>
      <c r="G9" s="62"/>
    </row>
    <row r="10" spans="1:7" ht="12.75">
      <c r="A10" s="248" t="s">
        <v>90</v>
      </c>
      <c r="B10" s="55">
        <f aca="true" t="shared" si="0" ref="B10:B17">C10+D10</f>
        <v>151267.5</v>
      </c>
      <c r="C10" s="79">
        <v>119559.5</v>
      </c>
      <c r="D10" s="79">
        <v>31708</v>
      </c>
      <c r="E10" s="55">
        <f aca="true" t="shared" si="1" ref="E10:E17">F10+G10</f>
        <v>2617.5</v>
      </c>
      <c r="F10" s="79">
        <v>885.5</v>
      </c>
      <c r="G10" s="79">
        <v>1732</v>
      </c>
    </row>
    <row r="11" spans="1:7" ht="12.75">
      <c r="A11" s="248" t="s">
        <v>91</v>
      </c>
      <c r="B11" s="55">
        <f t="shared" si="0"/>
        <v>1283681</v>
      </c>
      <c r="C11" s="79">
        <v>999805.5</v>
      </c>
      <c r="D11" s="79">
        <v>283875.5</v>
      </c>
      <c r="E11" s="55">
        <f t="shared" si="1"/>
        <v>45761.5</v>
      </c>
      <c r="F11" s="79">
        <v>33953</v>
      </c>
      <c r="G11" s="79">
        <v>11808.5</v>
      </c>
    </row>
    <row r="12" spans="1:7" ht="12.75">
      <c r="A12" s="248" t="s">
        <v>92</v>
      </c>
      <c r="B12" s="55">
        <f t="shared" si="0"/>
        <v>370828</v>
      </c>
      <c r="C12" s="79">
        <v>196067</v>
      </c>
      <c r="D12" s="79">
        <v>174761</v>
      </c>
      <c r="E12" s="55">
        <f t="shared" si="1"/>
        <v>57750.5</v>
      </c>
      <c r="F12" s="79">
        <v>26091.5</v>
      </c>
      <c r="G12" s="79">
        <v>31659</v>
      </c>
    </row>
    <row r="13" spans="1:7" ht="12.75">
      <c r="A13" s="248" t="s">
        <v>93</v>
      </c>
      <c r="B13" s="55">
        <f t="shared" si="0"/>
        <v>1356448.5</v>
      </c>
      <c r="C13" s="79">
        <v>798149.5</v>
      </c>
      <c r="D13" s="79">
        <v>558299</v>
      </c>
      <c r="E13" s="55">
        <f t="shared" si="1"/>
        <v>308498</v>
      </c>
      <c r="F13" s="79">
        <v>100792.5</v>
      </c>
      <c r="G13" s="79">
        <v>207705.5</v>
      </c>
    </row>
    <row r="14" spans="1:7" ht="12.75">
      <c r="A14" s="248" t="s">
        <v>107</v>
      </c>
      <c r="B14" s="55">
        <f t="shared" si="0"/>
        <v>114148</v>
      </c>
      <c r="C14" s="79">
        <v>59770.5</v>
      </c>
      <c r="D14" s="79">
        <v>54377.5</v>
      </c>
      <c r="E14" s="55">
        <f t="shared" si="1"/>
        <v>485</v>
      </c>
      <c r="F14" s="79">
        <v>485</v>
      </c>
      <c r="G14" s="79">
        <v>0</v>
      </c>
    </row>
    <row r="15" spans="1:7" ht="12" customHeight="1" hidden="1">
      <c r="A15" s="248"/>
      <c r="B15" s="55">
        <f t="shared" si="0"/>
        <v>0</v>
      </c>
      <c r="C15" s="62"/>
      <c r="D15" s="62"/>
      <c r="E15" s="55">
        <f t="shared" si="1"/>
        <v>300724.5</v>
      </c>
      <c r="F15" s="79">
        <v>107360</v>
      </c>
      <c r="G15" s="79">
        <v>193364.5</v>
      </c>
    </row>
    <row r="16" spans="1:7" ht="12" customHeight="1" hidden="1">
      <c r="A16" s="248"/>
      <c r="B16" s="55">
        <f t="shared" si="0"/>
        <v>0</v>
      </c>
      <c r="C16" s="62"/>
      <c r="D16" s="62"/>
      <c r="E16" s="55">
        <f t="shared" si="1"/>
        <v>0</v>
      </c>
      <c r="F16" s="62"/>
      <c r="G16" s="62"/>
    </row>
    <row r="17" spans="1:7" ht="15" customHeight="1">
      <c r="A17" s="296" t="s">
        <v>170</v>
      </c>
      <c r="B17" s="55">
        <f t="shared" si="0"/>
        <v>0</v>
      </c>
      <c r="C17" s="62">
        <v>0</v>
      </c>
      <c r="D17" s="62">
        <v>0</v>
      </c>
      <c r="E17" s="55">
        <f t="shared" si="1"/>
        <v>300724.5</v>
      </c>
      <c r="F17" s="79">
        <v>107360</v>
      </c>
      <c r="G17" s="79">
        <v>193364.5</v>
      </c>
    </row>
    <row r="18" spans="1:7" ht="4.5" customHeight="1">
      <c r="A18" s="3"/>
      <c r="B18" s="80"/>
      <c r="C18" s="3"/>
      <c r="D18" s="3"/>
      <c r="E18" s="3"/>
      <c r="F18" s="3"/>
      <c r="G18" s="3"/>
    </row>
    <row r="19" ht="4.5" customHeight="1"/>
    <row r="20" ht="12.75">
      <c r="A20" s="4" t="s">
        <v>328</v>
      </c>
    </row>
    <row r="21" ht="12.75">
      <c r="A21" s="77" t="s">
        <v>337</v>
      </c>
    </row>
    <row r="22" ht="12.75">
      <c r="F22" s="78"/>
    </row>
    <row r="23" ht="12.75">
      <c r="F23" s="78"/>
    </row>
    <row r="24" spans="3:6" ht="12.75">
      <c r="C24" s="76"/>
      <c r="E24" s="12"/>
      <c r="F24" s="78"/>
    </row>
    <row r="25" spans="3:6" ht="12.75">
      <c r="C25" s="76"/>
      <c r="E25" s="12"/>
      <c r="F25" s="78"/>
    </row>
    <row r="26" spans="3:6" ht="12.75">
      <c r="C26" s="76"/>
      <c r="F26" s="78"/>
    </row>
    <row r="27" spans="3:6" ht="12.75">
      <c r="C27" s="76"/>
      <c r="F27" s="78"/>
    </row>
    <row r="28" ht="12.75">
      <c r="C28" s="76"/>
    </row>
    <row r="29" ht="12.75">
      <c r="C29" s="76"/>
    </row>
  </sheetData>
  <mergeCells count="5">
    <mergeCell ref="B5:D5"/>
    <mergeCell ref="E5:G5"/>
    <mergeCell ref="A2:G2"/>
    <mergeCell ref="A3:G3"/>
    <mergeCell ref="A5:A6"/>
  </mergeCells>
  <printOptions/>
  <pageMargins left="1.07" right="0.2" top="0.51" bottom="1" header="0" footer="0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Dottin</dc:creator>
  <cp:keywords/>
  <dc:description/>
  <cp:lastModifiedBy>Esther</cp:lastModifiedBy>
  <cp:lastPrinted>2006-10-13T17:47:09Z</cp:lastPrinted>
  <dcterms:created xsi:type="dcterms:W3CDTF">1998-01-01T04:20:07Z</dcterms:created>
  <dcterms:modified xsi:type="dcterms:W3CDTF">2006-10-13T18:03:25Z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