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3. Históricos\1. Portal web\"/>
    </mc:Choice>
  </mc:AlternateContent>
  <xr:revisionPtr revIDLastSave="0" documentId="13_ncr:1_{0EF88617-071F-4A10-8CDE-98C59A4DAF6A}" xr6:coauthVersionLast="47" xr6:coauthVersionMax="47" xr10:uidLastSave="{00000000-0000-0000-0000-000000000000}"/>
  <bookViews>
    <workbookView xWindow="-120" yWindow="-120" windowWidth="29040" windowHeight="15840" xr2:uid="{18EC362C-505E-4C8A-B3EB-78613DC1C84F}"/>
  </bookViews>
  <sheets>
    <sheet name="3.4-0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'[18]3.4.04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'[21]3.20-02'!$J$9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'[20]8.03'!$H$8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'[22]3.10.11'!$J$7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1" l="1"/>
  <c r="C6" i="1"/>
  <c r="D6" i="1"/>
  <c r="E6" i="1"/>
  <c r="F6" i="1"/>
  <c r="H6" i="1"/>
  <c r="I6" i="1"/>
  <c r="J6" i="1"/>
  <c r="L6" i="1"/>
  <c r="M6" i="1"/>
  <c r="N6" i="1"/>
  <c r="P6" i="1"/>
  <c r="Q6" i="1"/>
  <c r="R6" i="1"/>
  <c r="T6" i="1"/>
  <c r="U6" i="1"/>
  <c r="V6" i="1"/>
  <c r="X6" i="1"/>
  <c r="Y6" i="1"/>
  <c r="Z6" i="1"/>
  <c r="AB6" i="1"/>
  <c r="AC6" i="1"/>
  <c r="AD6" i="1"/>
  <c r="AF6" i="1"/>
  <c r="B6" i="1"/>
  <c r="AD8" i="1"/>
  <c r="AD16" i="1"/>
  <c r="AD31" i="1"/>
  <c r="AD18" i="1"/>
  <c r="AD9" i="1"/>
  <c r="AD28" i="1"/>
  <c r="AD11" i="1"/>
  <c r="AD14" i="1"/>
  <c r="AD19" i="1"/>
  <c r="AD7" i="1"/>
  <c r="AD20" i="1"/>
  <c r="AD10" i="1"/>
  <c r="AD23" i="1"/>
  <c r="AD27" i="1"/>
  <c r="AD13" i="1"/>
  <c r="AD21" i="1"/>
  <c r="AD17" i="1"/>
  <c r="AD22" i="1"/>
  <c r="AD24" i="1"/>
  <c r="AD25" i="1"/>
  <c r="AD12" i="1"/>
  <c r="AD26" i="1"/>
  <c r="AD29" i="1"/>
  <c r="AD30" i="1"/>
  <c r="AD15" i="1"/>
  <c r="Z15" i="1"/>
  <c r="Z11" i="1" l="1"/>
  <c r="Z28" i="1"/>
  <c r="Z9" i="1"/>
  <c r="Z8" i="1"/>
  <c r="Z18" i="1"/>
  <c r="Z31" i="1"/>
  <c r="Z16" i="1"/>
  <c r="Z14" i="1"/>
  <c r="Z19" i="1"/>
  <c r="Z7" i="1"/>
  <c r="Z20" i="1"/>
  <c r="Z10" i="1"/>
  <c r="Z23" i="1"/>
  <c r="Z27" i="1"/>
  <c r="Z13" i="1"/>
  <c r="Z21" i="1"/>
  <c r="Z17" i="1"/>
  <c r="Z22" i="1"/>
  <c r="Z24" i="1"/>
  <c r="Z25" i="1"/>
  <c r="Z12" i="1"/>
  <c r="Z26" i="1"/>
  <c r="Z29" i="1"/>
  <c r="Z30" i="1"/>
  <c r="V14" i="1"/>
  <c r="R14" i="1"/>
  <c r="N14" i="1"/>
  <c r="J14" i="1"/>
  <c r="F14" i="1"/>
  <c r="B14" i="1"/>
  <c r="V19" i="1"/>
  <c r="R19" i="1"/>
  <c r="N19" i="1"/>
  <c r="J19" i="1"/>
  <c r="F19" i="1"/>
  <c r="B19" i="1"/>
  <c r="V7" i="1"/>
  <c r="R7" i="1"/>
  <c r="N7" i="1"/>
  <c r="J7" i="1"/>
  <c r="F7" i="1"/>
  <c r="B7" i="1"/>
  <c r="V20" i="1"/>
  <c r="R20" i="1"/>
  <c r="N20" i="1"/>
  <c r="J20" i="1"/>
  <c r="F20" i="1"/>
  <c r="B20" i="1"/>
  <c r="V10" i="1"/>
  <c r="R10" i="1"/>
  <c r="N10" i="1"/>
  <c r="J10" i="1"/>
  <c r="F10" i="1"/>
  <c r="B10" i="1"/>
  <c r="V23" i="1"/>
  <c r="R23" i="1"/>
  <c r="N23" i="1"/>
  <c r="J23" i="1"/>
  <c r="F23" i="1"/>
  <c r="B23" i="1"/>
  <c r="V27" i="1"/>
  <c r="R27" i="1"/>
  <c r="N27" i="1"/>
  <c r="J27" i="1"/>
  <c r="F27" i="1"/>
  <c r="B27" i="1"/>
  <c r="V13" i="1"/>
  <c r="R13" i="1"/>
  <c r="N13" i="1"/>
  <c r="J13" i="1"/>
  <c r="F13" i="1"/>
  <c r="B13" i="1"/>
  <c r="V21" i="1"/>
  <c r="R21" i="1"/>
  <c r="N21" i="1"/>
  <c r="J21" i="1"/>
  <c r="F21" i="1"/>
  <c r="B21" i="1"/>
  <c r="V17" i="1"/>
  <c r="R17" i="1"/>
  <c r="N17" i="1"/>
  <c r="J17" i="1"/>
  <c r="F17" i="1"/>
  <c r="B17" i="1"/>
  <c r="V22" i="1"/>
  <c r="R22" i="1"/>
  <c r="N22" i="1"/>
  <c r="M22" i="1"/>
  <c r="L22" i="1"/>
  <c r="I22" i="1"/>
  <c r="H22" i="1"/>
  <c r="E22" i="1"/>
  <c r="D22" i="1"/>
  <c r="V24" i="1"/>
  <c r="R24" i="1"/>
  <c r="N24" i="1"/>
  <c r="J24" i="1"/>
  <c r="F24" i="1"/>
  <c r="B24" i="1"/>
  <c r="V25" i="1"/>
  <c r="R25" i="1"/>
  <c r="N25" i="1"/>
  <c r="J25" i="1"/>
  <c r="F25" i="1"/>
  <c r="B25" i="1"/>
  <c r="V12" i="1"/>
  <c r="R12" i="1"/>
  <c r="N12" i="1"/>
  <c r="J12" i="1"/>
  <c r="F12" i="1"/>
  <c r="B12" i="1"/>
  <c r="V26" i="1"/>
  <c r="R26" i="1"/>
  <c r="N26" i="1"/>
  <c r="J26" i="1"/>
  <c r="F26" i="1"/>
  <c r="B26" i="1"/>
  <c r="V29" i="1"/>
  <c r="R29" i="1"/>
  <c r="N29" i="1"/>
  <c r="J29" i="1"/>
  <c r="F29" i="1"/>
  <c r="B29" i="1"/>
  <c r="V30" i="1"/>
  <c r="R30" i="1"/>
  <c r="N30" i="1"/>
  <c r="J30" i="1"/>
  <c r="F30" i="1"/>
  <c r="B30" i="1"/>
  <c r="V15" i="1"/>
  <c r="R15" i="1"/>
  <c r="N15" i="1"/>
  <c r="J15" i="1"/>
  <c r="F15" i="1"/>
  <c r="B15" i="1"/>
  <c r="AA21" i="1" l="1"/>
  <c r="F22" i="1"/>
  <c r="G10" i="1" s="1"/>
  <c r="B22" i="1"/>
  <c r="C26" i="1" s="1"/>
  <c r="J22" i="1"/>
  <c r="K12" i="1" s="1"/>
  <c r="W24" i="1"/>
  <c r="AA7" i="1" l="1"/>
  <c r="AA19" i="1"/>
  <c r="AA12" i="1"/>
  <c r="AA26" i="1"/>
  <c r="AA30" i="1"/>
  <c r="AA11" i="1"/>
  <c r="AA23" i="1"/>
  <c r="AA28" i="1"/>
  <c r="AA15" i="1"/>
  <c r="AE13" i="1"/>
  <c r="AE10" i="1"/>
  <c r="AE25" i="1"/>
  <c r="AE20" i="1"/>
  <c r="AE17" i="1"/>
  <c r="AA25" i="1"/>
  <c r="AA18" i="1"/>
  <c r="AE21" i="1"/>
  <c r="AE27" i="1"/>
  <c r="AA24" i="1"/>
  <c r="AA31" i="1"/>
  <c r="AA22" i="1"/>
  <c r="AA27" i="1"/>
  <c r="AE26" i="1"/>
  <c r="AE15" i="1"/>
  <c r="AE16" i="1"/>
  <c r="AA16" i="1"/>
  <c r="AE28" i="1"/>
  <c r="AE22" i="1"/>
  <c r="AE31" i="1"/>
  <c r="AE12" i="1"/>
  <c r="AA29" i="1"/>
  <c r="AE19" i="1"/>
  <c r="AE29" i="1"/>
  <c r="AA10" i="1"/>
  <c r="AA9" i="1"/>
  <c r="AE7" i="1"/>
  <c r="AE23" i="1"/>
  <c r="AE14" i="1"/>
  <c r="AE24" i="1"/>
  <c r="AE8" i="1"/>
  <c r="AE30" i="1"/>
  <c r="AA17" i="1"/>
  <c r="AE9" i="1"/>
  <c r="AE18" i="1"/>
  <c r="AE11" i="1"/>
  <c r="AA20" i="1"/>
  <c r="AA13" i="1"/>
  <c r="AA8" i="1"/>
  <c r="AA14" i="1"/>
  <c r="S24" i="1"/>
  <c r="O30" i="1"/>
  <c r="O12" i="1"/>
  <c r="O25" i="1"/>
  <c r="O7" i="1"/>
  <c r="O15" i="1"/>
  <c r="O19" i="1"/>
  <c r="O29" i="1"/>
  <c r="O24" i="1"/>
  <c r="K17" i="1"/>
  <c r="S27" i="1"/>
  <c r="S23" i="1"/>
  <c r="S20" i="1"/>
  <c r="W13" i="1"/>
  <c r="S26" i="1"/>
  <c r="S22" i="1"/>
  <c r="W7" i="1"/>
  <c r="S19" i="1"/>
  <c r="W20" i="1"/>
  <c r="S13" i="1"/>
  <c r="W29" i="1"/>
  <c r="W27" i="1"/>
  <c r="S21" i="1"/>
  <c r="S25" i="1"/>
  <c r="W30" i="1"/>
  <c r="W10" i="1"/>
  <c r="S30" i="1"/>
  <c r="W26" i="1"/>
  <c r="S7" i="1"/>
  <c r="S17" i="1"/>
  <c r="W12" i="1"/>
  <c r="S10" i="1"/>
  <c r="W19" i="1"/>
  <c r="W17" i="1"/>
  <c r="W15" i="1"/>
  <c r="W22" i="1"/>
  <c r="W23" i="1"/>
  <c r="W14" i="1"/>
  <c r="W21" i="1"/>
  <c r="K15" i="1"/>
  <c r="W25" i="1"/>
  <c r="C22" i="1"/>
  <c r="O22" i="1"/>
  <c r="O23" i="1"/>
  <c r="C30" i="1"/>
  <c r="O17" i="1"/>
  <c r="C14" i="1"/>
  <c r="C21" i="1"/>
  <c r="O27" i="1"/>
  <c r="C7" i="1"/>
  <c r="K22" i="1"/>
  <c r="O26" i="1"/>
  <c r="O20" i="1"/>
  <c r="O14" i="1"/>
  <c r="O21" i="1"/>
  <c r="S14" i="1"/>
  <c r="C27" i="1"/>
  <c r="O10" i="1"/>
  <c r="S15" i="1"/>
  <c r="S12" i="1"/>
  <c r="O13" i="1"/>
  <c r="S29" i="1"/>
  <c r="G19" i="1"/>
  <c r="G23" i="1"/>
  <c r="G25" i="1"/>
  <c r="G26" i="1"/>
  <c r="G30" i="1"/>
  <c r="G13" i="1"/>
  <c r="G17" i="1"/>
  <c r="G20" i="1"/>
  <c r="G27" i="1"/>
  <c r="K20" i="1"/>
  <c r="C12" i="1"/>
  <c r="C15" i="1"/>
  <c r="C19" i="1"/>
  <c r="C20" i="1"/>
  <c r="C23" i="1"/>
  <c r="C13" i="1"/>
  <c r="C17" i="1"/>
  <c r="C24" i="1"/>
  <c r="C29" i="1"/>
  <c r="G21" i="1"/>
  <c r="G24" i="1"/>
  <c r="G22" i="1"/>
  <c r="G29" i="1"/>
  <c r="K14" i="1"/>
  <c r="K7" i="1"/>
  <c r="K10" i="1"/>
  <c r="K27" i="1"/>
  <c r="K21" i="1"/>
  <c r="K25" i="1"/>
  <c r="K30" i="1"/>
  <c r="K26" i="1"/>
  <c r="K24" i="1"/>
  <c r="K23" i="1"/>
  <c r="C10" i="1"/>
  <c r="G15" i="1"/>
  <c r="G14" i="1"/>
  <c r="K13" i="1"/>
  <c r="G7" i="1"/>
  <c r="C25" i="1"/>
  <c r="K19" i="1"/>
  <c r="G12" i="1"/>
  <c r="K29" i="1"/>
  <c r="AA6" i="1" l="1"/>
  <c r="K6" i="1"/>
  <c r="O6" i="1"/>
  <c r="AE6" i="1"/>
  <c r="S6" i="1"/>
  <c r="G6" i="1"/>
  <c r="W6" i="1"/>
</calcChain>
</file>

<file path=xl/sharedStrings.xml><?xml version="1.0" encoding="utf-8"?>
<sst xmlns="http://schemas.openxmlformats.org/spreadsheetml/2006/main" count="231" uniqueCount="35">
  <si>
    <t>Actividad</t>
  </si>
  <si>
    <t>Total</t>
  </si>
  <si>
    <t>(%)</t>
  </si>
  <si>
    <t>Masculino</t>
  </si>
  <si>
    <t>Femenino</t>
  </si>
  <si>
    <t>Confecciones y textiles</t>
  </si>
  <si>
    <t>Tabaco y derivados</t>
  </si>
  <si>
    <t>Servicios</t>
  </si>
  <si>
    <t>Productos médicos y farmacéuticos</t>
  </si>
  <si>
    <t>Calzados y componentes</t>
  </si>
  <si>
    <t>Productos eléctricos o electrónica</t>
  </si>
  <si>
    <t>Productos agroindustriales</t>
  </si>
  <si>
    <t>Otras actividades</t>
  </si>
  <si>
    <t>Joyería</t>
  </si>
  <si>
    <t>Operadoras</t>
  </si>
  <si>
    <t>Cartón, impresos y papelerías</t>
  </si>
  <si>
    <t>Productos químicos</t>
  </si>
  <si>
    <t>Pieles y manufacturas</t>
  </si>
  <si>
    <t>Artículos plásticos</t>
  </si>
  <si>
    <t>Metales y manufacturas</t>
  </si>
  <si>
    <t>Alcohol y bebidas alcohólicas</t>
  </si>
  <si>
    <t>Materiales de construcción</t>
  </si>
  <si>
    <t>Comercializadoras</t>
  </si>
  <si>
    <t>*Cifras sujetas a rectificación</t>
  </si>
  <si>
    <t>Nota: Incluye las operadoras.</t>
  </si>
  <si>
    <t>Reciclaje y Clasificación</t>
  </si>
  <si>
    <t>Artículos Deportivos, Recreativos y Afines</t>
  </si>
  <si>
    <t>Alimentos</t>
  </si>
  <si>
    <t>Madera y sus Manufacturas</t>
  </si>
  <si>
    <t>Vidrio y sus Manufacturas</t>
  </si>
  <si>
    <t>Elaboración de Envases</t>
  </si>
  <si>
    <t>Call Venters/BP0</t>
  </si>
  <si>
    <t>n/d</t>
  </si>
  <si>
    <t>Fuente:  Registros administrativos, Departamento de Estadísticas  (Informe anual),  Consejo Nacional de Zonas Francas de Exportación (CNZFE).</t>
  </si>
  <si>
    <r>
      <rPr>
        <b/>
        <sz val="9"/>
        <rFont val="Roboto"/>
      </rPr>
      <t>Cuadro 3.4-09.</t>
    </r>
    <r>
      <rPr>
        <sz val="9"/>
        <rFont val="Roboto"/>
      </rPr>
      <t xml:space="preserve"> REPÚBLICA DOMINICANA: Total de empleos en las Zonas Francas por año y sexo, según actividad,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</si>
</sst>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justify" wrapText="1" indent="1"/>
    </xf>
    <xf numFmtId="3" fontId="2" fillId="2" borderId="0" xfId="1" applyNumberFormat="1" applyFont="1" applyFill="1" applyAlignment="1">
      <alignment vertical="justify" wrapText="1"/>
    </xf>
    <xf numFmtId="0" fontId="3" fillId="2" borderId="0" xfId="1" applyFont="1" applyFill="1" applyAlignment="1">
      <alignment horizontal="left" vertical="justify" wrapText="1" indent="1"/>
    </xf>
    <xf numFmtId="164" fontId="3" fillId="2" borderId="0" xfId="1" applyNumberFormat="1" applyFont="1" applyFill="1" applyAlignment="1">
      <alignment vertical="justify" wrapText="1"/>
    </xf>
    <xf numFmtId="3" fontId="3" fillId="2" borderId="0" xfId="1" applyNumberFormat="1" applyFont="1" applyFill="1" applyAlignment="1">
      <alignment vertical="justify" wrapText="1"/>
    </xf>
    <xf numFmtId="0" fontId="4" fillId="2" borderId="0" xfId="1" applyFont="1" applyFill="1" applyAlignment="1">
      <alignment horizontal="left" vertical="justify" wrapText="1"/>
    </xf>
    <xf numFmtId="3" fontId="3" fillId="2" borderId="0" xfId="1" applyNumberFormat="1" applyFont="1" applyFill="1"/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vertical="center" indent="1"/>
    </xf>
    <xf numFmtId="0" fontId="3" fillId="2" borderId="0" xfId="1" applyFont="1" applyFill="1" applyAlignment="1">
      <alignment horizontal="right"/>
    </xf>
    <xf numFmtId="0" fontId="3" fillId="2" borderId="2" xfId="1" applyFont="1" applyFill="1" applyBorder="1" applyAlignment="1">
      <alignment horizontal="left" vertical="center" indent="1"/>
    </xf>
    <xf numFmtId="0" fontId="3" fillId="2" borderId="2" xfId="1" applyFont="1" applyFill="1" applyBorder="1" applyAlignment="1">
      <alignment horizontal="right"/>
    </xf>
    <xf numFmtId="3" fontId="2" fillId="2" borderId="2" xfId="1" applyNumberFormat="1" applyFont="1" applyFill="1" applyBorder="1" applyAlignment="1">
      <alignment vertical="justify" wrapText="1"/>
    </xf>
    <xf numFmtId="164" fontId="3" fillId="2" borderId="2" xfId="1" applyNumberFormat="1" applyFont="1" applyFill="1" applyBorder="1" applyAlignment="1">
      <alignment vertical="justify" wrapText="1"/>
    </xf>
    <xf numFmtId="3" fontId="3" fillId="2" borderId="0" xfId="1" applyNumberFormat="1" applyFont="1" applyFill="1" applyAlignment="1">
      <alignment vertical="center"/>
    </xf>
    <xf numFmtId="3" fontId="2" fillId="2" borderId="3" xfId="1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right"/>
    </xf>
    <xf numFmtId="3" fontId="3" fillId="2" borderId="2" xfId="1" applyNumberFormat="1" applyFont="1" applyFill="1" applyBorder="1" applyAlignment="1">
      <alignment horizontal="right"/>
    </xf>
    <xf numFmtId="3" fontId="3" fillId="2" borderId="2" xfId="1" applyNumberFormat="1" applyFont="1" applyFill="1" applyBorder="1"/>
    <xf numFmtId="3" fontId="0" fillId="0" borderId="0" xfId="0" applyNumberFormat="1"/>
    <xf numFmtId="3" fontId="0" fillId="0" borderId="2" xfId="0" applyNumberFormat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2" fillId="2" borderId="2" xfId="1" applyFont="1" applyFill="1" applyBorder="1" applyAlignment="1">
      <alignment horizontal="left" vertical="center" wrapText="1" indent="1"/>
    </xf>
    <xf numFmtId="3" fontId="2" fillId="2" borderId="0" xfId="1" applyNumberFormat="1" applyFont="1" applyFill="1" applyAlignment="1">
      <alignment horizontal="right"/>
    </xf>
    <xf numFmtId="3" fontId="2" fillId="2" borderId="2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vertical="justify" wrapText="1"/>
    </xf>
    <xf numFmtId="3" fontId="3" fillId="2" borderId="0" xfId="1" applyNumberFormat="1" applyFont="1" applyFill="1" applyBorder="1" applyAlignment="1">
      <alignment vertical="justify" wrapText="1"/>
    </xf>
  </cellXfs>
  <cellStyles count="2">
    <cellStyle name="Normal" xfId="0" builtinId="0"/>
    <cellStyle name="Normal 10 2" xfId="1" xr:uid="{14BAD412-B7BA-4936-9DD1-CE758A675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70485</xdr:colOff>
      <xdr:row>0</xdr:row>
      <xdr:rowOff>38100</xdr:rowOff>
    </xdr:from>
    <xdr:ext cx="654997" cy="420660"/>
    <xdr:pic>
      <xdr:nvPicPr>
        <xdr:cNvPr id="3" name="Imagen 2">
          <a:extLst>
            <a:ext uri="{FF2B5EF4-FFF2-40B4-BE49-F238E27FC236}">
              <a16:creationId xmlns:a16="http://schemas.microsoft.com/office/drawing/2014/main" id="{7B8E0AA7-C9A5-4AE0-9C76-2A7511C6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11110" y="38100"/>
          <a:ext cx="654997" cy="4206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98BF-5011-4CF3-AC75-12E234C3565E}">
  <sheetPr>
    <tabColor rgb="FF00B050"/>
  </sheetPr>
  <dimension ref="A1:AG57"/>
  <sheetViews>
    <sheetView showGridLines="0" tabSelected="1" workbookViewId="0">
      <selection activeCell="A32" sqref="A32:A34"/>
    </sheetView>
  </sheetViews>
  <sheetFormatPr baseColWidth="10" defaultColWidth="11" defaultRowHeight="12" x14ac:dyDescent="0.2"/>
  <cols>
    <col min="1" max="1" width="30.85546875" style="2" customWidth="1"/>
    <col min="2" max="2" width="10" style="12" customWidth="1"/>
    <col min="3" max="3" width="10" style="2" customWidth="1"/>
    <col min="4" max="4" width="10.28515625" style="12" customWidth="1"/>
    <col min="5" max="5" width="10.5703125" style="12" customWidth="1"/>
    <col min="6" max="6" width="10" style="12" customWidth="1"/>
    <col min="7" max="7" width="10" style="2" customWidth="1"/>
    <col min="8" max="8" width="10" style="12" customWidth="1"/>
    <col min="9" max="9" width="9.140625" style="12" customWidth="1"/>
    <col min="10" max="10" width="10" style="12" customWidth="1"/>
    <col min="11" max="11" width="10" style="2" customWidth="1"/>
    <col min="12" max="12" width="10" style="12" customWidth="1"/>
    <col min="13" max="13" width="8.85546875" style="12" customWidth="1"/>
    <col min="14" max="14" width="10" style="12" customWidth="1"/>
    <col min="15" max="15" width="10" style="2" customWidth="1"/>
    <col min="16" max="16" width="10" style="12" customWidth="1"/>
    <col min="17" max="17" width="9.42578125" style="12" customWidth="1"/>
    <col min="18" max="18" width="10" style="12" customWidth="1"/>
    <col min="19" max="19" width="10" style="2" customWidth="1"/>
    <col min="20" max="20" width="10" style="12" customWidth="1"/>
    <col min="21" max="21" width="10.140625" style="12" customWidth="1"/>
    <col min="22" max="22" width="10" style="12" customWidth="1"/>
    <col min="23" max="23" width="10" style="2" customWidth="1"/>
    <col min="24" max="24" width="10" style="12" customWidth="1"/>
    <col min="25" max="25" width="10.140625" style="12" customWidth="1"/>
    <col min="26" max="26" width="11" style="12"/>
    <col min="27" max="27" width="11" style="2"/>
    <col min="28" max="30" width="11" style="12"/>
    <col min="31" max="31" width="11" style="2"/>
    <col min="32" max="33" width="11" style="12"/>
    <col min="34" max="16384" width="11" style="2"/>
  </cols>
  <sheetData>
    <row r="1" spans="1:33" x14ac:dyDescent="0.2">
      <c r="A1" s="1"/>
    </row>
    <row r="2" spans="1:33" x14ac:dyDescent="0.2">
      <c r="A2" s="3" t="s">
        <v>34</v>
      </c>
      <c r="B2" s="22"/>
      <c r="C2" s="3"/>
      <c r="D2" s="22"/>
      <c r="E2" s="22"/>
      <c r="F2" s="22"/>
      <c r="G2" s="3"/>
      <c r="H2" s="22"/>
      <c r="I2" s="22"/>
      <c r="J2" s="22"/>
      <c r="K2" s="3"/>
      <c r="L2" s="22"/>
      <c r="M2" s="22"/>
      <c r="N2" s="22"/>
      <c r="O2" s="3"/>
      <c r="P2" s="22"/>
      <c r="Q2" s="22"/>
      <c r="R2" s="22"/>
      <c r="S2" s="3"/>
      <c r="T2" s="22"/>
      <c r="U2" s="22"/>
      <c r="V2" s="22"/>
      <c r="W2" s="3"/>
      <c r="X2" s="22"/>
      <c r="Y2" s="22"/>
    </row>
    <row r="3" spans="1:33" x14ac:dyDescent="0.2">
      <c r="A3" s="4"/>
    </row>
    <row r="4" spans="1:33" ht="12.75" customHeight="1" x14ac:dyDescent="0.2">
      <c r="A4" s="30" t="s">
        <v>0</v>
      </c>
      <c r="B4" s="29">
        <v>2017</v>
      </c>
      <c r="C4" s="29"/>
      <c r="D4" s="29"/>
      <c r="E4" s="29"/>
      <c r="F4" s="29">
        <v>2018</v>
      </c>
      <c r="G4" s="29"/>
      <c r="H4" s="29"/>
      <c r="I4" s="29"/>
      <c r="J4" s="29">
        <v>2019</v>
      </c>
      <c r="K4" s="29"/>
      <c r="L4" s="29"/>
      <c r="M4" s="29"/>
      <c r="N4" s="29">
        <v>2020</v>
      </c>
      <c r="O4" s="29"/>
      <c r="P4" s="29"/>
      <c r="Q4" s="29"/>
      <c r="R4" s="29">
        <v>2021</v>
      </c>
      <c r="S4" s="29"/>
      <c r="T4" s="29"/>
      <c r="U4" s="29"/>
      <c r="V4" s="29">
        <v>2022</v>
      </c>
      <c r="W4" s="29"/>
      <c r="X4" s="29"/>
      <c r="Y4" s="29"/>
      <c r="Z4" s="29">
        <v>2023</v>
      </c>
      <c r="AA4" s="29"/>
      <c r="AB4" s="29"/>
      <c r="AC4" s="29"/>
      <c r="AD4" s="29">
        <v>2024</v>
      </c>
      <c r="AE4" s="29"/>
      <c r="AF4" s="29"/>
      <c r="AG4" s="29"/>
    </row>
    <row r="5" spans="1:33" x14ac:dyDescent="0.2">
      <c r="A5" s="31"/>
      <c r="B5" s="23" t="s">
        <v>1</v>
      </c>
      <c r="C5" s="5" t="s">
        <v>2</v>
      </c>
      <c r="D5" s="23" t="s">
        <v>3</v>
      </c>
      <c r="E5" s="23" t="s">
        <v>4</v>
      </c>
      <c r="F5" s="23" t="s">
        <v>1</v>
      </c>
      <c r="G5" s="5" t="s">
        <v>2</v>
      </c>
      <c r="H5" s="23" t="s">
        <v>3</v>
      </c>
      <c r="I5" s="23" t="s">
        <v>4</v>
      </c>
      <c r="J5" s="23" t="s">
        <v>1</v>
      </c>
      <c r="K5" s="5" t="s">
        <v>2</v>
      </c>
      <c r="L5" s="23" t="s">
        <v>3</v>
      </c>
      <c r="M5" s="23" t="s">
        <v>4</v>
      </c>
      <c r="N5" s="23" t="s">
        <v>1</v>
      </c>
      <c r="O5" s="5" t="s">
        <v>2</v>
      </c>
      <c r="P5" s="23" t="s">
        <v>3</v>
      </c>
      <c r="Q5" s="23" t="s">
        <v>4</v>
      </c>
      <c r="R5" s="23" t="s">
        <v>1</v>
      </c>
      <c r="S5" s="5" t="s">
        <v>2</v>
      </c>
      <c r="T5" s="23" t="s">
        <v>3</v>
      </c>
      <c r="U5" s="23" t="s">
        <v>4</v>
      </c>
      <c r="V5" s="23" t="s">
        <v>1</v>
      </c>
      <c r="W5" s="5" t="s">
        <v>2</v>
      </c>
      <c r="X5" s="23" t="s">
        <v>3</v>
      </c>
      <c r="Y5" s="23" t="s">
        <v>4</v>
      </c>
      <c r="Z5" s="23" t="s">
        <v>1</v>
      </c>
      <c r="AA5" s="5" t="s">
        <v>2</v>
      </c>
      <c r="AB5" s="23" t="s">
        <v>3</v>
      </c>
      <c r="AC5" s="23" t="s">
        <v>4</v>
      </c>
      <c r="AD5" s="23" t="s">
        <v>1</v>
      </c>
      <c r="AE5" s="5" t="s">
        <v>2</v>
      </c>
      <c r="AF5" s="23" t="s">
        <v>3</v>
      </c>
      <c r="AG5" s="23" t="s">
        <v>4</v>
      </c>
    </row>
    <row r="6" spans="1:33" s="1" customFormat="1" x14ac:dyDescent="0.2">
      <c r="A6" s="6" t="s">
        <v>1</v>
      </c>
      <c r="B6" s="7">
        <f>SUM(B7:B31)</f>
        <v>165724</v>
      </c>
      <c r="C6" s="7">
        <f t="shared" ref="C6:AG6" si="0">SUM(C7:C31)</f>
        <v>100</v>
      </c>
      <c r="D6" s="7">
        <f t="shared" si="0"/>
        <v>82148</v>
      </c>
      <c r="E6" s="7">
        <f t="shared" si="0"/>
        <v>83576</v>
      </c>
      <c r="F6" s="32">
        <f t="shared" si="0"/>
        <v>171726</v>
      </c>
      <c r="G6" s="7">
        <f t="shared" si="0"/>
        <v>100.00000000000001</v>
      </c>
      <c r="H6" s="7">
        <f t="shared" si="0"/>
        <v>85355</v>
      </c>
      <c r="I6" s="7">
        <f t="shared" si="0"/>
        <v>86371</v>
      </c>
      <c r="J6" s="32">
        <f t="shared" si="0"/>
        <v>176555</v>
      </c>
      <c r="K6" s="7">
        <f t="shared" si="0"/>
        <v>100</v>
      </c>
      <c r="L6" s="7">
        <f t="shared" si="0"/>
        <v>86722</v>
      </c>
      <c r="M6" s="7">
        <f t="shared" si="0"/>
        <v>89833</v>
      </c>
      <c r="N6" s="32">
        <f t="shared" si="0"/>
        <v>168200</v>
      </c>
      <c r="O6" s="7">
        <f t="shared" si="0"/>
        <v>100</v>
      </c>
      <c r="P6" s="7">
        <f t="shared" si="0"/>
        <v>81536</v>
      </c>
      <c r="Q6" s="7">
        <f t="shared" si="0"/>
        <v>86664</v>
      </c>
      <c r="R6" s="32">
        <f t="shared" si="0"/>
        <v>183232</v>
      </c>
      <c r="S6" s="7">
        <f t="shared" si="0"/>
        <v>100</v>
      </c>
      <c r="T6" s="7">
        <f t="shared" si="0"/>
        <v>90083</v>
      </c>
      <c r="U6" s="7">
        <f t="shared" si="0"/>
        <v>93149</v>
      </c>
      <c r="V6" s="32">
        <f t="shared" si="0"/>
        <v>192461</v>
      </c>
      <c r="W6" s="7">
        <f t="shared" si="0"/>
        <v>100.00000000000001</v>
      </c>
      <c r="X6" s="7">
        <f t="shared" si="0"/>
        <v>91370</v>
      </c>
      <c r="Y6" s="7">
        <f t="shared" si="0"/>
        <v>101091</v>
      </c>
      <c r="Z6" s="32">
        <f t="shared" si="0"/>
        <v>198034</v>
      </c>
      <c r="AA6" s="7">
        <f t="shared" si="0"/>
        <v>100.00000000000001</v>
      </c>
      <c r="AB6" s="7">
        <f t="shared" si="0"/>
        <v>93903</v>
      </c>
      <c r="AC6" s="7">
        <f t="shared" si="0"/>
        <v>104131</v>
      </c>
      <c r="AD6" s="7">
        <f t="shared" si="0"/>
        <v>198552</v>
      </c>
      <c r="AE6" s="7">
        <f t="shared" si="0"/>
        <v>100.2615712453417</v>
      </c>
      <c r="AF6" s="7">
        <f t="shared" si="0"/>
        <v>92068</v>
      </c>
      <c r="AG6" s="7">
        <f>SUM(AG7:AG31)</f>
        <v>106484</v>
      </c>
    </row>
    <row r="7" spans="1:33" ht="12" customHeight="1" x14ac:dyDescent="0.2">
      <c r="A7" s="8" t="s">
        <v>20</v>
      </c>
      <c r="B7" s="7">
        <f>SUM(D7:E7)</f>
        <v>510</v>
      </c>
      <c r="C7" s="9">
        <f>B7/$B$6*100</f>
        <v>0.30774058072457822</v>
      </c>
      <c r="D7" s="10">
        <v>373</v>
      </c>
      <c r="E7" s="10">
        <v>137</v>
      </c>
      <c r="F7" s="32">
        <f>SUM(H7:I7)</f>
        <v>495</v>
      </c>
      <c r="G7" s="9">
        <f>F7/$F$6*100</f>
        <v>0.28824988644701444</v>
      </c>
      <c r="H7" s="10">
        <v>371</v>
      </c>
      <c r="I7" s="10">
        <v>124</v>
      </c>
      <c r="J7" s="32">
        <f>SUM(L7:M7)</f>
        <v>576</v>
      </c>
      <c r="K7" s="9">
        <f>J7/$J$6*100</f>
        <v>0.32624394664552125</v>
      </c>
      <c r="L7" s="10">
        <v>461</v>
      </c>
      <c r="M7" s="10">
        <v>115</v>
      </c>
      <c r="N7" s="32">
        <f>SUM(P7:Q7)</f>
        <v>627</v>
      </c>
      <c r="O7" s="9">
        <f>N7/$N$6*100</f>
        <v>0.37277051129607608</v>
      </c>
      <c r="P7" s="10">
        <v>494</v>
      </c>
      <c r="Q7" s="10">
        <v>133</v>
      </c>
      <c r="R7" s="32">
        <f>SUM(T7:U7)</f>
        <v>622</v>
      </c>
      <c r="S7" s="9">
        <f>R7/$R$6*100</f>
        <v>0.33946035626964721</v>
      </c>
      <c r="T7" s="10">
        <v>464</v>
      </c>
      <c r="U7" s="10">
        <v>158</v>
      </c>
      <c r="V7" s="32">
        <f>SUM(X7:Y7)</f>
        <v>684</v>
      </c>
      <c r="W7" s="9">
        <f>V7/$V$6*100</f>
        <v>0.35539667776848299</v>
      </c>
      <c r="X7" s="10">
        <v>523</v>
      </c>
      <c r="Y7" s="10">
        <v>161</v>
      </c>
      <c r="Z7" s="32">
        <f t="shared" ref="Z7:Z31" si="1">SUM(AB7:AC7)</f>
        <v>690</v>
      </c>
      <c r="AA7" s="9">
        <f t="shared" ref="AA7:AA31" si="2">Z7/$Z$6*100</f>
        <v>0.34842501792621466</v>
      </c>
      <c r="AB7" s="10">
        <v>533</v>
      </c>
      <c r="AC7" s="10">
        <v>157</v>
      </c>
      <c r="AD7" s="7">
        <f t="shared" ref="AD7:AD31" si="3">SUM(AF7:AG7)</f>
        <v>724</v>
      </c>
      <c r="AE7" s="9">
        <f t="shared" ref="AE7:AE31" si="4">AD7/$Z$6*100</f>
        <v>0.36559378692547745</v>
      </c>
      <c r="AF7" s="10">
        <v>557</v>
      </c>
      <c r="AG7" s="10">
        <v>167</v>
      </c>
    </row>
    <row r="8" spans="1:33" ht="12" customHeight="1" x14ac:dyDescent="0.2">
      <c r="A8" s="16" t="s">
        <v>27</v>
      </c>
      <c r="B8" s="32" t="s">
        <v>32</v>
      </c>
      <c r="C8" s="17" t="s">
        <v>32</v>
      </c>
      <c r="D8" s="24" t="s">
        <v>32</v>
      </c>
      <c r="E8" s="24" t="s">
        <v>32</v>
      </c>
      <c r="F8" s="32" t="s">
        <v>32</v>
      </c>
      <c r="G8" s="17" t="s">
        <v>32</v>
      </c>
      <c r="H8" s="24" t="s">
        <v>32</v>
      </c>
      <c r="I8" s="24" t="s">
        <v>32</v>
      </c>
      <c r="J8" s="32" t="s">
        <v>32</v>
      </c>
      <c r="K8" s="17" t="s">
        <v>32</v>
      </c>
      <c r="L8" s="24" t="s">
        <v>32</v>
      </c>
      <c r="M8" s="24" t="s">
        <v>32</v>
      </c>
      <c r="N8" s="32" t="s">
        <v>32</v>
      </c>
      <c r="O8" s="17" t="s">
        <v>32</v>
      </c>
      <c r="P8" s="24" t="s">
        <v>32</v>
      </c>
      <c r="Q8" s="24" t="s">
        <v>32</v>
      </c>
      <c r="R8" s="32" t="s">
        <v>32</v>
      </c>
      <c r="S8" s="17" t="s">
        <v>32</v>
      </c>
      <c r="T8" s="24" t="s">
        <v>32</v>
      </c>
      <c r="U8" s="24" t="s">
        <v>32</v>
      </c>
      <c r="V8" s="32" t="s">
        <v>32</v>
      </c>
      <c r="W8" s="17" t="s">
        <v>32</v>
      </c>
      <c r="X8" s="24" t="s">
        <v>32</v>
      </c>
      <c r="Y8" s="24" t="s">
        <v>32</v>
      </c>
      <c r="Z8" s="32">
        <f t="shared" si="1"/>
        <v>824</v>
      </c>
      <c r="AA8" s="9">
        <f t="shared" si="2"/>
        <v>0.41609016633507379</v>
      </c>
      <c r="AB8" s="12">
        <v>551</v>
      </c>
      <c r="AC8" s="12">
        <v>273</v>
      </c>
      <c r="AD8" s="7">
        <f>SUM(AF8:AG8)</f>
        <v>740</v>
      </c>
      <c r="AE8" s="9">
        <f t="shared" si="4"/>
        <v>0.37367320763101286</v>
      </c>
      <c r="AF8" s="12">
        <v>474</v>
      </c>
      <c r="AG8" s="12">
        <v>266</v>
      </c>
    </row>
    <row r="9" spans="1:33" ht="12" customHeight="1" x14ac:dyDescent="0.25">
      <c r="A9" s="16" t="s">
        <v>26</v>
      </c>
      <c r="B9" s="32" t="s">
        <v>32</v>
      </c>
      <c r="C9" s="17" t="s">
        <v>32</v>
      </c>
      <c r="D9" s="24" t="s">
        <v>32</v>
      </c>
      <c r="E9" s="24" t="s">
        <v>32</v>
      </c>
      <c r="F9" s="32" t="s">
        <v>32</v>
      </c>
      <c r="G9" s="17" t="s">
        <v>32</v>
      </c>
      <c r="H9" s="24" t="s">
        <v>32</v>
      </c>
      <c r="I9" s="24" t="s">
        <v>32</v>
      </c>
      <c r="J9" s="32" t="s">
        <v>32</v>
      </c>
      <c r="K9" s="17" t="s">
        <v>32</v>
      </c>
      <c r="L9" s="24" t="s">
        <v>32</v>
      </c>
      <c r="M9" s="24" t="s">
        <v>32</v>
      </c>
      <c r="N9" s="32" t="s">
        <v>32</v>
      </c>
      <c r="O9" s="17" t="s">
        <v>32</v>
      </c>
      <c r="P9" s="24" t="s">
        <v>32</v>
      </c>
      <c r="Q9" s="24" t="s">
        <v>32</v>
      </c>
      <c r="R9" s="32" t="s">
        <v>32</v>
      </c>
      <c r="S9" s="17" t="s">
        <v>32</v>
      </c>
      <c r="T9" s="24" t="s">
        <v>32</v>
      </c>
      <c r="U9" s="24" t="s">
        <v>32</v>
      </c>
      <c r="V9" s="32" t="s">
        <v>32</v>
      </c>
      <c r="W9" s="17" t="s">
        <v>32</v>
      </c>
      <c r="X9" s="24" t="s">
        <v>32</v>
      </c>
      <c r="Y9" s="24" t="s">
        <v>32</v>
      </c>
      <c r="Z9" s="32">
        <f t="shared" si="1"/>
        <v>1084</v>
      </c>
      <c r="AA9" s="9">
        <f t="shared" si="2"/>
        <v>0.54738075280002418</v>
      </c>
      <c r="AB9" s="12">
        <v>373</v>
      </c>
      <c r="AC9" s="12">
        <v>711</v>
      </c>
      <c r="AD9" s="7">
        <f t="shared" si="3"/>
        <v>1026</v>
      </c>
      <c r="AE9" s="9">
        <f t="shared" si="4"/>
        <v>0.51809285274245831</v>
      </c>
      <c r="AF9" s="27">
        <v>367</v>
      </c>
      <c r="AG9" s="27">
        <v>659</v>
      </c>
    </row>
    <row r="10" spans="1:33" ht="12" customHeight="1" x14ac:dyDescent="0.25">
      <c r="A10" s="8" t="s">
        <v>18</v>
      </c>
      <c r="B10" s="7">
        <f>SUM(D10:E10)</f>
        <v>1113</v>
      </c>
      <c r="C10" s="9">
        <f>B10/$B$6*100</f>
        <v>0.67159856146363828</v>
      </c>
      <c r="D10" s="10">
        <v>729</v>
      </c>
      <c r="E10" s="10">
        <v>384</v>
      </c>
      <c r="F10" s="32">
        <f>SUM(H10:I10)</f>
        <v>1209</v>
      </c>
      <c r="G10" s="9">
        <f>F10/$F$6*100</f>
        <v>0.70402851053422311</v>
      </c>
      <c r="H10" s="10">
        <v>856</v>
      </c>
      <c r="I10" s="10">
        <v>353</v>
      </c>
      <c r="J10" s="32">
        <f>SUM(L10:M10)</f>
        <v>2606</v>
      </c>
      <c r="K10" s="9">
        <f>J10/$J$6*100</f>
        <v>1.476027300274702</v>
      </c>
      <c r="L10" s="10">
        <v>1315</v>
      </c>
      <c r="M10" s="10">
        <v>1291</v>
      </c>
      <c r="N10" s="32">
        <f>SUM(P10:Q10)</f>
        <v>3006</v>
      </c>
      <c r="O10" s="9">
        <f>N10/$N$6*100</f>
        <v>1.7871581450653984</v>
      </c>
      <c r="P10" s="10">
        <v>1423</v>
      </c>
      <c r="Q10" s="10">
        <v>1583</v>
      </c>
      <c r="R10" s="32">
        <f>SUM(T10:U10)</f>
        <v>4265</v>
      </c>
      <c r="S10" s="9">
        <f>R10/$R$6*100</f>
        <v>2.3276501921061823</v>
      </c>
      <c r="T10" s="10">
        <v>1936</v>
      </c>
      <c r="U10" s="10">
        <v>2329</v>
      </c>
      <c r="V10" s="32">
        <f>SUM(X10:Y10)</f>
        <v>4451</v>
      </c>
      <c r="W10" s="9">
        <f>V10/$V$6*100</f>
        <v>2.3126763344261954</v>
      </c>
      <c r="X10" s="10">
        <v>2020</v>
      </c>
      <c r="Y10" s="10">
        <v>2431</v>
      </c>
      <c r="Z10" s="32">
        <f t="shared" si="1"/>
        <v>4435</v>
      </c>
      <c r="AA10" s="9">
        <f t="shared" si="2"/>
        <v>2.2395144268155973</v>
      </c>
      <c r="AB10" s="10">
        <v>2163</v>
      </c>
      <c r="AC10" s="10">
        <v>2272</v>
      </c>
      <c r="AD10" s="7">
        <f t="shared" si="3"/>
        <v>4562</v>
      </c>
      <c r="AE10" s="9">
        <f t="shared" si="4"/>
        <v>2.3036448286657847</v>
      </c>
      <c r="AF10" s="27">
        <v>2285</v>
      </c>
      <c r="AG10" s="27">
        <v>2277</v>
      </c>
    </row>
    <row r="11" spans="1:33" ht="12" customHeight="1" x14ac:dyDescent="0.25">
      <c r="A11" s="16" t="s">
        <v>31</v>
      </c>
      <c r="B11" s="32" t="s">
        <v>32</v>
      </c>
      <c r="C11" s="17" t="s">
        <v>32</v>
      </c>
      <c r="D11" s="24" t="s">
        <v>32</v>
      </c>
      <c r="E11" s="24" t="s">
        <v>32</v>
      </c>
      <c r="F11" s="32" t="s">
        <v>32</v>
      </c>
      <c r="G11" s="17" t="s">
        <v>32</v>
      </c>
      <c r="H11" s="24" t="s">
        <v>32</v>
      </c>
      <c r="I11" s="24" t="s">
        <v>32</v>
      </c>
      <c r="J11" s="32" t="s">
        <v>32</v>
      </c>
      <c r="K11" s="17" t="s">
        <v>32</v>
      </c>
      <c r="L11" s="24" t="s">
        <v>32</v>
      </c>
      <c r="M11" s="24" t="s">
        <v>32</v>
      </c>
      <c r="N11" s="32" t="s">
        <v>32</v>
      </c>
      <c r="O11" s="17" t="s">
        <v>32</v>
      </c>
      <c r="P11" s="24" t="s">
        <v>32</v>
      </c>
      <c r="Q11" s="24" t="s">
        <v>32</v>
      </c>
      <c r="R11" s="32" t="s">
        <v>32</v>
      </c>
      <c r="S11" s="17" t="s">
        <v>32</v>
      </c>
      <c r="T11" s="24" t="s">
        <v>32</v>
      </c>
      <c r="U11" s="24" t="s">
        <v>32</v>
      </c>
      <c r="V11" s="32" t="s">
        <v>32</v>
      </c>
      <c r="W11" s="17" t="s">
        <v>32</v>
      </c>
      <c r="X11" s="24" t="s">
        <v>32</v>
      </c>
      <c r="Y11" s="24" t="s">
        <v>32</v>
      </c>
      <c r="Z11" s="32">
        <f t="shared" si="1"/>
        <v>34649</v>
      </c>
      <c r="AA11" s="9">
        <f t="shared" si="2"/>
        <v>17.496490501631033</v>
      </c>
      <c r="AB11" s="12">
        <v>18859</v>
      </c>
      <c r="AC11" s="12">
        <v>15790</v>
      </c>
      <c r="AD11" s="7">
        <f t="shared" si="3"/>
        <v>36520</v>
      </c>
      <c r="AE11" s="9">
        <f t="shared" si="4"/>
        <v>18.44127776038458</v>
      </c>
      <c r="AF11" s="27">
        <v>20284</v>
      </c>
      <c r="AG11" s="27">
        <v>16236</v>
      </c>
    </row>
    <row r="12" spans="1:33" ht="12" customHeight="1" x14ac:dyDescent="0.25">
      <c r="A12" s="8" t="s">
        <v>9</v>
      </c>
      <c r="B12" s="7">
        <f>SUM(D12:E12)</f>
        <v>13807</v>
      </c>
      <c r="C12" s="9">
        <f>B12/$B$6*100</f>
        <v>8.3313219569887291</v>
      </c>
      <c r="D12" s="10">
        <v>7763</v>
      </c>
      <c r="E12" s="10">
        <v>6044</v>
      </c>
      <c r="F12" s="32">
        <f>SUM(H12:I12)</f>
        <v>11965</v>
      </c>
      <c r="G12" s="9">
        <f>F12/$F$6*100</f>
        <v>6.9674947299768242</v>
      </c>
      <c r="H12" s="10">
        <v>7152</v>
      </c>
      <c r="I12" s="10">
        <v>4813</v>
      </c>
      <c r="J12" s="32">
        <f>SUM(L12:M12)</f>
        <v>10848</v>
      </c>
      <c r="K12" s="9">
        <f>J12/$J$6*100</f>
        <v>6.1442609951573166</v>
      </c>
      <c r="L12" s="10">
        <v>6677</v>
      </c>
      <c r="M12" s="10">
        <v>4171</v>
      </c>
      <c r="N12" s="32">
        <f>SUM(P12:Q12)</f>
        <v>6754</v>
      </c>
      <c r="O12" s="9">
        <f>N12/$N$6*100</f>
        <v>4.0154577883472058</v>
      </c>
      <c r="P12" s="10">
        <v>4017</v>
      </c>
      <c r="Q12" s="10">
        <v>2737</v>
      </c>
      <c r="R12" s="32">
        <f>SUM(T12:U12)</f>
        <v>7198</v>
      </c>
      <c r="S12" s="9">
        <f>R12/$R$6*100</f>
        <v>3.9283531260915128</v>
      </c>
      <c r="T12" s="10">
        <v>4849</v>
      </c>
      <c r="U12" s="10">
        <v>2349</v>
      </c>
      <c r="V12" s="32">
        <f>SUM(X12:Y12)</f>
        <v>6956</v>
      </c>
      <c r="W12" s="9">
        <f>V12/$V$6*100</f>
        <v>3.6142387288853328</v>
      </c>
      <c r="X12" s="10">
        <v>4073</v>
      </c>
      <c r="Y12" s="10">
        <v>2883</v>
      </c>
      <c r="Z12" s="32">
        <f t="shared" si="1"/>
        <v>5084</v>
      </c>
      <c r="AA12" s="9">
        <f t="shared" si="2"/>
        <v>2.5672359291838776</v>
      </c>
      <c r="AB12" s="10">
        <v>3026</v>
      </c>
      <c r="AC12" s="10">
        <v>2058</v>
      </c>
      <c r="AD12" s="7">
        <f t="shared" si="3"/>
        <v>4733</v>
      </c>
      <c r="AE12" s="9">
        <f t="shared" si="4"/>
        <v>2.3899936374561945</v>
      </c>
      <c r="AF12" s="27">
        <v>2706</v>
      </c>
      <c r="AG12" s="27">
        <v>2027</v>
      </c>
    </row>
    <row r="13" spans="1:33" ht="12" customHeight="1" x14ac:dyDescent="0.25">
      <c r="A13" s="8" t="s">
        <v>15</v>
      </c>
      <c r="B13" s="7">
        <f>SUM(D13:E13)</f>
        <v>1615</v>
      </c>
      <c r="C13" s="9">
        <f>B13/$B$6*100</f>
        <v>0.97451183896116433</v>
      </c>
      <c r="D13" s="10">
        <v>1154</v>
      </c>
      <c r="E13" s="10">
        <v>461</v>
      </c>
      <c r="F13" s="32">
        <f>SUM(H13:I13)</f>
        <v>1684</v>
      </c>
      <c r="G13" s="9">
        <f>F13/$F$6*100</f>
        <v>0.9806319369227724</v>
      </c>
      <c r="H13" s="10">
        <v>1213</v>
      </c>
      <c r="I13" s="10">
        <v>471</v>
      </c>
      <c r="J13" s="32">
        <f>SUM(L13:M13)</f>
        <v>2144</v>
      </c>
      <c r="K13" s="9">
        <f>J13/$J$6*100</f>
        <v>1.2143524680694402</v>
      </c>
      <c r="L13" s="10">
        <v>1626</v>
      </c>
      <c r="M13" s="10">
        <v>518</v>
      </c>
      <c r="N13" s="32">
        <f>SUM(P13:Q13)</f>
        <v>2137</v>
      </c>
      <c r="O13" s="9">
        <f>N13/$N$6*100</f>
        <v>1.2705112960761</v>
      </c>
      <c r="P13" s="10">
        <v>1542</v>
      </c>
      <c r="Q13" s="10">
        <v>595</v>
      </c>
      <c r="R13" s="32">
        <f>SUM(T13:U13)</f>
        <v>2587</v>
      </c>
      <c r="S13" s="9">
        <f>R13/$R$6*100</f>
        <v>1.4118712888578415</v>
      </c>
      <c r="T13" s="10">
        <v>1770</v>
      </c>
      <c r="U13" s="10">
        <v>817</v>
      </c>
      <c r="V13" s="32">
        <f>SUM(X13:Y13)</f>
        <v>2625</v>
      </c>
      <c r="W13" s="9">
        <f>V13/$V$6*100</f>
        <v>1.363912688804485</v>
      </c>
      <c r="X13" s="10">
        <v>1787</v>
      </c>
      <c r="Y13" s="10">
        <v>838</v>
      </c>
      <c r="Z13" s="32">
        <f t="shared" si="1"/>
        <v>2540</v>
      </c>
      <c r="AA13" s="9">
        <f t="shared" si="2"/>
        <v>1.2826080370037467</v>
      </c>
      <c r="AB13" s="10">
        <v>1739</v>
      </c>
      <c r="AC13" s="10">
        <v>801</v>
      </c>
      <c r="AD13" s="7">
        <f t="shared" si="3"/>
        <v>2957</v>
      </c>
      <c r="AE13" s="9">
        <f t="shared" si="4"/>
        <v>1.4931779391417634</v>
      </c>
      <c r="AF13" s="27">
        <v>1950</v>
      </c>
      <c r="AG13" s="27">
        <v>1007</v>
      </c>
    </row>
    <row r="14" spans="1:33" ht="12" customHeight="1" x14ac:dyDescent="0.25">
      <c r="A14" s="8" t="s">
        <v>22</v>
      </c>
      <c r="B14" s="7">
        <f>SUM(D14:E14)</f>
        <v>487</v>
      </c>
      <c r="C14" s="9">
        <f>B14/$B$6*100</f>
        <v>0.29386208394680308</v>
      </c>
      <c r="D14" s="10">
        <v>323</v>
      </c>
      <c r="E14" s="10">
        <v>164</v>
      </c>
      <c r="F14" s="32">
        <f>SUM(H14:I14)</f>
        <v>816</v>
      </c>
      <c r="G14" s="9">
        <f>F14/$F$6*100</f>
        <v>0.47517557038538139</v>
      </c>
      <c r="H14" s="10">
        <v>535</v>
      </c>
      <c r="I14" s="10">
        <v>281</v>
      </c>
      <c r="J14" s="32">
        <f>SUM(L14:M14)</f>
        <v>763</v>
      </c>
      <c r="K14" s="9">
        <f>J14/$J$6*100</f>
        <v>0.43215995015717484</v>
      </c>
      <c r="L14" s="10">
        <v>488</v>
      </c>
      <c r="M14" s="10">
        <v>275</v>
      </c>
      <c r="N14" s="32">
        <f>SUM(P14:Q14)</f>
        <v>731</v>
      </c>
      <c r="O14" s="9">
        <f>N14/$N$6*100</f>
        <v>0.43460166468489897</v>
      </c>
      <c r="P14" s="10">
        <v>478</v>
      </c>
      <c r="Q14" s="10">
        <v>253</v>
      </c>
      <c r="R14" s="32">
        <f>SUM(T14:U14)</f>
        <v>681</v>
      </c>
      <c r="S14" s="9">
        <f>R14/$R$6*100</f>
        <v>0.37165997205728257</v>
      </c>
      <c r="T14" s="10">
        <v>442</v>
      </c>
      <c r="U14" s="10">
        <v>239</v>
      </c>
      <c r="V14" s="32">
        <f>SUM(X14:Y14)</f>
        <v>793</v>
      </c>
      <c r="W14" s="9">
        <f>V14/$V$6*100</f>
        <v>0.41203152846550734</v>
      </c>
      <c r="X14" s="10">
        <v>521</v>
      </c>
      <c r="Y14" s="10">
        <v>272</v>
      </c>
      <c r="Z14" s="32">
        <f t="shared" si="1"/>
        <v>650</v>
      </c>
      <c r="AA14" s="9">
        <f t="shared" si="2"/>
        <v>0.32822646616237616</v>
      </c>
      <c r="AB14" s="10">
        <v>433</v>
      </c>
      <c r="AC14" s="10">
        <v>217</v>
      </c>
      <c r="AD14" s="7">
        <f t="shared" si="3"/>
        <v>658</v>
      </c>
      <c r="AE14" s="9">
        <f t="shared" si="4"/>
        <v>0.33226617651514384</v>
      </c>
      <c r="AF14" s="27">
        <v>429</v>
      </c>
      <c r="AG14" s="27">
        <v>229</v>
      </c>
    </row>
    <row r="15" spans="1:33" ht="12" customHeight="1" x14ac:dyDescent="0.25">
      <c r="A15" s="8" t="s">
        <v>5</v>
      </c>
      <c r="B15" s="7">
        <f>SUM(D15:E15)</f>
        <v>40864</v>
      </c>
      <c r="C15" s="9">
        <f>B15/$B$6*100</f>
        <v>24.657864883782672</v>
      </c>
      <c r="D15" s="10">
        <v>17991</v>
      </c>
      <c r="E15" s="10">
        <v>22873</v>
      </c>
      <c r="F15" s="32">
        <f>SUM(H15:I15)</f>
        <v>41370</v>
      </c>
      <c r="G15" s="9">
        <f>F15/$F$6*100</f>
        <v>24.090702630935326</v>
      </c>
      <c r="H15" s="10">
        <v>17690</v>
      </c>
      <c r="I15" s="10">
        <v>23680</v>
      </c>
      <c r="J15" s="32">
        <f>SUM(L15:M15)</f>
        <v>40065</v>
      </c>
      <c r="K15" s="9">
        <f>J15/$J$6*100</f>
        <v>22.692645351306957</v>
      </c>
      <c r="L15" s="10">
        <v>17075</v>
      </c>
      <c r="M15" s="10">
        <v>22990</v>
      </c>
      <c r="N15" s="32">
        <f>SUM(P15:Q15)</f>
        <v>31273</v>
      </c>
      <c r="O15" s="9">
        <f>N15/$N$6*100</f>
        <v>18.592746730083235</v>
      </c>
      <c r="P15" s="10">
        <v>13497</v>
      </c>
      <c r="Q15" s="10">
        <v>17776</v>
      </c>
      <c r="R15" s="32">
        <f>SUM(T15:U15)</f>
        <v>33749</v>
      </c>
      <c r="S15" s="9">
        <f>R15/$R$6*100</f>
        <v>18.418725986727207</v>
      </c>
      <c r="T15" s="10">
        <v>15640</v>
      </c>
      <c r="U15" s="10">
        <v>18109</v>
      </c>
      <c r="V15" s="32">
        <f>SUM(X15:Y15)</f>
        <v>36496</v>
      </c>
      <c r="W15" s="9">
        <f>V15/$V$6*100</f>
        <v>18.96280285356514</v>
      </c>
      <c r="X15" s="10">
        <v>16054</v>
      </c>
      <c r="Y15" s="10">
        <v>20442</v>
      </c>
      <c r="Z15" s="32">
        <f t="shared" si="1"/>
        <v>36634</v>
      </c>
      <c r="AA15" s="9">
        <f t="shared" si="2"/>
        <v>18.498843632911523</v>
      </c>
      <c r="AB15" s="10">
        <v>15894</v>
      </c>
      <c r="AC15" s="10">
        <v>20740</v>
      </c>
      <c r="AD15" s="7">
        <f t="shared" si="3"/>
        <v>34527</v>
      </c>
      <c r="AE15" s="9">
        <f t="shared" si="4"/>
        <v>17.434884918751326</v>
      </c>
      <c r="AF15" s="27">
        <v>14134</v>
      </c>
      <c r="AG15" s="27">
        <v>20393</v>
      </c>
    </row>
    <row r="16" spans="1:33" ht="12" customHeight="1" x14ac:dyDescent="0.25">
      <c r="A16" s="16" t="s">
        <v>30</v>
      </c>
      <c r="B16" s="32" t="s">
        <v>32</v>
      </c>
      <c r="C16" s="17" t="s">
        <v>32</v>
      </c>
      <c r="D16" s="24" t="s">
        <v>32</v>
      </c>
      <c r="E16" s="24" t="s">
        <v>32</v>
      </c>
      <c r="F16" s="32" t="s">
        <v>32</v>
      </c>
      <c r="G16" s="17" t="s">
        <v>32</v>
      </c>
      <c r="H16" s="24" t="s">
        <v>32</v>
      </c>
      <c r="I16" s="24" t="s">
        <v>32</v>
      </c>
      <c r="J16" s="32" t="s">
        <v>32</v>
      </c>
      <c r="K16" s="17" t="s">
        <v>32</v>
      </c>
      <c r="L16" s="24" t="s">
        <v>32</v>
      </c>
      <c r="M16" s="24" t="s">
        <v>32</v>
      </c>
      <c r="N16" s="32" t="s">
        <v>32</v>
      </c>
      <c r="O16" s="17" t="s">
        <v>32</v>
      </c>
      <c r="P16" s="24" t="s">
        <v>32</v>
      </c>
      <c r="Q16" s="24" t="s">
        <v>32</v>
      </c>
      <c r="R16" s="32" t="s">
        <v>32</v>
      </c>
      <c r="S16" s="17" t="s">
        <v>32</v>
      </c>
      <c r="T16" s="24" t="s">
        <v>32</v>
      </c>
      <c r="U16" s="24" t="s">
        <v>32</v>
      </c>
      <c r="V16" s="32" t="s">
        <v>32</v>
      </c>
      <c r="W16" s="17" t="s">
        <v>32</v>
      </c>
      <c r="X16" s="24" t="s">
        <v>32</v>
      </c>
      <c r="Y16" s="24" t="s">
        <v>32</v>
      </c>
      <c r="Z16" s="32">
        <f t="shared" si="1"/>
        <v>212</v>
      </c>
      <c r="AA16" s="9">
        <f t="shared" si="2"/>
        <v>0.10705232434834423</v>
      </c>
      <c r="AB16" s="12">
        <v>182</v>
      </c>
      <c r="AC16" s="12">
        <v>30</v>
      </c>
      <c r="AD16" s="7">
        <f t="shared" si="3"/>
        <v>191</v>
      </c>
      <c r="AE16" s="9">
        <f t="shared" si="4"/>
        <v>9.6448084672329001E-2</v>
      </c>
      <c r="AF16" s="27">
        <v>145</v>
      </c>
      <c r="AG16" s="27">
        <v>46</v>
      </c>
    </row>
    <row r="17" spans="1:33" ht="12" customHeight="1" x14ac:dyDescent="0.25">
      <c r="A17" s="8" t="s">
        <v>13</v>
      </c>
      <c r="B17" s="7">
        <f>SUM(D17:E17)</f>
        <v>2877</v>
      </c>
      <c r="C17" s="9">
        <f>B17/$B$6*100</f>
        <v>1.73601892302865</v>
      </c>
      <c r="D17" s="10">
        <v>1444</v>
      </c>
      <c r="E17" s="10">
        <v>1433</v>
      </c>
      <c r="F17" s="32">
        <f>SUM(H17:I17)</f>
        <v>2768</v>
      </c>
      <c r="G17" s="9">
        <f>F17/$F$6*100</f>
        <v>1.6118700720915879</v>
      </c>
      <c r="H17" s="10">
        <v>1345</v>
      </c>
      <c r="I17" s="10">
        <v>1423</v>
      </c>
      <c r="J17" s="32">
        <f>SUM(L17:M17)</f>
        <v>2640</v>
      </c>
      <c r="K17" s="9">
        <f>J17/$J$6*100</f>
        <v>1.4952847554586388</v>
      </c>
      <c r="L17" s="10">
        <v>1264</v>
      </c>
      <c r="M17" s="10">
        <v>1376</v>
      </c>
      <c r="N17" s="32">
        <f>SUM(P17:Q17)</f>
        <v>2002</v>
      </c>
      <c r="O17" s="9">
        <f>N17/$N$6*100</f>
        <v>1.1902497027348393</v>
      </c>
      <c r="P17" s="10">
        <v>923</v>
      </c>
      <c r="Q17" s="10">
        <v>1079</v>
      </c>
      <c r="R17" s="32">
        <f>SUM(T17:U17)</f>
        <v>2584</v>
      </c>
      <c r="S17" s="9">
        <f>R17/$R$6*100</f>
        <v>1.4102340202584702</v>
      </c>
      <c r="T17" s="10">
        <v>1220</v>
      </c>
      <c r="U17" s="10">
        <v>1364</v>
      </c>
      <c r="V17" s="32">
        <f>SUM(X17:Y17)</f>
        <v>2252</v>
      </c>
      <c r="W17" s="9">
        <f>V17/$V$6*100</f>
        <v>1.1701071905476954</v>
      </c>
      <c r="X17" s="10">
        <v>1036</v>
      </c>
      <c r="Y17" s="10">
        <v>1216</v>
      </c>
      <c r="Z17" s="32">
        <f t="shared" si="1"/>
        <v>2064</v>
      </c>
      <c r="AA17" s="9">
        <f t="shared" si="2"/>
        <v>1.0422452710140684</v>
      </c>
      <c r="AB17" s="10">
        <v>941</v>
      </c>
      <c r="AC17" s="10">
        <v>1123</v>
      </c>
      <c r="AD17" s="7">
        <f t="shared" si="3"/>
        <v>2159</v>
      </c>
      <c r="AE17" s="9">
        <f t="shared" si="4"/>
        <v>1.0902168314531848</v>
      </c>
      <c r="AF17" s="27">
        <v>934</v>
      </c>
      <c r="AG17" s="27">
        <v>1225</v>
      </c>
    </row>
    <row r="18" spans="1:33" ht="12" customHeight="1" x14ac:dyDescent="0.25">
      <c r="A18" s="16" t="s">
        <v>28</v>
      </c>
      <c r="B18" s="32" t="s">
        <v>32</v>
      </c>
      <c r="C18" s="17" t="s">
        <v>32</v>
      </c>
      <c r="D18" s="24" t="s">
        <v>32</v>
      </c>
      <c r="E18" s="24" t="s">
        <v>32</v>
      </c>
      <c r="F18" s="32" t="s">
        <v>32</v>
      </c>
      <c r="G18" s="17" t="s">
        <v>32</v>
      </c>
      <c r="H18" s="24" t="s">
        <v>32</v>
      </c>
      <c r="I18" s="24" t="s">
        <v>32</v>
      </c>
      <c r="J18" s="32" t="s">
        <v>32</v>
      </c>
      <c r="K18" s="17" t="s">
        <v>32</v>
      </c>
      <c r="L18" s="24" t="s">
        <v>32</v>
      </c>
      <c r="M18" s="24" t="s">
        <v>32</v>
      </c>
      <c r="N18" s="32" t="s">
        <v>32</v>
      </c>
      <c r="O18" s="17" t="s">
        <v>32</v>
      </c>
      <c r="P18" s="24" t="s">
        <v>32</v>
      </c>
      <c r="Q18" s="24" t="s">
        <v>32</v>
      </c>
      <c r="R18" s="32" t="s">
        <v>32</v>
      </c>
      <c r="S18" s="17" t="s">
        <v>32</v>
      </c>
      <c r="T18" s="24" t="s">
        <v>32</v>
      </c>
      <c r="U18" s="24" t="s">
        <v>32</v>
      </c>
      <c r="V18" s="32" t="s">
        <v>32</v>
      </c>
      <c r="W18" s="17" t="s">
        <v>32</v>
      </c>
      <c r="X18" s="24" t="s">
        <v>32</v>
      </c>
      <c r="Y18" s="24" t="s">
        <v>32</v>
      </c>
      <c r="Z18" s="32">
        <f t="shared" si="1"/>
        <v>455</v>
      </c>
      <c r="AA18" s="9">
        <f t="shared" si="2"/>
        <v>0.22975852631366331</v>
      </c>
      <c r="AB18" s="12">
        <v>350</v>
      </c>
      <c r="AC18" s="12">
        <v>105</v>
      </c>
      <c r="AD18" s="7">
        <f t="shared" si="3"/>
        <v>378</v>
      </c>
      <c r="AE18" s="9">
        <f t="shared" si="4"/>
        <v>0.19087631416827414</v>
      </c>
      <c r="AF18" s="27">
        <v>271</v>
      </c>
      <c r="AG18" s="27">
        <v>107</v>
      </c>
    </row>
    <row r="19" spans="1:33" ht="12" customHeight="1" x14ac:dyDescent="0.25">
      <c r="A19" s="8" t="s">
        <v>21</v>
      </c>
      <c r="B19" s="7">
        <f t="shared" ref="B19:B27" si="5">SUM(D19:E19)</f>
        <v>370</v>
      </c>
      <c r="C19" s="9">
        <f t="shared" ref="C19:C27" si="6">B19/$B$6*100</f>
        <v>0.22326277425116459</v>
      </c>
      <c r="D19" s="10">
        <v>330</v>
      </c>
      <c r="E19" s="10">
        <v>40</v>
      </c>
      <c r="F19" s="32">
        <f t="shared" ref="F19:F27" si="7">SUM(H19:I19)</f>
        <v>374</v>
      </c>
      <c r="G19" s="9">
        <f t="shared" ref="G19:G27" si="8">F19/$F$6*100</f>
        <v>0.21778880309329976</v>
      </c>
      <c r="H19" s="10">
        <v>325</v>
      </c>
      <c r="I19" s="10">
        <v>49</v>
      </c>
      <c r="J19" s="32">
        <f t="shared" ref="J19:J27" si="9">SUM(L19:M19)</f>
        <v>374</v>
      </c>
      <c r="K19" s="9">
        <f t="shared" ref="K19:K27" si="10">J19/$J$6*100</f>
        <v>0.21183200702330718</v>
      </c>
      <c r="L19" s="10">
        <v>320</v>
      </c>
      <c r="M19" s="10">
        <v>54</v>
      </c>
      <c r="N19" s="32">
        <f t="shared" ref="N19:N27" si="11">SUM(P19:Q19)</f>
        <v>354</v>
      </c>
      <c r="O19" s="9">
        <f t="shared" ref="O19:O27" si="12">N19/$N$6*100</f>
        <v>0.21046373365041618</v>
      </c>
      <c r="P19" s="10">
        <v>307</v>
      </c>
      <c r="Q19" s="10">
        <v>47</v>
      </c>
      <c r="R19" s="32">
        <f t="shared" ref="R19:R27" si="13">SUM(T19:U19)</f>
        <v>568</v>
      </c>
      <c r="S19" s="9">
        <f t="shared" ref="S19:S27" si="14">R19/$R$6*100</f>
        <v>0.30998952148096404</v>
      </c>
      <c r="T19" s="10">
        <v>516</v>
      </c>
      <c r="U19" s="10">
        <v>52</v>
      </c>
      <c r="V19" s="32">
        <f t="shared" ref="V19:V27" si="15">SUM(X19:Y19)</f>
        <v>661</v>
      </c>
      <c r="W19" s="9">
        <f t="shared" ref="W19:W27" si="16">V19/$V$6*100</f>
        <v>0.34344620468562459</v>
      </c>
      <c r="X19" s="10">
        <v>596</v>
      </c>
      <c r="Y19" s="10">
        <v>65</v>
      </c>
      <c r="Z19" s="32">
        <f t="shared" si="1"/>
        <v>567</v>
      </c>
      <c r="AA19" s="9">
        <f t="shared" si="2"/>
        <v>0.28631447125241122</v>
      </c>
      <c r="AB19" s="10">
        <v>473</v>
      </c>
      <c r="AC19" s="10">
        <v>94</v>
      </c>
      <c r="AD19" s="7">
        <f t="shared" si="3"/>
        <v>570</v>
      </c>
      <c r="AE19" s="9">
        <f t="shared" si="4"/>
        <v>0.2878293626346991</v>
      </c>
      <c r="AF19" s="27">
        <v>513</v>
      </c>
      <c r="AG19" s="27">
        <v>57</v>
      </c>
    </row>
    <row r="20" spans="1:33" ht="12" customHeight="1" x14ac:dyDescent="0.25">
      <c r="A20" s="8" t="s">
        <v>19</v>
      </c>
      <c r="B20" s="7">
        <f t="shared" si="5"/>
        <v>595</v>
      </c>
      <c r="C20" s="9">
        <f t="shared" si="6"/>
        <v>0.35903067751200796</v>
      </c>
      <c r="D20" s="10">
        <v>544</v>
      </c>
      <c r="E20" s="10">
        <v>51</v>
      </c>
      <c r="F20" s="32">
        <f t="shared" si="7"/>
        <v>637</v>
      </c>
      <c r="G20" s="9">
        <f t="shared" si="8"/>
        <v>0.37093975286211756</v>
      </c>
      <c r="H20" s="10">
        <v>567</v>
      </c>
      <c r="I20" s="10">
        <v>70</v>
      </c>
      <c r="J20" s="32">
        <f t="shared" si="9"/>
        <v>983</v>
      </c>
      <c r="K20" s="9">
        <f t="shared" si="10"/>
        <v>0.55676701311206134</v>
      </c>
      <c r="L20" s="10">
        <v>913</v>
      </c>
      <c r="M20" s="10">
        <v>70</v>
      </c>
      <c r="N20" s="32">
        <f t="shared" si="11"/>
        <v>637</v>
      </c>
      <c r="O20" s="9">
        <f t="shared" si="12"/>
        <v>0.37871581450653979</v>
      </c>
      <c r="P20" s="10">
        <v>585</v>
      </c>
      <c r="Q20" s="10">
        <v>52</v>
      </c>
      <c r="R20" s="32">
        <f t="shared" si="13"/>
        <v>458</v>
      </c>
      <c r="S20" s="9">
        <f t="shared" si="14"/>
        <v>0.24995633950401674</v>
      </c>
      <c r="T20" s="10">
        <v>415</v>
      </c>
      <c r="U20" s="10">
        <v>43</v>
      </c>
      <c r="V20" s="32">
        <f t="shared" si="15"/>
        <v>981</v>
      </c>
      <c r="W20" s="9">
        <f t="shared" si="16"/>
        <v>0.50971365627321907</v>
      </c>
      <c r="X20" s="10">
        <v>930</v>
      </c>
      <c r="Y20" s="10">
        <v>51</v>
      </c>
      <c r="Z20" s="32">
        <f t="shared" si="1"/>
        <v>970</v>
      </c>
      <c r="AA20" s="9">
        <f t="shared" si="2"/>
        <v>0.4898148802730844</v>
      </c>
      <c r="AB20" s="10">
        <v>908</v>
      </c>
      <c r="AC20" s="10">
        <v>62</v>
      </c>
      <c r="AD20" s="7">
        <f t="shared" si="3"/>
        <v>1035</v>
      </c>
      <c r="AE20" s="9">
        <f t="shared" si="4"/>
        <v>0.52263752688932208</v>
      </c>
      <c r="AF20" s="27">
        <v>947</v>
      </c>
      <c r="AG20" s="27">
        <v>88</v>
      </c>
    </row>
    <row r="21" spans="1:33" ht="12" customHeight="1" x14ac:dyDescent="0.2">
      <c r="A21" s="8" t="s">
        <v>14</v>
      </c>
      <c r="B21" s="7">
        <f t="shared" si="5"/>
        <v>2628</v>
      </c>
      <c r="C21" s="9">
        <f t="shared" si="6"/>
        <v>1.58576911008665</v>
      </c>
      <c r="D21" s="10">
        <v>2229</v>
      </c>
      <c r="E21" s="10">
        <v>399</v>
      </c>
      <c r="F21" s="32">
        <f t="shared" si="7"/>
        <v>3603</v>
      </c>
      <c r="G21" s="9">
        <f t="shared" si="8"/>
        <v>2.098109779532511</v>
      </c>
      <c r="H21" s="10">
        <v>3107</v>
      </c>
      <c r="I21" s="10">
        <v>496</v>
      </c>
      <c r="J21" s="32">
        <f t="shared" si="9"/>
        <v>3844</v>
      </c>
      <c r="K21" s="9">
        <f t="shared" si="10"/>
        <v>2.1772252272662906</v>
      </c>
      <c r="L21" s="10">
        <v>3262</v>
      </c>
      <c r="M21" s="10">
        <v>582</v>
      </c>
      <c r="N21" s="32">
        <f t="shared" si="11"/>
        <v>3779</v>
      </c>
      <c r="O21" s="9">
        <f t="shared" si="12"/>
        <v>2.2467300832342452</v>
      </c>
      <c r="P21" s="10">
        <v>3221</v>
      </c>
      <c r="Q21" s="10">
        <v>558</v>
      </c>
      <c r="R21" s="32">
        <f t="shared" si="13"/>
        <v>3777</v>
      </c>
      <c r="S21" s="9">
        <f t="shared" si="14"/>
        <v>2.0613211666084528</v>
      </c>
      <c r="T21" s="10">
        <v>3209</v>
      </c>
      <c r="U21" s="10">
        <v>568</v>
      </c>
      <c r="V21" s="32">
        <f t="shared" si="15"/>
        <v>4592</v>
      </c>
      <c r="W21" s="9">
        <f t="shared" si="16"/>
        <v>2.3859379302819792</v>
      </c>
      <c r="X21" s="10">
        <v>3961</v>
      </c>
      <c r="Y21" s="10">
        <v>631</v>
      </c>
      <c r="Z21" s="32">
        <f t="shared" si="1"/>
        <v>4690</v>
      </c>
      <c r="AA21" s="9">
        <f t="shared" si="2"/>
        <v>2.368280194310068</v>
      </c>
      <c r="AB21" s="10">
        <v>4039</v>
      </c>
      <c r="AC21" s="10">
        <v>651</v>
      </c>
      <c r="AD21" s="7">
        <f t="shared" si="3"/>
        <v>5154</v>
      </c>
      <c r="AE21" s="9">
        <f t="shared" si="4"/>
        <v>2.602583394770595</v>
      </c>
      <c r="AF21" s="10">
        <v>4399</v>
      </c>
      <c r="AG21" s="10">
        <v>755</v>
      </c>
    </row>
    <row r="22" spans="1:33" ht="12" customHeight="1" x14ac:dyDescent="0.2">
      <c r="A22" s="8" t="s">
        <v>12</v>
      </c>
      <c r="B22" s="7">
        <f t="shared" si="5"/>
        <v>4559</v>
      </c>
      <c r="C22" s="9">
        <f t="shared" si="6"/>
        <v>2.7509594265163768</v>
      </c>
      <c r="D22" s="10">
        <f>1374+620+324+81+39+85+40+22+30+27+7+7+153</f>
        <v>2809</v>
      </c>
      <c r="E22" s="10">
        <f>1080+379+67+41+71+36+1+10+1+3+16+3+42</f>
        <v>1750</v>
      </c>
      <c r="F22" s="32">
        <f t="shared" si="7"/>
        <v>5375</v>
      </c>
      <c r="G22" s="9">
        <f t="shared" si="8"/>
        <v>3.1299861407125302</v>
      </c>
      <c r="H22" s="10">
        <f>1263+582+284+176+34+903</f>
        <v>3242</v>
      </c>
      <c r="I22" s="10">
        <f>1169+384+99+44+88+349</f>
        <v>2133</v>
      </c>
      <c r="J22" s="32">
        <f t="shared" si="9"/>
        <v>5653</v>
      </c>
      <c r="K22" s="9">
        <f t="shared" si="10"/>
        <v>3.2018351221998809</v>
      </c>
      <c r="L22" s="10">
        <f>131+1159+604+732+410+180+43+91+116</f>
        <v>3466</v>
      </c>
      <c r="M22" s="10">
        <f>23+1126+466+320+78+45+77+4+48</f>
        <v>2187</v>
      </c>
      <c r="N22" s="32">
        <f t="shared" si="11"/>
        <v>5731</v>
      </c>
      <c r="O22" s="9">
        <f t="shared" si="12"/>
        <v>3.4072532699167657</v>
      </c>
      <c r="P22" s="10">
        <v>3571</v>
      </c>
      <c r="Q22" s="10">
        <v>2160</v>
      </c>
      <c r="R22" s="32">
        <f t="shared" si="13"/>
        <v>6171</v>
      </c>
      <c r="S22" s="9">
        <f t="shared" si="14"/>
        <v>3.3678615089067416</v>
      </c>
      <c r="T22" s="10">
        <v>3829</v>
      </c>
      <c r="U22" s="10">
        <v>2342</v>
      </c>
      <c r="V22" s="32">
        <f t="shared" si="15"/>
        <v>5015</v>
      </c>
      <c r="W22" s="9">
        <f t="shared" si="16"/>
        <v>2.6057227178493307</v>
      </c>
      <c r="X22" s="10">
        <v>3272</v>
      </c>
      <c r="Y22" s="10">
        <v>1743</v>
      </c>
      <c r="Z22" s="32">
        <f t="shared" si="1"/>
        <v>756</v>
      </c>
      <c r="AA22" s="9">
        <f t="shared" si="2"/>
        <v>0.38175262833654827</v>
      </c>
      <c r="AB22" s="10">
        <v>538</v>
      </c>
      <c r="AC22" s="10">
        <v>218</v>
      </c>
      <c r="AD22" s="7">
        <f t="shared" si="3"/>
        <v>926</v>
      </c>
      <c r="AE22" s="9">
        <f t="shared" si="4"/>
        <v>0.46759647333286203</v>
      </c>
      <c r="AF22" s="10">
        <v>691</v>
      </c>
      <c r="AG22" s="10">
        <v>235</v>
      </c>
    </row>
    <row r="23" spans="1:33" ht="12" customHeight="1" x14ac:dyDescent="0.2">
      <c r="A23" s="8" t="s">
        <v>17</v>
      </c>
      <c r="B23" s="7">
        <f t="shared" si="5"/>
        <v>901</v>
      </c>
      <c r="C23" s="9">
        <f t="shared" si="6"/>
        <v>0.54367502594675488</v>
      </c>
      <c r="D23" s="10">
        <v>707</v>
      </c>
      <c r="E23" s="10">
        <v>194</v>
      </c>
      <c r="F23" s="32">
        <f t="shared" si="7"/>
        <v>881</v>
      </c>
      <c r="G23" s="9">
        <f t="shared" si="8"/>
        <v>0.51302656557539339</v>
      </c>
      <c r="H23" s="10">
        <v>695</v>
      </c>
      <c r="I23" s="10">
        <v>186</v>
      </c>
      <c r="J23" s="32">
        <f t="shared" si="9"/>
        <v>939</v>
      </c>
      <c r="K23" s="9">
        <f t="shared" si="10"/>
        <v>0.53184560052108409</v>
      </c>
      <c r="L23" s="10">
        <v>678</v>
      </c>
      <c r="M23" s="10">
        <v>261</v>
      </c>
      <c r="N23" s="32">
        <f t="shared" si="11"/>
        <v>576</v>
      </c>
      <c r="O23" s="9">
        <f t="shared" si="12"/>
        <v>0.34244946492271106</v>
      </c>
      <c r="P23" s="10">
        <v>431</v>
      </c>
      <c r="Q23" s="10">
        <v>145</v>
      </c>
      <c r="R23" s="32">
        <f t="shared" si="13"/>
        <v>883</v>
      </c>
      <c r="S23" s="9">
        <f t="shared" si="14"/>
        <v>0.4819027244149493</v>
      </c>
      <c r="T23" s="10">
        <v>670</v>
      </c>
      <c r="U23" s="10">
        <v>213</v>
      </c>
      <c r="V23" s="32">
        <f t="shared" si="15"/>
        <v>890</v>
      </c>
      <c r="W23" s="9">
        <f t="shared" si="16"/>
        <v>0.46243134972799688</v>
      </c>
      <c r="X23" s="10">
        <v>624</v>
      </c>
      <c r="Y23" s="10">
        <v>266</v>
      </c>
      <c r="Z23" s="32">
        <f t="shared" si="1"/>
        <v>747</v>
      </c>
      <c r="AA23" s="9">
        <f t="shared" si="2"/>
        <v>0.37720795418968461</v>
      </c>
      <c r="AB23" s="10">
        <v>539</v>
      </c>
      <c r="AC23" s="10">
        <v>208</v>
      </c>
      <c r="AD23" s="7">
        <f t="shared" si="3"/>
        <v>982</v>
      </c>
      <c r="AE23" s="9">
        <f t="shared" si="4"/>
        <v>0.495874445802236</v>
      </c>
      <c r="AF23" s="10">
        <v>646</v>
      </c>
      <c r="AG23" s="10">
        <v>336</v>
      </c>
    </row>
    <row r="24" spans="1:33" ht="12" customHeight="1" x14ac:dyDescent="0.2">
      <c r="A24" s="8" t="s">
        <v>11</v>
      </c>
      <c r="B24" s="7">
        <f t="shared" si="5"/>
        <v>5776</v>
      </c>
      <c r="C24" s="9">
        <f t="shared" si="6"/>
        <v>3.4853129299316934</v>
      </c>
      <c r="D24" s="10">
        <v>3892</v>
      </c>
      <c r="E24" s="10">
        <v>1884</v>
      </c>
      <c r="F24" s="32">
        <f t="shared" si="7"/>
        <v>5697</v>
      </c>
      <c r="G24" s="9">
        <f t="shared" si="8"/>
        <v>3.3174941476538202</v>
      </c>
      <c r="H24" s="10">
        <v>3996</v>
      </c>
      <c r="I24" s="10">
        <v>1701</v>
      </c>
      <c r="J24" s="32">
        <f t="shared" si="9"/>
        <v>5898</v>
      </c>
      <c r="K24" s="9">
        <f t="shared" si="10"/>
        <v>3.3406020786723682</v>
      </c>
      <c r="L24" s="10">
        <v>4118</v>
      </c>
      <c r="M24" s="10">
        <v>1780</v>
      </c>
      <c r="N24" s="32">
        <f t="shared" si="11"/>
        <v>5562</v>
      </c>
      <c r="O24" s="9">
        <f t="shared" si="12"/>
        <v>3.3067776456599285</v>
      </c>
      <c r="P24" s="10">
        <v>3714</v>
      </c>
      <c r="Q24" s="10">
        <v>1848</v>
      </c>
      <c r="R24" s="32">
        <f t="shared" si="13"/>
        <v>5082</v>
      </c>
      <c r="S24" s="9">
        <f t="shared" si="14"/>
        <v>2.7735330073349633</v>
      </c>
      <c r="T24" s="10">
        <v>3445</v>
      </c>
      <c r="U24" s="10">
        <v>1637</v>
      </c>
      <c r="V24" s="32">
        <f t="shared" si="15"/>
        <v>4832</v>
      </c>
      <c r="W24" s="9">
        <f t="shared" si="16"/>
        <v>2.5106385189726752</v>
      </c>
      <c r="X24" s="10">
        <v>3104</v>
      </c>
      <c r="Y24" s="10">
        <v>1728</v>
      </c>
      <c r="Z24" s="32">
        <f t="shared" si="1"/>
        <v>5583</v>
      </c>
      <c r="AA24" s="9">
        <f t="shared" si="2"/>
        <v>2.8192128624377633</v>
      </c>
      <c r="AB24" s="10">
        <v>3605</v>
      </c>
      <c r="AC24" s="10">
        <v>1978</v>
      </c>
      <c r="AD24" s="7">
        <f t="shared" si="3"/>
        <v>5444</v>
      </c>
      <c r="AE24" s="9">
        <f t="shared" si="4"/>
        <v>2.7490228950584243</v>
      </c>
      <c r="AF24" s="10">
        <v>3610</v>
      </c>
      <c r="AG24" s="10">
        <v>1834</v>
      </c>
    </row>
    <row r="25" spans="1:33" x14ac:dyDescent="0.2">
      <c r="A25" s="8" t="s">
        <v>10</v>
      </c>
      <c r="B25" s="7">
        <f t="shared" si="5"/>
        <v>10424</v>
      </c>
      <c r="C25" s="9">
        <f t="shared" si="6"/>
        <v>6.2899761048490266</v>
      </c>
      <c r="D25" s="10">
        <v>4825</v>
      </c>
      <c r="E25" s="10">
        <v>5599</v>
      </c>
      <c r="F25" s="32">
        <f t="shared" si="7"/>
        <v>11480</v>
      </c>
      <c r="G25" s="9">
        <f t="shared" si="8"/>
        <v>6.6850680735590418</v>
      </c>
      <c r="H25" s="10">
        <v>5712</v>
      </c>
      <c r="I25" s="10">
        <v>5768</v>
      </c>
      <c r="J25" s="32">
        <f t="shared" si="9"/>
        <v>11355</v>
      </c>
      <c r="K25" s="9">
        <f t="shared" si="10"/>
        <v>6.4314236356942596</v>
      </c>
      <c r="L25" s="10">
        <v>5621</v>
      </c>
      <c r="M25" s="10">
        <v>5734</v>
      </c>
      <c r="N25" s="32">
        <f t="shared" si="11"/>
        <v>11427</v>
      </c>
      <c r="O25" s="9">
        <f t="shared" si="12"/>
        <v>6.7936979785969092</v>
      </c>
      <c r="P25" s="10">
        <v>5648</v>
      </c>
      <c r="Q25" s="10">
        <v>5779</v>
      </c>
      <c r="R25" s="32">
        <f t="shared" si="13"/>
        <v>10908</v>
      </c>
      <c r="S25" s="9">
        <f t="shared" si="14"/>
        <v>5.9531086273140064</v>
      </c>
      <c r="T25" s="10">
        <v>5145</v>
      </c>
      <c r="U25" s="10">
        <v>5763</v>
      </c>
      <c r="V25" s="32">
        <f t="shared" si="15"/>
        <v>11120</v>
      </c>
      <c r="W25" s="9">
        <f t="shared" si="16"/>
        <v>5.7777939426689047</v>
      </c>
      <c r="X25" s="10">
        <v>4827</v>
      </c>
      <c r="Y25" s="10">
        <v>6293</v>
      </c>
      <c r="Z25" s="32">
        <f t="shared" si="1"/>
        <v>10403</v>
      </c>
      <c r="AA25" s="9">
        <f t="shared" si="2"/>
        <v>5.2531383499803059</v>
      </c>
      <c r="AB25" s="10">
        <v>4992</v>
      </c>
      <c r="AC25" s="10">
        <v>5411</v>
      </c>
      <c r="AD25" s="7">
        <f t="shared" si="3"/>
        <v>10315</v>
      </c>
      <c r="AE25" s="9">
        <f t="shared" si="4"/>
        <v>5.208701536099861</v>
      </c>
      <c r="AF25" s="10">
        <v>4701</v>
      </c>
      <c r="AG25" s="10">
        <v>5614</v>
      </c>
    </row>
    <row r="26" spans="1:33" ht="12" customHeight="1" x14ac:dyDescent="0.2">
      <c r="A26" s="8" t="s">
        <v>8</v>
      </c>
      <c r="B26" s="7">
        <f t="shared" si="5"/>
        <v>22666</v>
      </c>
      <c r="C26" s="9">
        <f t="shared" si="6"/>
        <v>13.676956868045668</v>
      </c>
      <c r="D26" s="10">
        <v>7790</v>
      </c>
      <c r="E26" s="10">
        <v>14876</v>
      </c>
      <c r="F26" s="32">
        <f t="shared" si="7"/>
        <v>23698</v>
      </c>
      <c r="G26" s="9">
        <f t="shared" si="8"/>
        <v>13.799890523275451</v>
      </c>
      <c r="H26" s="10">
        <v>8019</v>
      </c>
      <c r="I26" s="10">
        <v>15679</v>
      </c>
      <c r="J26" s="32">
        <f t="shared" si="9"/>
        <v>25370</v>
      </c>
      <c r="K26" s="9">
        <f t="shared" si="10"/>
        <v>14.369459941661239</v>
      </c>
      <c r="L26" s="10">
        <v>8726</v>
      </c>
      <c r="M26" s="10">
        <v>16644</v>
      </c>
      <c r="N26" s="32">
        <f t="shared" si="11"/>
        <v>26313</v>
      </c>
      <c r="O26" s="9">
        <f t="shared" si="12"/>
        <v>15.643876337693222</v>
      </c>
      <c r="P26" s="10">
        <v>8702</v>
      </c>
      <c r="Q26" s="10">
        <v>17611</v>
      </c>
      <c r="R26" s="32">
        <f t="shared" si="13"/>
        <v>28688</v>
      </c>
      <c r="S26" s="9">
        <f t="shared" si="14"/>
        <v>15.656653859587847</v>
      </c>
      <c r="T26" s="10">
        <v>10309</v>
      </c>
      <c r="U26" s="10">
        <v>18379</v>
      </c>
      <c r="V26" s="32">
        <f t="shared" si="15"/>
        <v>30862</v>
      </c>
      <c r="W26" s="9">
        <f t="shared" si="16"/>
        <v>16.035456534051054</v>
      </c>
      <c r="X26" s="10">
        <v>10249</v>
      </c>
      <c r="Y26" s="10">
        <v>20613</v>
      </c>
      <c r="Z26" s="32">
        <f t="shared" si="1"/>
        <v>32358</v>
      </c>
      <c r="AA26" s="9">
        <f t="shared" si="2"/>
        <v>16.339618449357182</v>
      </c>
      <c r="AB26" s="10">
        <v>10477</v>
      </c>
      <c r="AC26" s="10">
        <v>21881</v>
      </c>
      <c r="AD26" s="7">
        <f t="shared" si="3"/>
        <v>33724</v>
      </c>
      <c r="AE26" s="9">
        <f t="shared" si="4"/>
        <v>17.029398992092268</v>
      </c>
      <c r="AF26" s="10">
        <v>10405</v>
      </c>
      <c r="AG26" s="10">
        <v>23319</v>
      </c>
    </row>
    <row r="27" spans="1:33" ht="12" customHeight="1" x14ac:dyDescent="0.2">
      <c r="A27" s="8" t="s">
        <v>16</v>
      </c>
      <c r="B27" s="7">
        <f t="shared" si="5"/>
        <v>1818</v>
      </c>
      <c r="C27" s="9">
        <f t="shared" si="6"/>
        <v>1.0970046583476141</v>
      </c>
      <c r="D27" s="10">
        <v>816</v>
      </c>
      <c r="E27" s="10">
        <v>1002</v>
      </c>
      <c r="F27" s="32">
        <f t="shared" si="7"/>
        <v>1780</v>
      </c>
      <c r="G27" s="9">
        <f t="shared" si="8"/>
        <v>1.0365349452034054</v>
      </c>
      <c r="H27" s="10">
        <v>839</v>
      </c>
      <c r="I27" s="10">
        <v>941</v>
      </c>
      <c r="J27" s="32">
        <f t="shared" si="9"/>
        <v>1589</v>
      </c>
      <c r="K27" s="9">
        <f t="shared" si="10"/>
        <v>0.90000283197870357</v>
      </c>
      <c r="L27" s="10">
        <v>688</v>
      </c>
      <c r="M27" s="10">
        <v>901</v>
      </c>
      <c r="N27" s="32">
        <f t="shared" si="11"/>
        <v>1674</v>
      </c>
      <c r="O27" s="9">
        <f t="shared" si="12"/>
        <v>0.99524375743162907</v>
      </c>
      <c r="P27" s="10">
        <v>806</v>
      </c>
      <c r="Q27" s="10">
        <v>868</v>
      </c>
      <c r="R27" s="32">
        <f t="shared" si="13"/>
        <v>1910</v>
      </c>
      <c r="S27" s="9">
        <f t="shared" si="14"/>
        <v>1.0423943415997206</v>
      </c>
      <c r="T27" s="10">
        <v>859</v>
      </c>
      <c r="U27" s="10">
        <v>1051</v>
      </c>
      <c r="V27" s="32">
        <f t="shared" si="15"/>
        <v>2018</v>
      </c>
      <c r="W27" s="9">
        <f t="shared" si="16"/>
        <v>1.0485241165742671</v>
      </c>
      <c r="X27" s="10">
        <v>927</v>
      </c>
      <c r="Y27" s="10">
        <v>1091</v>
      </c>
      <c r="Z27" s="32">
        <f t="shared" si="1"/>
        <v>1992</v>
      </c>
      <c r="AA27" s="9">
        <f t="shared" si="2"/>
        <v>1.0058878778391589</v>
      </c>
      <c r="AB27" s="10">
        <v>844</v>
      </c>
      <c r="AC27" s="10">
        <v>1148</v>
      </c>
      <c r="AD27" s="7">
        <f t="shared" si="3"/>
        <v>1981</v>
      </c>
      <c r="AE27" s="9">
        <f t="shared" si="4"/>
        <v>1.0003332761041035</v>
      </c>
      <c r="AF27" s="10">
        <v>839</v>
      </c>
      <c r="AG27" s="10">
        <v>1142</v>
      </c>
    </row>
    <row r="28" spans="1:33" ht="12" customHeight="1" x14ac:dyDescent="0.2">
      <c r="A28" s="16" t="s">
        <v>25</v>
      </c>
      <c r="B28" s="32" t="s">
        <v>32</v>
      </c>
      <c r="C28" s="17" t="s">
        <v>32</v>
      </c>
      <c r="D28" s="24" t="s">
        <v>32</v>
      </c>
      <c r="E28" s="24" t="s">
        <v>32</v>
      </c>
      <c r="F28" s="32" t="s">
        <v>32</v>
      </c>
      <c r="G28" s="17" t="s">
        <v>32</v>
      </c>
      <c r="H28" s="24" t="s">
        <v>32</v>
      </c>
      <c r="I28" s="24" t="s">
        <v>32</v>
      </c>
      <c r="J28" s="32" t="s">
        <v>32</v>
      </c>
      <c r="K28" s="17" t="s">
        <v>32</v>
      </c>
      <c r="L28" s="24" t="s">
        <v>32</v>
      </c>
      <c r="M28" s="24" t="s">
        <v>32</v>
      </c>
      <c r="N28" s="32" t="s">
        <v>32</v>
      </c>
      <c r="O28" s="17" t="s">
        <v>32</v>
      </c>
      <c r="P28" s="24" t="s">
        <v>32</v>
      </c>
      <c r="Q28" s="24" t="s">
        <v>32</v>
      </c>
      <c r="R28" s="32" t="s">
        <v>32</v>
      </c>
      <c r="S28" s="17" t="s">
        <v>32</v>
      </c>
      <c r="T28" s="24" t="s">
        <v>32</v>
      </c>
      <c r="U28" s="24" t="s">
        <v>32</v>
      </c>
      <c r="V28" s="32" t="s">
        <v>32</v>
      </c>
      <c r="W28" s="17" t="s">
        <v>32</v>
      </c>
      <c r="X28" s="24" t="s">
        <v>32</v>
      </c>
      <c r="Y28" s="24" t="s">
        <v>32</v>
      </c>
      <c r="Z28" s="32">
        <f t="shared" si="1"/>
        <v>1140</v>
      </c>
      <c r="AA28" s="9">
        <f t="shared" si="2"/>
        <v>0.57565872526939821</v>
      </c>
      <c r="AB28" s="12">
        <v>824</v>
      </c>
      <c r="AC28" s="12">
        <v>316</v>
      </c>
      <c r="AD28" s="7">
        <f t="shared" si="3"/>
        <v>2561</v>
      </c>
      <c r="AE28" s="9">
        <f t="shared" si="4"/>
        <v>1.293212276679762</v>
      </c>
      <c r="AF28" s="12">
        <v>1427</v>
      </c>
      <c r="AG28" s="12">
        <v>1134</v>
      </c>
    </row>
    <row r="29" spans="1:33" ht="12" customHeight="1" x14ac:dyDescent="0.25">
      <c r="A29" s="8" t="s">
        <v>7</v>
      </c>
      <c r="B29" s="7">
        <f>SUM(D29:E29)</f>
        <v>27442</v>
      </c>
      <c r="C29" s="9">
        <f>B29/$B$6*100</f>
        <v>16.558856894595834</v>
      </c>
      <c r="D29" s="10">
        <v>17134</v>
      </c>
      <c r="E29" s="10">
        <v>10308</v>
      </c>
      <c r="F29" s="32">
        <f>SUM(H29:I29)</f>
        <v>28063</v>
      </c>
      <c r="G29" s="9">
        <f>F29/$F$6*100</f>
        <v>16.341730431035487</v>
      </c>
      <c r="H29" s="10">
        <v>17349</v>
      </c>
      <c r="I29" s="10">
        <v>10714</v>
      </c>
      <c r="J29" s="32">
        <f>SUM(L29:M29)</f>
        <v>28581</v>
      </c>
      <c r="K29" s="9">
        <f>J29/$J$6*100</f>
        <v>16.188156665061879</v>
      </c>
      <c r="L29" s="10">
        <v>17202</v>
      </c>
      <c r="M29" s="10">
        <v>11379</v>
      </c>
      <c r="N29" s="32">
        <f>SUM(P29:Q29)</f>
        <v>29554</v>
      </c>
      <c r="O29" s="9">
        <f>N29/$N$6*100</f>
        <v>17.57074910820452</v>
      </c>
      <c r="P29" s="10">
        <v>17550</v>
      </c>
      <c r="Q29" s="10">
        <v>12004</v>
      </c>
      <c r="R29" s="32">
        <f>SUM(T29:U29)</f>
        <v>34352</v>
      </c>
      <c r="S29" s="9">
        <f>R29/$R$6*100</f>
        <v>18.747816975200838</v>
      </c>
      <c r="T29" s="10">
        <v>19969</v>
      </c>
      <c r="U29" s="10">
        <v>14383</v>
      </c>
      <c r="V29" s="32">
        <f>SUM(X29:Y29)</f>
        <v>38955</v>
      </c>
      <c r="W29" s="9">
        <f>V29/$V$6*100</f>
        <v>20.240464301858559</v>
      </c>
      <c r="X29" s="10">
        <v>21655</v>
      </c>
      <c r="Y29" s="10">
        <v>17300</v>
      </c>
      <c r="Z29" s="32">
        <f t="shared" si="1"/>
        <v>6674</v>
      </c>
      <c r="AA29" s="9">
        <f t="shared" si="2"/>
        <v>3.3701283617964597</v>
      </c>
      <c r="AB29" s="10">
        <v>4313</v>
      </c>
      <c r="AC29" s="10">
        <v>2361</v>
      </c>
      <c r="AD29" s="7">
        <f t="shared" si="3"/>
        <v>7421</v>
      </c>
      <c r="AE29" s="9">
        <f t="shared" si="4"/>
        <v>3.7473363159861437</v>
      </c>
      <c r="AF29" s="27">
        <v>4591</v>
      </c>
      <c r="AG29" s="27">
        <v>2830</v>
      </c>
    </row>
    <row r="30" spans="1:33" ht="12" customHeight="1" x14ac:dyDescent="0.25">
      <c r="A30" s="8" t="s">
        <v>6</v>
      </c>
      <c r="B30" s="7">
        <f>SUM(D30:E30)</f>
        <v>27272</v>
      </c>
      <c r="C30" s="9">
        <f>B30/$B$6*100</f>
        <v>16.456276701020975</v>
      </c>
      <c r="D30" s="10">
        <v>11295</v>
      </c>
      <c r="E30" s="10">
        <v>15977</v>
      </c>
      <c r="F30" s="34">
        <f>SUM(H30:I30)</f>
        <v>29831</v>
      </c>
      <c r="G30" s="35">
        <f>F30/$F$6*100</f>
        <v>17.371277500203814</v>
      </c>
      <c r="H30" s="36">
        <v>12342</v>
      </c>
      <c r="I30" s="36">
        <v>17489</v>
      </c>
      <c r="J30" s="34">
        <f>SUM(L30:M30)</f>
        <v>32327</v>
      </c>
      <c r="K30" s="35">
        <f>J30/$J$6*100</f>
        <v>18.309875109739174</v>
      </c>
      <c r="L30" s="36">
        <v>12822</v>
      </c>
      <c r="M30" s="36">
        <v>19505</v>
      </c>
      <c r="N30" s="34">
        <f>SUM(P30:Q30)</f>
        <v>36063</v>
      </c>
      <c r="O30" s="35">
        <f>N30/$N$6*100</f>
        <v>21.440546967895362</v>
      </c>
      <c r="P30" s="36">
        <v>14627</v>
      </c>
      <c r="Q30" s="36">
        <v>21436</v>
      </c>
      <c r="R30" s="34">
        <f>SUM(T30:U30)</f>
        <v>38749</v>
      </c>
      <c r="S30" s="9">
        <f>R30/$R$6*100</f>
        <v>21.147506985679357</v>
      </c>
      <c r="T30" s="10">
        <v>15396</v>
      </c>
      <c r="U30" s="10">
        <v>23353</v>
      </c>
      <c r="V30" s="32">
        <f>SUM(X30:Y30)</f>
        <v>38278</v>
      </c>
      <c r="W30" s="9">
        <f>V30/$V$6*100</f>
        <v>19.888704724593552</v>
      </c>
      <c r="X30" s="10">
        <v>15211</v>
      </c>
      <c r="Y30" s="10">
        <v>23067</v>
      </c>
      <c r="Z30" s="32">
        <f t="shared" si="1"/>
        <v>42458</v>
      </c>
      <c r="AA30" s="9">
        <f t="shared" si="2"/>
        <v>21.439752769726411</v>
      </c>
      <c r="AB30" s="10">
        <v>16984</v>
      </c>
      <c r="AC30" s="10">
        <v>25474</v>
      </c>
      <c r="AD30" s="7">
        <f t="shared" si="3"/>
        <v>39005</v>
      </c>
      <c r="AE30" s="9">
        <f t="shared" si="4"/>
        <v>19.696112788713048</v>
      </c>
      <c r="AF30" s="27">
        <v>14535</v>
      </c>
      <c r="AG30" s="27">
        <v>24470</v>
      </c>
    </row>
    <row r="31" spans="1:33" ht="12" customHeight="1" x14ac:dyDescent="0.25">
      <c r="A31" s="18" t="s">
        <v>29</v>
      </c>
      <c r="B31" s="33" t="s">
        <v>32</v>
      </c>
      <c r="C31" s="19" t="s">
        <v>32</v>
      </c>
      <c r="D31" s="25" t="s">
        <v>32</v>
      </c>
      <c r="E31" s="25" t="s">
        <v>32</v>
      </c>
      <c r="F31" s="33" t="s">
        <v>32</v>
      </c>
      <c r="G31" s="19" t="s">
        <v>32</v>
      </c>
      <c r="H31" s="25" t="s">
        <v>32</v>
      </c>
      <c r="I31" s="25" t="s">
        <v>32</v>
      </c>
      <c r="J31" s="33" t="s">
        <v>32</v>
      </c>
      <c r="K31" s="19" t="s">
        <v>32</v>
      </c>
      <c r="L31" s="25" t="s">
        <v>32</v>
      </c>
      <c r="M31" s="25" t="s">
        <v>32</v>
      </c>
      <c r="N31" s="33" t="s">
        <v>32</v>
      </c>
      <c r="O31" s="19" t="s">
        <v>32</v>
      </c>
      <c r="P31" s="25" t="s">
        <v>32</v>
      </c>
      <c r="Q31" s="25" t="s">
        <v>32</v>
      </c>
      <c r="R31" s="33" t="s">
        <v>32</v>
      </c>
      <c r="S31" s="19" t="s">
        <v>32</v>
      </c>
      <c r="T31" s="25" t="s">
        <v>32</v>
      </c>
      <c r="U31" s="25" t="s">
        <v>32</v>
      </c>
      <c r="V31" s="33" t="s">
        <v>32</v>
      </c>
      <c r="W31" s="19" t="s">
        <v>32</v>
      </c>
      <c r="X31" s="25" t="s">
        <v>32</v>
      </c>
      <c r="Y31" s="25" t="s">
        <v>32</v>
      </c>
      <c r="Z31" s="33">
        <f t="shared" si="1"/>
        <v>375</v>
      </c>
      <c r="AA31" s="21">
        <f t="shared" si="2"/>
        <v>0.18936142278598625</v>
      </c>
      <c r="AB31" s="26">
        <v>323</v>
      </c>
      <c r="AC31" s="26">
        <v>52</v>
      </c>
      <c r="AD31" s="20">
        <f t="shared" si="3"/>
        <v>259</v>
      </c>
      <c r="AE31" s="21">
        <f t="shared" si="4"/>
        <v>0.1307856226708545</v>
      </c>
      <c r="AF31" s="28">
        <v>228</v>
      </c>
      <c r="AG31" s="28">
        <v>31</v>
      </c>
    </row>
    <row r="32" spans="1:33" ht="9.75" customHeight="1" x14ac:dyDescent="0.2">
      <c r="A32" s="11" t="s">
        <v>23</v>
      </c>
      <c r="C32" s="12"/>
      <c r="G32" s="12"/>
      <c r="K32" s="12"/>
      <c r="O32" s="12"/>
      <c r="S32" s="12"/>
      <c r="W32" s="12"/>
    </row>
    <row r="33" spans="1:1" x14ac:dyDescent="0.2">
      <c r="A33" s="13" t="s">
        <v>24</v>
      </c>
    </row>
    <row r="34" spans="1:1" ht="9.75" customHeight="1" x14ac:dyDescent="0.2">
      <c r="A34" s="14" t="s">
        <v>33</v>
      </c>
    </row>
    <row r="40" spans="1:1" x14ac:dyDescent="0.2">
      <c r="A40" s="15"/>
    </row>
    <row r="57" ht="18" customHeight="1" x14ac:dyDescent="0.2"/>
  </sheetData>
  <sortState xmlns:xlrd2="http://schemas.microsoft.com/office/spreadsheetml/2017/richdata2" ref="A7:AG31">
    <sortCondition ref="A7:A31"/>
  </sortState>
  <mergeCells count="9">
    <mergeCell ref="AD4:AG4"/>
    <mergeCell ref="Z4:AC4"/>
    <mergeCell ref="V4:Y4"/>
    <mergeCell ref="A4:A5"/>
    <mergeCell ref="B4:E4"/>
    <mergeCell ref="F4:I4"/>
    <mergeCell ref="J4:M4"/>
    <mergeCell ref="N4:Q4"/>
    <mergeCell ref="R4:U4"/>
  </mergeCells>
  <pageMargins left="0.11811023622047245" right="0.15748031496062992" top="1.31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2023-12-04T17:08:58Z</dcterms:created>
  <dcterms:modified xsi:type="dcterms:W3CDTF">2025-10-14T15:55:26Z</dcterms:modified>
</cp:coreProperties>
</file>