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EJECUCION PRESUPUESTARIA 2024\"/>
    </mc:Choice>
  </mc:AlternateContent>
  <xr:revisionPtr revIDLastSave="0" documentId="13_ncr:1_{8C5A9A16-2850-4C9E-86BA-5D5E4C1B40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on Dic. 2024" sheetId="8" r:id="rId1"/>
  </sheets>
  <definedNames>
    <definedName name="_xlnm.Print_Area" localSheetId="0">'Plantilla Ejecucion Dic. 2024'!$B$1:$R$103</definedName>
    <definedName name="_xlnm.Print_Titles" localSheetId="0">'Plantilla Ejecucion Dic. 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0" i="8" l="1"/>
  <c r="E74" i="8" l="1"/>
  <c r="E70" i="8"/>
  <c r="R81" i="8"/>
  <c r="R82" i="8"/>
  <c r="J86" i="8"/>
  <c r="K86" i="8"/>
  <c r="K81" i="8"/>
  <c r="G16" i="8"/>
  <c r="D10" i="8"/>
  <c r="C10" i="8"/>
  <c r="O62" i="8"/>
  <c r="N62" i="8" l="1"/>
  <c r="L62" i="8" l="1"/>
  <c r="R32" i="8" l="1"/>
  <c r="R29" i="8"/>
  <c r="D70" i="8" l="1"/>
  <c r="R73" i="8"/>
  <c r="R64" i="8"/>
  <c r="D44" i="8"/>
  <c r="D62" i="8"/>
  <c r="G52" i="8" l="1"/>
  <c r="R46" i="8"/>
  <c r="R45" i="8"/>
  <c r="R87" i="8"/>
  <c r="R85" i="8"/>
  <c r="R83" i="8"/>
  <c r="R80" i="8"/>
  <c r="R79" i="8"/>
  <c r="R77" i="8"/>
  <c r="R76" i="8"/>
  <c r="R74" i="8"/>
  <c r="R72" i="8"/>
  <c r="R71" i="8"/>
  <c r="R69" i="8"/>
  <c r="R68" i="8"/>
  <c r="R66" i="8"/>
  <c r="R65" i="8"/>
  <c r="R63" i="8"/>
  <c r="R61" i="8"/>
  <c r="R60" i="8"/>
  <c r="R59" i="8"/>
  <c r="R58" i="8"/>
  <c r="R57" i="8"/>
  <c r="R56" i="8"/>
  <c r="R55" i="8"/>
  <c r="R54" i="8"/>
  <c r="R53" i="8"/>
  <c r="R51" i="8"/>
  <c r="R50" i="8"/>
  <c r="R49" i="8"/>
  <c r="R48" i="8"/>
  <c r="R47" i="8"/>
  <c r="R43" i="8"/>
  <c r="R42" i="8"/>
  <c r="R41" i="8"/>
  <c r="R40" i="8"/>
  <c r="R39" i="8"/>
  <c r="R38" i="8"/>
  <c r="R37" i="8"/>
  <c r="R35" i="8"/>
  <c r="R34" i="8"/>
  <c r="R33" i="8"/>
  <c r="R31" i="8"/>
  <c r="R30" i="8"/>
  <c r="R28" i="8"/>
  <c r="R27" i="8"/>
  <c r="R25" i="8"/>
  <c r="R24" i="8"/>
  <c r="R23" i="8"/>
  <c r="R22" i="8"/>
  <c r="R21" i="8"/>
  <c r="R20" i="8"/>
  <c r="R19" i="8"/>
  <c r="R18" i="8"/>
  <c r="R17" i="8"/>
  <c r="R15" i="8"/>
  <c r="R14" i="8"/>
  <c r="R13" i="8"/>
  <c r="R12" i="8"/>
  <c r="R11" i="8"/>
  <c r="F52" i="8" l="1"/>
  <c r="E54" i="8"/>
  <c r="E55" i="8"/>
  <c r="E56" i="8"/>
  <c r="E57" i="8"/>
  <c r="E58" i="8"/>
  <c r="E59" i="8"/>
  <c r="E60" i="8"/>
  <c r="E61" i="8"/>
  <c r="E53" i="8"/>
  <c r="E38" i="8"/>
  <c r="E39" i="8"/>
  <c r="E40" i="8"/>
  <c r="E41" i="8"/>
  <c r="E42" i="8"/>
  <c r="E43" i="8"/>
  <c r="E37" i="8"/>
  <c r="E28" i="8"/>
  <c r="E29" i="8"/>
  <c r="E30" i="8"/>
  <c r="E31" i="8"/>
  <c r="E32" i="8"/>
  <c r="E33" i="8"/>
  <c r="E34" i="8"/>
  <c r="E35" i="8"/>
  <c r="E27" i="8"/>
  <c r="E18" i="8"/>
  <c r="E19" i="8"/>
  <c r="E20" i="8"/>
  <c r="E21" i="8"/>
  <c r="E22" i="8"/>
  <c r="E23" i="8"/>
  <c r="E24" i="8"/>
  <c r="E25" i="8"/>
  <c r="E17" i="8"/>
  <c r="E12" i="8"/>
  <c r="E13" i="8"/>
  <c r="E14" i="8"/>
  <c r="E15" i="8"/>
  <c r="E11" i="8"/>
  <c r="F10" i="8"/>
  <c r="P26" i="8"/>
  <c r="G26" i="8"/>
  <c r="D52" i="8" l="1"/>
  <c r="D16" i="8" l="1"/>
  <c r="P62" i="8"/>
  <c r="O16" i="8" l="1"/>
  <c r="I16" i="8" l="1"/>
  <c r="C70" i="8" l="1"/>
  <c r="C67" i="8"/>
  <c r="C62" i="8"/>
  <c r="C52" i="8"/>
  <c r="E52" i="8" s="1"/>
  <c r="C44" i="8"/>
  <c r="C36" i="8"/>
  <c r="C26" i="8"/>
  <c r="C16" i="8"/>
  <c r="E16" i="8" s="1"/>
  <c r="E10" i="8"/>
  <c r="C75" i="8" l="1"/>
  <c r="G10" i="8"/>
  <c r="H10" i="8"/>
  <c r="I10" i="8"/>
  <c r="J10" i="8"/>
  <c r="K10" i="8"/>
  <c r="L10" i="8"/>
  <c r="M10" i="8"/>
  <c r="N10" i="8"/>
  <c r="O10" i="8"/>
  <c r="P10" i="8"/>
  <c r="Q10" i="8"/>
  <c r="F16" i="8"/>
  <c r="H16" i="8"/>
  <c r="J16" i="8"/>
  <c r="K16" i="8"/>
  <c r="L16" i="8"/>
  <c r="M16" i="8"/>
  <c r="N16" i="8"/>
  <c r="P16" i="8"/>
  <c r="Q16" i="8"/>
  <c r="D26" i="8"/>
  <c r="E26" i="8" s="1"/>
  <c r="F26" i="8"/>
  <c r="H26" i="8"/>
  <c r="I26" i="8"/>
  <c r="J26" i="8"/>
  <c r="K26" i="8"/>
  <c r="L26" i="8"/>
  <c r="M26" i="8"/>
  <c r="N26" i="8"/>
  <c r="O26" i="8"/>
  <c r="Q26" i="8"/>
  <c r="D36" i="8"/>
  <c r="F36" i="8"/>
  <c r="G36" i="8"/>
  <c r="H36" i="8"/>
  <c r="I36" i="8"/>
  <c r="J36" i="8"/>
  <c r="K36" i="8"/>
  <c r="L36" i="8"/>
  <c r="M36" i="8"/>
  <c r="N36" i="8"/>
  <c r="O36" i="8"/>
  <c r="P36" i="8"/>
  <c r="Q36" i="8"/>
  <c r="F44" i="8"/>
  <c r="G44" i="8"/>
  <c r="H44" i="8"/>
  <c r="I44" i="8"/>
  <c r="J44" i="8"/>
  <c r="K44" i="8"/>
  <c r="H52" i="8"/>
  <c r="I52" i="8"/>
  <c r="J52" i="8"/>
  <c r="K52" i="8"/>
  <c r="L52" i="8"/>
  <c r="M52" i="8"/>
  <c r="N52" i="8"/>
  <c r="O52" i="8"/>
  <c r="P52" i="8"/>
  <c r="Q52" i="8"/>
  <c r="F62" i="8"/>
  <c r="G62" i="8"/>
  <c r="H62" i="8"/>
  <c r="I62" i="8"/>
  <c r="J62" i="8"/>
  <c r="K62" i="8"/>
  <c r="F67" i="8"/>
  <c r="G67" i="8"/>
  <c r="H67" i="8"/>
  <c r="I67" i="8"/>
  <c r="J67" i="8"/>
  <c r="K67" i="8"/>
  <c r="L67" i="8"/>
  <c r="M67" i="8"/>
  <c r="N67" i="8"/>
  <c r="F70" i="8"/>
  <c r="G70" i="8"/>
  <c r="H70" i="8"/>
  <c r="I70" i="8"/>
  <c r="J70" i="8"/>
  <c r="L70" i="8"/>
  <c r="M70" i="8"/>
  <c r="N70" i="8"/>
  <c r="F78" i="8"/>
  <c r="G78" i="8"/>
  <c r="H78" i="8"/>
  <c r="I78" i="8"/>
  <c r="J78" i="8"/>
  <c r="L78" i="8"/>
  <c r="M78" i="8"/>
  <c r="N78" i="8"/>
  <c r="N75" i="8" l="1"/>
  <c r="N88" i="8" s="1"/>
  <c r="H75" i="8"/>
  <c r="G75" i="8"/>
  <c r="R78" i="8"/>
  <c r="R44" i="8"/>
  <c r="R36" i="8"/>
  <c r="R10" i="8"/>
  <c r="R70" i="8"/>
  <c r="E36" i="8"/>
  <c r="R16" i="8"/>
  <c r="R67" i="8"/>
  <c r="R52" i="8"/>
  <c r="R26" i="8"/>
  <c r="R62" i="8"/>
  <c r="C88" i="8"/>
  <c r="Q75" i="8"/>
  <c r="P75" i="8"/>
  <c r="K75" i="8"/>
  <c r="J75" i="8"/>
  <c r="O75" i="8"/>
  <c r="F75" i="8"/>
  <c r="I75" i="8"/>
  <c r="L75" i="8"/>
  <c r="D75" i="8"/>
  <c r="M75" i="8"/>
  <c r="E75" i="8" l="1"/>
  <c r="D88" i="8"/>
  <c r="E88" i="8" s="1"/>
  <c r="R75" i="8"/>
  <c r="Q88" i="8"/>
  <c r="F81" i="8"/>
  <c r="G81" i="8"/>
  <c r="H81" i="8"/>
  <c r="I81" i="8"/>
  <c r="J81" i="8"/>
  <c r="F84" i="8"/>
  <c r="G84" i="8"/>
  <c r="H84" i="8"/>
  <c r="I84" i="8"/>
  <c r="J84" i="8"/>
  <c r="H88" i="8" l="1"/>
  <c r="G88" i="8"/>
  <c r="R84" i="8"/>
  <c r="F88" i="8"/>
  <c r="L88" i="8"/>
  <c r="F86" i="8"/>
  <c r="P88" i="8"/>
  <c r="G86" i="8"/>
  <c r="H86" i="8"/>
  <c r="O88" i="8"/>
  <c r="I86" i="8"/>
  <c r="I88" i="8"/>
  <c r="M88" i="8"/>
  <c r="J88" i="8"/>
  <c r="K88" i="8"/>
  <c r="R88" i="8" l="1"/>
  <c r="R86" i="8"/>
</calcChain>
</file>

<file path=xl/sharedStrings.xml><?xml version="1.0" encoding="utf-8"?>
<sst xmlns="http://schemas.openxmlformats.org/spreadsheetml/2006/main" count="107" uniqueCount="106">
  <si>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</si>
  <si>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</si>
  <si>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</si>
  <si>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</si>
  <si>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</si>
  <si>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</si>
  <si>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</si>
  <si>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</si>
  <si>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</si>
  <si>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</si>
  <si>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</si>
  <si>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</si>
  <si>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</si>
  <si>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</si>
  <si>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</si>
  <si>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</si>
  <si>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</si>
  <si>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</si>
  <si>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</si>
  <si>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</si>
  <si>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</si>
  <si>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</si>
  <si>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</si>
  <si>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</si>
  <si>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</si>
  <si>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</si>
  <si>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</si>
  <si>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</si>
  <si>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</si>
  <si>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</si>
  <si>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</si>
  <si>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</si>
  <si>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2.7 - OBRAS</t>
  </si>
  <si>
    <t>2.7.1 - OBRAS EN EDIFICACIONES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</si>
  <si>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</si>
  <si>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</si>
  <si>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</si>
  <si>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</si>
  <si>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</si>
  <si>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</si>
  <si>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</si>
  <si>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</si>
  <si>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</si>
  <si>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</si>
  <si>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</si>
  <si>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</si>
  <si>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</si>
  <si>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>MINISTERIO DE ECONOMÍA, PLANIFICACIÓN Y DESARROLLO</t>
  </si>
  <si>
    <t>OFICINA NACIONAL DE ESTADISTICA (ONE)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</si>
  <si>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</si>
  <si>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</si>
  <si>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</si>
  <si>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</si>
  <si>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</si>
  <si>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</si>
  <si>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</si>
  <si>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</si>
  <si>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</si>
  <si>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</si>
  <si>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</si>
  <si>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</si>
  <si>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</si>
  <si>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</si>
  <si>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</si>
  <si>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</si>
  <si>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</si>
  <si>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</si>
  <si>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</si>
  <si>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</si>
  <si>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</si>
  <si>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2.1.4 - GRATIFICACIONES Y BONIFICACIONES</t>
  </si>
  <si>
    <t>2.3.6 - PRODUCTOS DE MINERALES, METÁLICOS Y NO METÁLICOS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</si>
  <si>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</si>
  <si>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</si>
  <si>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</si>
  <si>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</si>
  <si>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</si>
  <si>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</si>
  <si>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</si>
  <si>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</si>
  <si>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</si>
  <si>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</si>
  <si>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</si>
  <si>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</si>
  <si>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</si>
  <si>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</si>
  <si>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</si>
  <si>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</si>
  <si>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</si>
  <si>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</si>
  <si>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</si>
  <si>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</si>
  <si>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</si>
  <si>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 xml:space="preserve">2.2.9- OTRAS CONTRATACIONES DE SERVICIOS </t>
  </si>
  <si>
    <t xml:space="preserve"> </t>
  </si>
  <si>
    <t xml:space="preserve">       </t>
  </si>
  <si>
    <t>Presupuesto Aprobado</t>
  </si>
  <si>
    <t>Modificaciones Presupuestaria</t>
  </si>
  <si>
    <t>Gasto devengado</t>
  </si>
  <si>
    <t>Fuente: Sistema de Informacion de la Gestion Financiera (SIGEF)</t>
  </si>
  <si>
    <t>Presupuesto Vigente</t>
  </si>
  <si>
    <t>Total</t>
  </si>
  <si>
    <t>2.9.5 - GASTOS DE INTERESES,RECARGOS MULTAS Y SANCIONES DE IMPUESTOS Y CONTRIBUCIONES SOCIALES</t>
  </si>
  <si>
    <r>
      <rPr>
        <b/>
        <u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Presupuesto General del Estado</t>
    </r>
  </si>
  <si>
    <r>
      <rPr>
        <b/>
        <u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
</t>
    </r>
  </si>
  <si>
    <r>
      <rPr>
        <b/>
        <u/>
        <sz val="11"/>
        <color theme="1"/>
        <rFont val="Calibri"/>
        <family val="2"/>
        <scheme val="minor"/>
      </rPr>
      <t>Total Devengado: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Son los recursos financieros que surge con la obligacion de pago por la recepción de conformidad
de obras, bienes y servicios oportunmente contratados o, en los casos de gastos sin contrapretación, por haberse
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</si>
</sst>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1" fillId="3" borderId="2" xfId="0" applyFont="1" applyFill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4" fontId="1" fillId="5" borderId="4" xfId="1" applyNumberFormat="1" applyFont="1" applyFill="1" applyBorder="1" applyAlignment="1">
      <alignment vertical="center" wrapText="1"/>
    </xf>
    <xf numFmtId="164" fontId="4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5" fillId="0" borderId="0" xfId="0" applyFont="1"/>
    <xf numFmtId="164" fontId="1" fillId="5" borderId="4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164" fontId="1" fillId="3" borderId="2" xfId="1" applyNumberFormat="1" applyFont="1" applyFill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 indent="18"/>
    </xf>
    <xf numFmtId="0" fontId="5" fillId="0" borderId="0" xfId="0" applyFont="1" applyAlignment="1">
      <alignment horizontal="left" indent="3"/>
    </xf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8" fillId="0" borderId="5" xfId="1" applyFont="1" applyBorder="1" applyAlignment="1">
      <alignment horizontal="left" vertical="center" wrapText="1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vertical="center" wrapText="1"/>
    </xf>
    <xf numFmtId="164" fontId="1" fillId="0" borderId="5" xfId="1" applyNumberFormat="1" applyFont="1" applyBorder="1" applyAlignment="1">
      <alignment vertical="center"/>
    </xf>
    <xf numFmtId="164" fontId="1" fillId="5" borderId="4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vertical="center"/>
    </xf>
    <xf numFmtId="164" fontId="1" fillId="4" borderId="0" xfId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4" fillId="0" borderId="0" xfId="0" applyNumberFormat="1" applyFont="1" applyAlignment="1">
      <alignment horizontal="center"/>
    </xf>
    <xf numFmtId="164" fontId="1" fillId="6" borderId="4" xfId="1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3" fontId="8" fillId="0" borderId="0" xfId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wrapText="1" indent="2"/>
    </xf>
    <xf numFmtId="164" fontId="4" fillId="0" borderId="0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7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164" fontId="1" fillId="2" borderId="0" xfId="1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781050</xdr:colOff>
      <xdr:row>0</xdr:row>
      <xdr:rowOff>142874</xdr:rowOff>
    </xdr:from>
    <xdr:to>
      <xdr:col>12</xdr:col>
      <xdr:colOff>695325</xdr:colOff>
      <xdr:row>4</xdr:row>
      <xdr:rowOff>57149</xdr:rowOff>
    </xdr:to>
    <xdr:pic>
      <xdr:nvPicPr>
        <xdr:cNvPr id="2" name="Imagen 43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142874"/>
          <a:ext cx="3095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310629</xdr:colOff>
      <xdr:row>1</xdr:row>
      <xdr:rowOff>156882</xdr:rowOff>
    </xdr:from>
    <xdr:to>
      <xdr:col>1</xdr:col>
      <xdr:colOff>1397114</xdr:colOff>
      <xdr:row>6</xdr:row>
      <xdr:rowOff>4115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747" y="392206"/>
          <a:ext cx="1086485" cy="821584"/>
        </a:xfrm>
        <a:prstGeom prst="rect">
          <a:avLst/>
        </a:prstGeom>
      </xdr:spPr>
    </xdr:pic>
    <xdr:clientData/>
  </xdr:twoCellAnchor>
  <xdr:twoCellAnchor>
    <xdr:from>
      <xdr:col>5</xdr:col>
      <xdr:colOff>2145861</xdr:colOff>
      <xdr:row>0</xdr:row>
      <xdr:rowOff>164224</xdr:rowOff>
    </xdr:from>
    <xdr:to>
      <xdr:col>5</xdr:col>
      <xdr:colOff>3022161</xdr:colOff>
      <xdr:row>4</xdr:row>
      <xdr:rowOff>146707</xdr:rowOff>
    </xdr:to>
    <xdr:pic>
      <xdr:nvPicPr>
        <xdr:cNvPr id="4" name="Imagen 43" descr="logo oficial de la O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461" y="164224"/>
          <a:ext cx="0" cy="1135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874060</xdr:colOff>
      <xdr:row>100</xdr:row>
      <xdr:rowOff>78442</xdr:rowOff>
    </xdr:from>
    <xdr:to>
      <xdr:col>5</xdr:col>
      <xdr:colOff>190026</xdr:colOff>
      <xdr:row>102</xdr:row>
      <xdr:rowOff>93638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3766" y="32866854"/>
          <a:ext cx="609685" cy="48584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98</xdr:row>
      <xdr:rowOff>190500</xdr:rowOff>
    </xdr:from>
    <xdr:to>
      <xdr:col>1</xdr:col>
      <xdr:colOff>2609850</xdr:colOff>
      <xdr:row>102</xdr:row>
      <xdr:rowOff>38101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1670625"/>
          <a:ext cx="2295525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97</xdr:row>
      <xdr:rowOff>19050</xdr:rowOff>
    </xdr:from>
    <xdr:to>
      <xdr:col>8</xdr:col>
      <xdr:colOff>171450</xdr:colOff>
      <xdr:row>101</xdr:row>
      <xdr:rowOff>181918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15375" y="31299150"/>
          <a:ext cx="3095625" cy="1039168"/>
        </a:xfrm>
        <a:prstGeom prst="rect">
          <a:avLst/>
        </a:prstGeom>
      </xdr:spPr>
    </xdr:pic>
    <xdr:clientData/>
  </xdr:twoCellAnchor>
  <xdr:twoCellAnchor editAs="oneCell">
    <xdr:from>
      <xdr:col>12</xdr:col>
      <xdr:colOff>409575</xdr:colOff>
      <xdr:row>97</xdr:row>
      <xdr:rowOff>9525</xdr:rowOff>
    </xdr:from>
    <xdr:to>
      <xdr:col>15</xdr:col>
      <xdr:colOff>725775</xdr:colOff>
      <xdr:row>102</xdr:row>
      <xdr:rowOff>38100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54425" y="31289625"/>
          <a:ext cx="34689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AC118"/>
  <sheetViews>
    <sheetView showGridLines="0" tabSelected="1" showWhiteSpace="0" view="pageBreakPreview" topLeftCell="D59" zoomScaleNormal="100" zoomScaleSheetLayoutView="100" workbookViewId="0">
      <selection activeCell="Q96" sqref="Q96"/>
    </sheetView>
  </sheetViews>
  <sheetFormatPr baseColWidth="10" defaultColWidth="9.140625" defaultRowHeight="15" x14ac:dyDescent="0.25"/>
  <cols>
    <col min="2" max="2" width="54.7109375" customWidth="1"/>
    <col min="3" max="3" width="21.5703125" customWidth="1"/>
    <col min="4" max="4" width="20.7109375" customWidth="1"/>
    <col min="5" max="5" width="19.42578125" customWidth="1"/>
    <col min="6" max="6" width="16.140625" style="5" customWidth="1"/>
    <col min="7" max="7" width="16.28515625" style="5" customWidth="1"/>
    <col min="8" max="8" width="16.5703125" style="5" customWidth="1"/>
    <col min="9" max="9" width="16.85546875" style="5" customWidth="1"/>
    <col min="10" max="10" width="15.5703125" style="5" bestFit="1" customWidth="1"/>
    <col min="11" max="11" width="16.140625" style="5" customWidth="1"/>
    <col min="12" max="12" width="16" style="5" customWidth="1"/>
    <col min="13" max="13" width="15.42578125" style="5" customWidth="1"/>
    <col min="14" max="14" width="15.5703125" style="5" bestFit="1" customWidth="1"/>
    <col min="15" max="15" width="16.28515625" style="5" customWidth="1"/>
    <col min="16" max="16" width="15.85546875" style="5" customWidth="1"/>
    <col min="17" max="17" width="18" style="5" customWidth="1"/>
    <col min="18" max="18" width="22.42578125" customWidth="1"/>
    <col min="19" max="19" width="11.7109375" customWidth="1"/>
    <col min="20" max="20" width="6.140625" bestFit="1" customWidth="1"/>
    <col min="21" max="21" width="6.5703125" bestFit="1" customWidth="1"/>
    <col min="22" max="22" width="15.140625" bestFit="1" customWidth="1"/>
    <col min="23" max="23" width="7.28515625" bestFit="1" customWidth="1"/>
    <col min="24" max="25" width="14.140625" bestFit="1" customWidth="1"/>
    <col min="26" max="27" width="7.28515625" bestFit="1" customWidth="1"/>
    <col min="28" max="28" width="8" bestFit="1" customWidth="1"/>
    <col min="29" max="29" width="8.7109375" bestFit="1" customWidth="1"/>
  </cols>
  <sheetData>
    <row r="1" spans="1:29" ht="18.75" customHeight="1" x14ac:dyDescent="0.25">
      <c r="B1" s="77" t="s">
        <v>47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58"/>
    </row>
    <row r="2" spans="1:29" ht="18.75" customHeight="1" x14ac:dyDescent="0.25">
      <c r="B2" s="77" t="s">
        <v>48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58"/>
    </row>
    <row r="3" spans="1:29" ht="18.75" customHeight="1" x14ac:dyDescent="0.25">
      <c r="B3" s="77">
        <v>2024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29" ht="18.75" x14ac:dyDescent="0.25">
      <c r="B4" s="77" t="s">
        <v>46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58"/>
    </row>
    <row r="5" spans="1:29" ht="15.75" customHeight="1" x14ac:dyDescent="0.3">
      <c r="B5" s="78" t="s">
        <v>30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58"/>
    </row>
    <row r="6" spans="1:29" ht="5.25" customHeight="1" thickBot="1" x14ac:dyDescent="0.35"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S6" s="59"/>
    </row>
    <row r="7" spans="1:29" ht="16.5" thickBot="1" x14ac:dyDescent="0.3">
      <c r="A7" s="6"/>
      <c r="B7" s="81" t="s">
        <v>0</v>
      </c>
      <c r="C7" s="83" t="s">
        <v>96</v>
      </c>
      <c r="D7" s="79" t="s">
        <v>97</v>
      </c>
      <c r="E7" s="79" t="s">
        <v>100</v>
      </c>
      <c r="F7" s="85" t="s">
        <v>98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50"/>
      <c r="R7" s="75" t="s">
        <v>101</v>
      </c>
    </row>
    <row r="8" spans="1:29" ht="24.75" customHeight="1" thickBot="1" x14ac:dyDescent="0.3">
      <c r="A8" s="6"/>
      <c r="B8" s="82"/>
      <c r="C8" s="84"/>
      <c r="D8" s="80"/>
      <c r="E8" s="80"/>
      <c r="F8" s="56" t="s">
        <v>34</v>
      </c>
      <c r="G8" s="56" t="s">
        <v>35</v>
      </c>
      <c r="H8" s="56" t="s">
        <v>36</v>
      </c>
      <c r="I8" s="56" t="s">
        <v>37</v>
      </c>
      <c r="J8" s="56" t="s">
        <v>38</v>
      </c>
      <c r="K8" s="56" t="s">
        <v>39</v>
      </c>
      <c r="L8" s="56" t="s">
        <v>40</v>
      </c>
      <c r="M8" s="56" t="s">
        <v>41</v>
      </c>
      <c r="N8" s="56" t="s">
        <v>42</v>
      </c>
      <c r="O8" s="56" t="s">
        <v>43</v>
      </c>
      <c r="P8" s="56" t="s">
        <v>44</v>
      </c>
      <c r="Q8" s="57" t="s">
        <v>45</v>
      </c>
      <c r="R8" s="76"/>
    </row>
    <row r="9" spans="1:29" ht="24.75" customHeight="1" x14ac:dyDescent="0.25">
      <c r="A9" s="6"/>
      <c r="B9" s="17" t="s">
        <v>1</v>
      </c>
      <c r="C9" s="43"/>
      <c r="D9" s="43"/>
      <c r="E9" s="60"/>
      <c r="F9" s="18"/>
      <c r="G9" s="18"/>
      <c r="H9" s="18"/>
      <c r="I9" s="9"/>
      <c r="J9" s="9"/>
      <c r="K9" s="9"/>
      <c r="L9" s="9"/>
      <c r="M9" s="9"/>
      <c r="N9" s="9"/>
      <c r="O9" s="9"/>
      <c r="P9" s="9"/>
      <c r="Q9" s="9"/>
      <c r="AB9" s="4"/>
      <c r="AC9" s="4"/>
    </row>
    <row r="10" spans="1:29" ht="15.75" x14ac:dyDescent="0.25">
      <c r="A10" s="6"/>
      <c r="B10" s="19" t="s">
        <v>2</v>
      </c>
      <c r="C10" s="47">
        <f>+SUM(C11:C15)</f>
        <v>436919624</v>
      </c>
      <c r="D10" s="47">
        <f>SUM(D11:D15)</f>
        <v>15604753.999999998</v>
      </c>
      <c r="E10" s="47">
        <f>+C10+D10</f>
        <v>452524378</v>
      </c>
      <c r="F10" s="26">
        <f>SUM(F11:F15)</f>
        <v>24700495.970000003</v>
      </c>
      <c r="G10" s="26">
        <f t="shared" ref="G10:P10" si="0">SUM(G11:G15)</f>
        <v>28944676.790000003</v>
      </c>
      <c r="H10" s="26">
        <f t="shared" si="0"/>
        <v>27483785.399999999</v>
      </c>
      <c r="I10" s="26">
        <f t="shared" si="0"/>
        <v>28807926.549999997</v>
      </c>
      <c r="J10" s="26">
        <f t="shared" si="0"/>
        <v>34601908.520000003</v>
      </c>
      <c r="K10" s="26">
        <f t="shared" si="0"/>
        <v>45659237.790000007</v>
      </c>
      <c r="L10" s="26">
        <f t="shared" si="0"/>
        <v>35269564.810000002</v>
      </c>
      <c r="M10" s="26">
        <f t="shared" si="0"/>
        <v>31474576.68</v>
      </c>
      <c r="N10" s="26">
        <f t="shared" si="0"/>
        <v>32635306.460000001</v>
      </c>
      <c r="O10" s="26">
        <f t="shared" si="0"/>
        <v>51210343.43</v>
      </c>
      <c r="P10" s="26">
        <f t="shared" si="0"/>
        <v>56105608.159999996</v>
      </c>
      <c r="Q10" s="26">
        <f t="shared" ref="Q10" si="1">SUM(Q11:Q15)</f>
        <v>54224695.120000005</v>
      </c>
      <c r="R10" s="26">
        <f>SUM(F10:Q10)</f>
        <v>451118125.67999995</v>
      </c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5.75" x14ac:dyDescent="0.25">
      <c r="A11" s="6"/>
      <c r="B11" s="10" t="s">
        <v>3</v>
      </c>
      <c r="C11" s="21">
        <v>343092741</v>
      </c>
      <c r="D11" s="21">
        <v>-8418708.8800000008</v>
      </c>
      <c r="E11" s="21">
        <f>+C11+D11</f>
        <v>334674032.12</v>
      </c>
      <c r="F11" s="21">
        <v>21315234.280000001</v>
      </c>
      <c r="G11" s="21">
        <v>24897976.100000001</v>
      </c>
      <c r="H11" s="21">
        <v>23626325.66</v>
      </c>
      <c r="I11" s="21">
        <v>24773600.829999998</v>
      </c>
      <c r="J11" s="21">
        <v>25203388.940000001</v>
      </c>
      <c r="K11" s="21">
        <v>28282992.600000001</v>
      </c>
      <c r="L11" s="21">
        <v>25918304.52</v>
      </c>
      <c r="M11" s="21">
        <v>27404039.620000001</v>
      </c>
      <c r="N11" s="21">
        <v>28637873.350000001</v>
      </c>
      <c r="O11" s="21">
        <v>25461706.550000001</v>
      </c>
      <c r="P11" s="21">
        <v>52001789.68</v>
      </c>
      <c r="Q11" s="21">
        <v>26487843.75</v>
      </c>
      <c r="R11" s="21">
        <f t="shared" ref="R11:R74" si="2">SUM(F11:Q11)</f>
        <v>334011075.88</v>
      </c>
      <c r="T11" s="3"/>
    </row>
    <row r="12" spans="1:29" ht="15.75" x14ac:dyDescent="0.25">
      <c r="A12" s="6"/>
      <c r="B12" s="10" t="s">
        <v>4</v>
      </c>
      <c r="C12" s="21">
        <v>50058546</v>
      </c>
      <c r="D12" s="21">
        <v>22655710.899999999</v>
      </c>
      <c r="E12" s="21">
        <f t="shared" ref="E12:E15" si="3">+C12+D12</f>
        <v>72714256.900000006</v>
      </c>
      <c r="F12" s="21">
        <v>284500</v>
      </c>
      <c r="G12" s="21">
        <v>290000</v>
      </c>
      <c r="H12" s="21">
        <v>290000</v>
      </c>
      <c r="I12" s="21">
        <v>290000</v>
      </c>
      <c r="J12" s="21">
        <v>5673432.5</v>
      </c>
      <c r="K12" s="21">
        <v>13611577.77</v>
      </c>
      <c r="L12" s="21">
        <v>5588432.5</v>
      </c>
      <c r="M12" s="21">
        <v>290000</v>
      </c>
      <c r="N12" s="21">
        <v>290000</v>
      </c>
      <c r="O12" s="21">
        <v>21980133.129999999</v>
      </c>
      <c r="P12" s="21">
        <v>300000</v>
      </c>
      <c r="Q12" s="21">
        <v>23592027.030000001</v>
      </c>
      <c r="R12" s="21">
        <f t="shared" si="2"/>
        <v>72480102.930000007</v>
      </c>
    </row>
    <row r="13" spans="1:29" ht="15" customHeight="1" x14ac:dyDescent="0.25">
      <c r="A13" s="6"/>
      <c r="B13" s="10" t="s">
        <v>31</v>
      </c>
      <c r="C13" s="21">
        <v>0</v>
      </c>
      <c r="D13" s="21">
        <v>0</v>
      </c>
      <c r="E13" s="21">
        <f t="shared" si="3"/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f t="shared" si="2"/>
        <v>0</v>
      </c>
      <c r="AA13" s="6"/>
    </row>
    <row r="14" spans="1:29" ht="17.25" customHeight="1" x14ac:dyDescent="0.25">
      <c r="A14" s="6"/>
      <c r="B14" s="10" t="s">
        <v>70</v>
      </c>
      <c r="C14" s="21">
        <v>0</v>
      </c>
      <c r="D14" s="21">
        <v>0</v>
      </c>
      <c r="E14" s="21">
        <f t="shared" si="3"/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f t="shared" si="2"/>
        <v>0</v>
      </c>
    </row>
    <row r="15" spans="1:29" ht="24" customHeight="1" x14ac:dyDescent="0.25">
      <c r="A15" s="6"/>
      <c r="B15" s="10" t="s">
        <v>5</v>
      </c>
      <c r="C15" s="21">
        <v>43768337</v>
      </c>
      <c r="D15" s="21">
        <v>1367751.98</v>
      </c>
      <c r="E15" s="21">
        <f t="shared" si="3"/>
        <v>45136088.979999997</v>
      </c>
      <c r="F15" s="21">
        <v>3100761.69</v>
      </c>
      <c r="G15" s="21">
        <v>3756700.69</v>
      </c>
      <c r="H15" s="21">
        <v>3567459.74</v>
      </c>
      <c r="I15" s="21">
        <v>3744325.72</v>
      </c>
      <c r="J15" s="21">
        <v>3725087.08</v>
      </c>
      <c r="K15" s="21">
        <v>3764667.42</v>
      </c>
      <c r="L15" s="21">
        <v>3762827.79</v>
      </c>
      <c r="M15" s="21">
        <v>3780537.06</v>
      </c>
      <c r="N15" s="21">
        <v>3707433.11</v>
      </c>
      <c r="O15" s="21">
        <v>3768503.75</v>
      </c>
      <c r="P15" s="21">
        <v>3803818.48</v>
      </c>
      <c r="Q15" s="21">
        <v>4144824.34</v>
      </c>
      <c r="R15" s="21">
        <f t="shared" si="2"/>
        <v>44626946.86999999</v>
      </c>
    </row>
    <row r="16" spans="1:29" ht="15.75" x14ac:dyDescent="0.25">
      <c r="A16" s="6"/>
      <c r="B16" s="19" t="s">
        <v>6</v>
      </c>
      <c r="C16" s="47">
        <f>+SUM(C17:C25)</f>
        <v>120257601</v>
      </c>
      <c r="D16" s="47">
        <f>SUM(D17:D25)</f>
        <v>5777314.0200000005</v>
      </c>
      <c r="E16" s="47">
        <f>+C16+D16</f>
        <v>126034915.02</v>
      </c>
      <c r="F16" s="26">
        <f t="shared" ref="F16:H16" si="4">SUM(F17:F25)</f>
        <v>970006.8</v>
      </c>
      <c r="G16" s="26">
        <f t="shared" si="4"/>
        <v>2663994.4700000002</v>
      </c>
      <c r="H16" s="26">
        <f t="shared" si="4"/>
        <v>2354058.9000000004</v>
      </c>
      <c r="I16" s="26">
        <f>SUM(I17:I25)</f>
        <v>2884381.31</v>
      </c>
      <c r="J16" s="26">
        <f t="shared" ref="J16:P16" si="5">SUM(J17:J25)</f>
        <v>3388856.37</v>
      </c>
      <c r="K16" s="26">
        <f t="shared" si="5"/>
        <v>3710278.58</v>
      </c>
      <c r="L16" s="26">
        <f t="shared" si="5"/>
        <v>7242452.1699999999</v>
      </c>
      <c r="M16" s="26">
        <f t="shared" si="5"/>
        <v>15965682.779999997</v>
      </c>
      <c r="N16" s="26">
        <f t="shared" si="5"/>
        <v>6630364.9000000004</v>
      </c>
      <c r="O16" s="26">
        <f t="shared" si="5"/>
        <v>10714025.959999999</v>
      </c>
      <c r="P16" s="26">
        <f t="shared" si="5"/>
        <v>5355251.5200000005</v>
      </c>
      <c r="Q16" s="26">
        <f t="shared" ref="Q16" si="6">SUM(Q17:Q25)</f>
        <v>27254864.399999999</v>
      </c>
      <c r="R16" s="26">
        <f t="shared" si="2"/>
        <v>89134218.159999996</v>
      </c>
    </row>
    <row r="17" spans="1:25" ht="23.25" customHeight="1" x14ac:dyDescent="0.25">
      <c r="A17" s="6"/>
      <c r="B17" s="10" t="s">
        <v>7</v>
      </c>
      <c r="C17" s="21">
        <v>20815000</v>
      </c>
      <c r="D17" s="21">
        <v>-811800</v>
      </c>
      <c r="E17" s="21">
        <f>+C17+D17</f>
        <v>20003200</v>
      </c>
      <c r="F17" s="21">
        <v>322620.59000000003</v>
      </c>
      <c r="G17" s="21">
        <v>1495393.35</v>
      </c>
      <c r="H17" s="21">
        <v>1461398.55</v>
      </c>
      <c r="I17" s="21">
        <v>1334347.45</v>
      </c>
      <c r="J17" s="21">
        <v>2502968</v>
      </c>
      <c r="K17" s="21">
        <v>525177.93999999994</v>
      </c>
      <c r="L17" s="21">
        <v>1958368.73</v>
      </c>
      <c r="M17" s="21">
        <v>1254099.46</v>
      </c>
      <c r="N17" s="21">
        <v>1105049.81</v>
      </c>
      <c r="O17" s="21">
        <v>3031271.79</v>
      </c>
      <c r="P17" s="21">
        <v>1546300.34</v>
      </c>
      <c r="Q17" s="21">
        <v>352307.28</v>
      </c>
      <c r="R17" s="21">
        <f t="shared" si="2"/>
        <v>16889303.290000003</v>
      </c>
    </row>
    <row r="18" spans="1:25" ht="25.5" customHeight="1" x14ac:dyDescent="0.25">
      <c r="A18" s="6"/>
      <c r="B18" s="10" t="s">
        <v>8</v>
      </c>
      <c r="C18" s="21">
        <v>154000</v>
      </c>
      <c r="D18" s="21">
        <v>3813991</v>
      </c>
      <c r="E18" s="21">
        <f t="shared" ref="E18:E25" si="7">+C18+D18</f>
        <v>3967991</v>
      </c>
      <c r="F18" s="21">
        <v>0</v>
      </c>
      <c r="G18" s="21">
        <v>0</v>
      </c>
      <c r="H18" s="21">
        <v>38471.54</v>
      </c>
      <c r="I18" s="21">
        <v>0</v>
      </c>
      <c r="J18" s="21">
        <v>0</v>
      </c>
      <c r="K18" s="21">
        <v>132750</v>
      </c>
      <c r="L18" s="21">
        <v>0</v>
      </c>
      <c r="M18" s="21">
        <v>155205.4</v>
      </c>
      <c r="N18" s="21">
        <v>0</v>
      </c>
      <c r="O18" s="21">
        <v>860107.9</v>
      </c>
      <c r="P18" s="21">
        <v>0</v>
      </c>
      <c r="Q18" s="21">
        <v>2635795.42</v>
      </c>
      <c r="R18" s="21">
        <f t="shared" si="2"/>
        <v>3822330.26</v>
      </c>
    </row>
    <row r="19" spans="1:25" ht="23.25" customHeight="1" x14ac:dyDescent="0.25">
      <c r="A19" s="6"/>
      <c r="B19" s="10" t="s">
        <v>9</v>
      </c>
      <c r="C19" s="21">
        <v>25052673</v>
      </c>
      <c r="D19" s="44">
        <v>3142757.25</v>
      </c>
      <c r="E19" s="21">
        <f t="shared" si="7"/>
        <v>28195430.25</v>
      </c>
      <c r="F19" s="21">
        <v>82000</v>
      </c>
      <c r="G19" s="21">
        <v>177038.8</v>
      </c>
      <c r="H19" s="21">
        <v>178750</v>
      </c>
      <c r="I19" s="21">
        <v>88550</v>
      </c>
      <c r="J19" s="21">
        <v>87700</v>
      </c>
      <c r="K19" s="21">
        <v>296471.5</v>
      </c>
      <c r="L19" s="21">
        <v>90550</v>
      </c>
      <c r="M19" s="21">
        <v>7127692.6399999997</v>
      </c>
      <c r="N19" s="21">
        <v>968533.36</v>
      </c>
      <c r="O19" s="21">
        <v>1744691.16</v>
      </c>
      <c r="P19" s="21">
        <v>190426.85</v>
      </c>
      <c r="Q19" s="21">
        <v>10406680.289999999</v>
      </c>
      <c r="R19" s="21">
        <f t="shared" si="2"/>
        <v>21439084.599999998</v>
      </c>
    </row>
    <row r="20" spans="1:25" ht="19.5" customHeight="1" x14ac:dyDescent="0.25">
      <c r="A20" s="6"/>
      <c r="B20" s="10" t="s">
        <v>10</v>
      </c>
      <c r="C20" s="21">
        <v>16356379</v>
      </c>
      <c r="D20" s="21">
        <v>-4818149.3899999997</v>
      </c>
      <c r="E20" s="21">
        <f t="shared" si="7"/>
        <v>11538229.609999999</v>
      </c>
      <c r="F20" s="21">
        <v>4800</v>
      </c>
      <c r="G20" s="21">
        <v>174400</v>
      </c>
      <c r="H20" s="21">
        <v>83200</v>
      </c>
      <c r="I20" s="21">
        <v>73400</v>
      </c>
      <c r="J20" s="21">
        <v>75900</v>
      </c>
      <c r="K20" s="21">
        <v>179233.15</v>
      </c>
      <c r="L20" s="21">
        <v>74600</v>
      </c>
      <c r="M20" s="21">
        <v>2946084.79</v>
      </c>
      <c r="N20" s="21">
        <v>272290</v>
      </c>
      <c r="O20" s="21">
        <v>453049.43</v>
      </c>
      <c r="P20" s="21">
        <v>337302.14</v>
      </c>
      <c r="Q20" s="21">
        <v>3855563.51</v>
      </c>
      <c r="R20" s="21">
        <f t="shared" si="2"/>
        <v>8529823.0199999996</v>
      </c>
    </row>
    <row r="21" spans="1:25" ht="24" customHeight="1" x14ac:dyDescent="0.25">
      <c r="A21" s="6"/>
      <c r="B21" s="10" t="s">
        <v>11</v>
      </c>
      <c r="C21" s="21">
        <v>11268750</v>
      </c>
      <c r="D21" s="21">
        <v>1408160</v>
      </c>
      <c r="E21" s="21">
        <f t="shared" si="7"/>
        <v>12676910</v>
      </c>
      <c r="F21" s="21">
        <v>150800</v>
      </c>
      <c r="G21" s="21">
        <v>150800</v>
      </c>
      <c r="H21" s="21">
        <v>273874.13</v>
      </c>
      <c r="I21" s="21">
        <v>504648.26</v>
      </c>
      <c r="J21" s="21">
        <v>292324.13</v>
      </c>
      <c r="K21" s="21">
        <v>703645.73</v>
      </c>
      <c r="L21" s="21">
        <v>245124.13</v>
      </c>
      <c r="M21" s="21">
        <v>265400.11</v>
      </c>
      <c r="N21" s="21">
        <v>3204568.3</v>
      </c>
      <c r="O21" s="21">
        <v>249920</v>
      </c>
      <c r="P21" s="21">
        <v>1826723.77</v>
      </c>
      <c r="Q21" s="21">
        <v>4110556.64</v>
      </c>
      <c r="R21" s="21">
        <f t="shared" si="2"/>
        <v>11978385.199999999</v>
      </c>
    </row>
    <row r="22" spans="1:25" ht="24" customHeight="1" x14ac:dyDescent="0.25">
      <c r="A22" s="6"/>
      <c r="B22" s="10" t="s">
        <v>12</v>
      </c>
      <c r="C22" s="44">
        <v>12490940</v>
      </c>
      <c r="D22" s="21">
        <v>-2383464.7000000002</v>
      </c>
      <c r="E22" s="21">
        <f t="shared" si="7"/>
        <v>10107475.300000001</v>
      </c>
      <c r="F22" s="21">
        <v>212771.71</v>
      </c>
      <c r="G22" s="21">
        <v>349697.82</v>
      </c>
      <c r="H22" s="21">
        <v>212194.68</v>
      </c>
      <c r="I22" s="21">
        <v>277290.40000000002</v>
      </c>
      <c r="J22" s="21">
        <v>210981.2</v>
      </c>
      <c r="K22" s="21">
        <v>275700.06</v>
      </c>
      <c r="L22" s="21">
        <v>3755556.56</v>
      </c>
      <c r="M22" s="21">
        <v>3357636.29</v>
      </c>
      <c r="N22" s="21">
        <v>284050.33</v>
      </c>
      <c r="O22" s="21">
        <v>222407.13</v>
      </c>
      <c r="P22" s="21">
        <v>228163.97</v>
      </c>
      <c r="Q22" s="21">
        <v>223340.83</v>
      </c>
      <c r="R22" s="21">
        <f t="shared" si="2"/>
        <v>9609790.9800000004</v>
      </c>
    </row>
    <row r="23" spans="1:25" ht="26.25" customHeight="1" x14ac:dyDescent="0.25">
      <c r="A23" s="6"/>
      <c r="B23" s="10" t="s">
        <v>13</v>
      </c>
      <c r="C23" s="44">
        <v>2510000</v>
      </c>
      <c r="D23" s="21">
        <v>3149050</v>
      </c>
      <c r="E23" s="21">
        <f t="shared" si="7"/>
        <v>5659050</v>
      </c>
      <c r="F23" s="21">
        <v>25000</v>
      </c>
      <c r="G23" s="21">
        <v>25000</v>
      </c>
      <c r="H23" s="21">
        <v>96170</v>
      </c>
      <c r="I23" s="21">
        <v>441335.2</v>
      </c>
      <c r="J23" s="21">
        <v>218983.04000000001</v>
      </c>
      <c r="K23" s="21">
        <v>384710</v>
      </c>
      <c r="L23" s="21">
        <v>461319.75</v>
      </c>
      <c r="M23" s="21">
        <v>241051.6</v>
      </c>
      <c r="N23" s="21">
        <v>493709.2</v>
      </c>
      <c r="O23" s="21">
        <v>397101.2</v>
      </c>
      <c r="P23" s="21">
        <v>552228.5</v>
      </c>
      <c r="Q23" s="21">
        <v>878225.9</v>
      </c>
      <c r="R23" s="21">
        <f t="shared" si="2"/>
        <v>4214834.3900000006</v>
      </c>
    </row>
    <row r="24" spans="1:25" ht="41.25" customHeight="1" x14ac:dyDescent="0.25">
      <c r="A24" s="6"/>
      <c r="B24" s="10" t="s">
        <v>14</v>
      </c>
      <c r="C24" s="44">
        <v>27196362</v>
      </c>
      <c r="D24" s="21">
        <v>132687.66</v>
      </c>
      <c r="E24" s="21">
        <f t="shared" si="7"/>
        <v>27329049.66</v>
      </c>
      <c r="F24" s="21">
        <v>172014.5</v>
      </c>
      <c r="G24" s="21">
        <v>212014.5</v>
      </c>
      <c r="H24" s="21">
        <v>10000</v>
      </c>
      <c r="I24" s="21">
        <v>50000</v>
      </c>
      <c r="J24" s="21">
        <v>0</v>
      </c>
      <c r="K24" s="21">
        <v>867027.2</v>
      </c>
      <c r="L24" s="21">
        <v>50000</v>
      </c>
      <c r="M24" s="21">
        <v>484930.59</v>
      </c>
      <c r="N24" s="21">
        <v>33000</v>
      </c>
      <c r="O24" s="21">
        <v>3391291.59</v>
      </c>
      <c r="P24" s="21">
        <v>205014.65</v>
      </c>
      <c r="Q24" s="21">
        <v>2878452.74</v>
      </c>
      <c r="R24" s="21">
        <f t="shared" si="2"/>
        <v>8353745.7700000005</v>
      </c>
    </row>
    <row r="25" spans="1:25" ht="27" customHeight="1" x14ac:dyDescent="0.25">
      <c r="A25" s="6"/>
      <c r="B25" s="10" t="s">
        <v>93</v>
      </c>
      <c r="C25" s="44">
        <v>4413497</v>
      </c>
      <c r="D25" s="21">
        <v>2144082.2000000002</v>
      </c>
      <c r="E25" s="21">
        <f t="shared" si="7"/>
        <v>6557579.2000000002</v>
      </c>
      <c r="F25" s="21">
        <v>0</v>
      </c>
      <c r="G25" s="21">
        <v>79650</v>
      </c>
      <c r="H25" s="21">
        <v>0</v>
      </c>
      <c r="I25" s="21">
        <v>114810</v>
      </c>
      <c r="J25" s="21">
        <v>0</v>
      </c>
      <c r="K25" s="21">
        <v>345563</v>
      </c>
      <c r="L25" s="21">
        <v>606933</v>
      </c>
      <c r="M25" s="21">
        <v>133581.9</v>
      </c>
      <c r="N25" s="21">
        <v>269163.90000000002</v>
      </c>
      <c r="O25" s="21">
        <v>364185.76</v>
      </c>
      <c r="P25" s="21">
        <v>469091.3</v>
      </c>
      <c r="Q25" s="21">
        <v>1913941.79</v>
      </c>
      <c r="R25" s="21">
        <f t="shared" si="2"/>
        <v>4296920.6500000004</v>
      </c>
    </row>
    <row r="26" spans="1:25" ht="15.75" x14ac:dyDescent="0.25">
      <c r="A26" s="6"/>
      <c r="B26" s="19" t="s">
        <v>15</v>
      </c>
      <c r="C26" s="47">
        <f>+SUM(C27:C35)</f>
        <v>11798822</v>
      </c>
      <c r="D26" s="47">
        <f>SUM(D27:D35)</f>
        <v>6661700.1400000006</v>
      </c>
      <c r="E26" s="47">
        <f>+C26+D26</f>
        <v>18460522.140000001</v>
      </c>
      <c r="F26" s="26">
        <f t="shared" ref="F26:I26" si="8">SUM(F27:F35)</f>
        <v>0</v>
      </c>
      <c r="G26" s="26">
        <f t="shared" si="8"/>
        <v>156900</v>
      </c>
      <c r="H26" s="26">
        <f t="shared" si="8"/>
        <v>2640916.0499999998</v>
      </c>
      <c r="I26" s="26">
        <f t="shared" si="8"/>
        <v>2110056.62</v>
      </c>
      <c r="J26" s="26">
        <f t="shared" ref="J26:P26" si="9">SUM(J27:J35)</f>
        <v>186719.14</v>
      </c>
      <c r="K26" s="26">
        <f t="shared" si="9"/>
        <v>1676836.4</v>
      </c>
      <c r="L26" s="26">
        <f t="shared" si="9"/>
        <v>972161.41999999993</v>
      </c>
      <c r="M26" s="26">
        <f t="shared" si="9"/>
        <v>2124196.91</v>
      </c>
      <c r="N26" s="26">
        <f t="shared" si="9"/>
        <v>692009.80999999994</v>
      </c>
      <c r="O26" s="26">
        <f t="shared" si="9"/>
        <v>1568462.75</v>
      </c>
      <c r="P26" s="26">
        <f t="shared" si="9"/>
        <v>1272140.98</v>
      </c>
      <c r="Q26" s="26">
        <f t="shared" ref="Q26" si="10">SUM(Q27:Q35)</f>
        <v>3331438.21</v>
      </c>
      <c r="R26" s="26">
        <f t="shared" si="2"/>
        <v>16731838.289999999</v>
      </c>
    </row>
    <row r="27" spans="1:25" ht="15.75" x14ac:dyDescent="0.25">
      <c r="A27" s="6"/>
      <c r="B27" s="10" t="s">
        <v>16</v>
      </c>
      <c r="C27" s="44">
        <v>541550</v>
      </c>
      <c r="D27" s="21">
        <v>599168.99</v>
      </c>
      <c r="E27" s="21">
        <f>+C27+D27</f>
        <v>1140718.99</v>
      </c>
      <c r="F27" s="21">
        <v>0</v>
      </c>
      <c r="G27" s="21">
        <v>0</v>
      </c>
      <c r="H27" s="21">
        <v>263459.96000000002</v>
      </c>
      <c r="I27" s="21">
        <v>76329.960000000006</v>
      </c>
      <c r="J27" s="21">
        <v>0</v>
      </c>
      <c r="K27" s="21">
        <v>74818.210000000006</v>
      </c>
      <c r="L27" s="21">
        <v>17640</v>
      </c>
      <c r="M27" s="21">
        <v>116450.6</v>
      </c>
      <c r="N27" s="21">
        <v>22080</v>
      </c>
      <c r="O27" s="21">
        <v>355540.58</v>
      </c>
      <c r="P27" s="21">
        <v>76918.75</v>
      </c>
      <c r="Q27" s="21">
        <v>62318.879999999997</v>
      </c>
      <c r="R27" s="21">
        <f t="shared" si="2"/>
        <v>1065556.94</v>
      </c>
    </row>
    <row r="28" spans="1:25" ht="15.75" x14ac:dyDescent="0.25">
      <c r="A28" s="6"/>
      <c r="B28" s="10" t="s">
        <v>17</v>
      </c>
      <c r="C28" s="44">
        <v>147000</v>
      </c>
      <c r="D28" s="21">
        <v>511500</v>
      </c>
      <c r="E28" s="21">
        <f t="shared" ref="E28:E35" si="11">+C28+D28</f>
        <v>658500</v>
      </c>
      <c r="F28" s="21">
        <v>0</v>
      </c>
      <c r="G28" s="21">
        <v>0</v>
      </c>
      <c r="H28" s="21">
        <v>0</v>
      </c>
      <c r="I28" s="21">
        <v>0</v>
      </c>
      <c r="J28" s="21">
        <v>34928</v>
      </c>
      <c r="K28" s="21">
        <v>45990.5</v>
      </c>
      <c r="L28" s="21">
        <v>85000.12</v>
      </c>
      <c r="M28" s="21">
        <v>246089</v>
      </c>
      <c r="N28" s="21">
        <v>0</v>
      </c>
      <c r="O28" s="21">
        <v>147057.5</v>
      </c>
      <c r="P28" s="21">
        <v>4956</v>
      </c>
      <c r="Q28" s="21">
        <v>84960</v>
      </c>
      <c r="R28" s="21">
        <f t="shared" si="2"/>
        <v>648981.12</v>
      </c>
    </row>
    <row r="29" spans="1:25" ht="27.75" customHeight="1" x14ac:dyDescent="0.25">
      <c r="A29" s="6"/>
      <c r="B29" s="10" t="s">
        <v>18</v>
      </c>
      <c r="C29" s="44">
        <v>1155411</v>
      </c>
      <c r="D29" s="21">
        <v>200660.55</v>
      </c>
      <c r="E29" s="21">
        <f t="shared" si="11"/>
        <v>1356071.55</v>
      </c>
      <c r="F29" s="21">
        <v>0</v>
      </c>
      <c r="G29" s="21">
        <v>6900</v>
      </c>
      <c r="H29" s="21">
        <v>107861.63</v>
      </c>
      <c r="I29" s="21">
        <v>179284.43</v>
      </c>
      <c r="J29" s="21">
        <v>49611.55</v>
      </c>
      <c r="K29" s="21">
        <v>98435.6</v>
      </c>
      <c r="L29" s="21">
        <v>11341.57</v>
      </c>
      <c r="M29" s="21">
        <v>129665.95</v>
      </c>
      <c r="N29" s="21">
        <v>74736.479999999996</v>
      </c>
      <c r="O29" s="21">
        <v>357279.5</v>
      </c>
      <c r="P29" s="21">
        <v>0</v>
      </c>
      <c r="Q29" s="21">
        <v>18235</v>
      </c>
      <c r="R29" s="21">
        <f>SUM(F29:Q29)</f>
        <v>1033351.71</v>
      </c>
      <c r="Y29" s="2"/>
    </row>
    <row r="30" spans="1:25" ht="20.25" customHeight="1" x14ac:dyDescent="0.25">
      <c r="A30" s="6"/>
      <c r="B30" s="62" t="s">
        <v>19</v>
      </c>
      <c r="C30" s="44">
        <v>4250</v>
      </c>
      <c r="D30" s="21">
        <v>83000</v>
      </c>
      <c r="E30" s="21">
        <f t="shared" si="11"/>
        <v>87250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78186.600000000006</v>
      </c>
      <c r="R30" s="21">
        <f t="shared" si="2"/>
        <v>78186.600000000006</v>
      </c>
    </row>
    <row r="31" spans="1:25" ht="25.5" customHeight="1" x14ac:dyDescent="0.25">
      <c r="A31" s="6"/>
      <c r="B31" s="10" t="s">
        <v>20</v>
      </c>
      <c r="C31" s="44">
        <v>375000</v>
      </c>
      <c r="D31" s="21">
        <v>-219000</v>
      </c>
      <c r="E31" s="21">
        <f t="shared" si="11"/>
        <v>156000</v>
      </c>
      <c r="F31" s="21">
        <v>0</v>
      </c>
      <c r="G31" s="21">
        <v>0</v>
      </c>
      <c r="H31" s="21">
        <v>0</v>
      </c>
      <c r="I31" s="21">
        <v>73374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80799.03</v>
      </c>
      <c r="Q31" s="21">
        <v>0</v>
      </c>
      <c r="R31" s="21">
        <f t="shared" si="2"/>
        <v>154173.03</v>
      </c>
    </row>
    <row r="32" spans="1:25" ht="31.5" x14ac:dyDescent="0.25">
      <c r="A32" s="6"/>
      <c r="B32" s="10" t="s">
        <v>71</v>
      </c>
      <c r="C32" s="44">
        <v>2800</v>
      </c>
      <c r="D32" s="21">
        <v>37000</v>
      </c>
      <c r="E32" s="21">
        <f t="shared" si="11"/>
        <v>39800</v>
      </c>
      <c r="F32" s="21">
        <v>0</v>
      </c>
      <c r="G32" s="21">
        <v>0</v>
      </c>
      <c r="H32" s="21">
        <v>0</v>
      </c>
      <c r="I32" s="21">
        <v>0</v>
      </c>
      <c r="J32" s="21">
        <v>1180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f t="shared" si="2"/>
        <v>1180</v>
      </c>
    </row>
    <row r="33" spans="1:18" ht="46.5" customHeight="1" x14ac:dyDescent="0.25">
      <c r="A33" s="6"/>
      <c r="B33" s="10" t="s">
        <v>21</v>
      </c>
      <c r="C33" s="44">
        <v>5850500</v>
      </c>
      <c r="D33" s="21">
        <v>1929000</v>
      </c>
      <c r="E33" s="21">
        <f t="shared" si="11"/>
        <v>7779500</v>
      </c>
      <c r="F33" s="21">
        <v>0</v>
      </c>
      <c r="G33" s="21">
        <v>150000</v>
      </c>
      <c r="H33" s="21">
        <v>1871500</v>
      </c>
      <c r="I33" s="21">
        <v>618306.56999999995</v>
      </c>
      <c r="J33" s="21">
        <v>4242.1000000000004</v>
      </c>
      <c r="K33" s="21">
        <v>699578.2</v>
      </c>
      <c r="L33" s="21">
        <v>720000</v>
      </c>
      <c r="M33" s="21">
        <v>1604525.3</v>
      </c>
      <c r="N33" s="21">
        <v>360000</v>
      </c>
      <c r="O33" s="21">
        <v>360000</v>
      </c>
      <c r="P33" s="21">
        <v>645007.19999999995</v>
      </c>
      <c r="Q33" s="21">
        <v>721769.24</v>
      </c>
      <c r="R33" s="21">
        <f t="shared" si="2"/>
        <v>7754928.6100000003</v>
      </c>
    </row>
    <row r="34" spans="1:18" ht="31.5" x14ac:dyDescent="0.25">
      <c r="A34" s="6"/>
      <c r="B34" s="10" t="s">
        <v>72</v>
      </c>
      <c r="C34" s="44">
        <v>0</v>
      </c>
      <c r="D34" s="21">
        <v>0</v>
      </c>
      <c r="E34" s="21">
        <f t="shared" si="11"/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f t="shared" si="2"/>
        <v>0</v>
      </c>
    </row>
    <row r="35" spans="1:18" ht="33.75" customHeight="1" x14ac:dyDescent="0.25">
      <c r="A35" s="6"/>
      <c r="B35" s="10" t="s">
        <v>22</v>
      </c>
      <c r="C35" s="44">
        <v>3722311</v>
      </c>
      <c r="D35" s="21">
        <v>3520370.6</v>
      </c>
      <c r="E35" s="21">
        <f t="shared" si="11"/>
        <v>7242681.5999999996</v>
      </c>
      <c r="F35" s="21">
        <v>0</v>
      </c>
      <c r="G35" s="21">
        <v>0</v>
      </c>
      <c r="H35" s="21">
        <v>398094.46</v>
      </c>
      <c r="I35" s="21">
        <v>1162761.6599999999</v>
      </c>
      <c r="J35" s="21">
        <v>96757.49</v>
      </c>
      <c r="K35" s="21">
        <v>758013.89</v>
      </c>
      <c r="L35" s="21">
        <v>138179.73000000001</v>
      </c>
      <c r="M35" s="21">
        <v>27466.06</v>
      </c>
      <c r="N35" s="21">
        <v>235193.33</v>
      </c>
      <c r="O35" s="21">
        <v>348585.17</v>
      </c>
      <c r="P35" s="21">
        <v>464460</v>
      </c>
      <c r="Q35" s="21">
        <v>2365968.4900000002</v>
      </c>
      <c r="R35" s="21">
        <f t="shared" si="2"/>
        <v>5995480.2800000003</v>
      </c>
    </row>
    <row r="36" spans="1:18" ht="15.75" x14ac:dyDescent="0.25">
      <c r="A36" s="6"/>
      <c r="B36" s="19" t="s">
        <v>73</v>
      </c>
      <c r="C36" s="47">
        <f>+SUM(C37:C43)</f>
        <v>985000</v>
      </c>
      <c r="D36" s="47">
        <f>SUM(D37:D43)</f>
        <v>330000</v>
      </c>
      <c r="E36" s="47">
        <f>+C36+D36</f>
        <v>1315000</v>
      </c>
      <c r="F36" s="26">
        <f>SUM(F37:F43)</f>
        <v>0</v>
      </c>
      <c r="G36" s="26">
        <f t="shared" ref="G36:P36" si="12">SUM(G37:G43)</f>
        <v>0</v>
      </c>
      <c r="H36" s="26">
        <f t="shared" si="12"/>
        <v>0</v>
      </c>
      <c r="I36" s="26">
        <f t="shared" si="12"/>
        <v>0</v>
      </c>
      <c r="J36" s="26">
        <f t="shared" si="12"/>
        <v>868965</v>
      </c>
      <c r="K36" s="26">
        <f t="shared" si="12"/>
        <v>0</v>
      </c>
      <c r="L36" s="26">
        <f t="shared" si="12"/>
        <v>0</v>
      </c>
      <c r="M36" s="26">
        <f t="shared" si="12"/>
        <v>0</v>
      </c>
      <c r="N36" s="26">
        <f t="shared" si="12"/>
        <v>107530</v>
      </c>
      <c r="O36" s="26">
        <f t="shared" si="12"/>
        <v>0</v>
      </c>
      <c r="P36" s="26">
        <f t="shared" si="12"/>
        <v>147000</v>
      </c>
      <c r="Q36" s="26">
        <f t="shared" ref="Q36" si="13">SUM(Q37:Q43)</f>
        <v>173699.44</v>
      </c>
      <c r="R36" s="26">
        <f t="shared" si="2"/>
        <v>1297194.44</v>
      </c>
    </row>
    <row r="37" spans="1:18" ht="31.5" x14ac:dyDescent="0.25">
      <c r="A37" s="6"/>
      <c r="B37" s="10" t="s">
        <v>74</v>
      </c>
      <c r="C37" s="21">
        <v>985000</v>
      </c>
      <c r="D37" s="21">
        <v>330000</v>
      </c>
      <c r="E37" s="21">
        <f>+C37+D37</f>
        <v>1315000</v>
      </c>
      <c r="F37" s="21">
        <v>0</v>
      </c>
      <c r="G37" s="21">
        <v>0</v>
      </c>
      <c r="H37" s="21">
        <v>0</v>
      </c>
      <c r="I37" s="21">
        <v>0</v>
      </c>
      <c r="J37" s="21">
        <v>868965</v>
      </c>
      <c r="K37" s="21">
        <v>0</v>
      </c>
      <c r="L37" s="21">
        <v>0</v>
      </c>
      <c r="M37" s="21">
        <v>0</v>
      </c>
      <c r="N37" s="21">
        <v>107530</v>
      </c>
      <c r="O37" s="21"/>
      <c r="P37" s="21">
        <v>147000</v>
      </c>
      <c r="Q37" s="21">
        <v>173699.44</v>
      </c>
      <c r="R37" s="21">
        <f t="shared" si="2"/>
        <v>1297194.44</v>
      </c>
    </row>
    <row r="38" spans="1:18" ht="47.45" customHeight="1" x14ac:dyDescent="0.25">
      <c r="A38" s="6"/>
      <c r="B38" s="10" t="s">
        <v>75</v>
      </c>
      <c r="C38" s="21">
        <v>0</v>
      </c>
      <c r="D38" s="21">
        <v>0</v>
      </c>
      <c r="E38" s="21">
        <f t="shared" ref="E38:E43" si="14">+C38+D38</f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/>
      <c r="P38" s="21"/>
      <c r="Q38" s="21">
        <v>0</v>
      </c>
      <c r="R38" s="21">
        <f t="shared" si="2"/>
        <v>0</v>
      </c>
    </row>
    <row r="39" spans="1:18" ht="31.5" x14ac:dyDescent="0.25">
      <c r="A39" s="6"/>
      <c r="B39" s="10" t="s">
        <v>76</v>
      </c>
      <c r="C39" s="21">
        <v>0</v>
      </c>
      <c r="D39" s="21">
        <v>0</v>
      </c>
      <c r="E39" s="21">
        <f t="shared" si="14"/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/>
      <c r="P39" s="21"/>
      <c r="Q39" s="21">
        <v>0</v>
      </c>
      <c r="R39" s="21">
        <f t="shared" si="2"/>
        <v>0</v>
      </c>
    </row>
    <row r="40" spans="1:18" ht="31.5" x14ac:dyDescent="0.25">
      <c r="A40" s="6"/>
      <c r="B40" s="10" t="s">
        <v>77</v>
      </c>
      <c r="C40" s="21">
        <v>0</v>
      </c>
      <c r="D40" s="21">
        <v>0</v>
      </c>
      <c r="E40" s="21">
        <f t="shared" si="14"/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/>
      <c r="P40" s="21"/>
      <c r="Q40" s="21">
        <v>0</v>
      </c>
      <c r="R40" s="21">
        <f t="shared" si="2"/>
        <v>0</v>
      </c>
    </row>
    <row r="41" spans="1:18" ht="45" customHeight="1" x14ac:dyDescent="0.25">
      <c r="A41" s="6"/>
      <c r="B41" s="10" t="s">
        <v>78</v>
      </c>
      <c r="C41" s="21">
        <v>0</v>
      </c>
      <c r="D41" s="21">
        <v>0</v>
      </c>
      <c r="E41" s="21">
        <f t="shared" si="14"/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/>
      <c r="P41" s="21"/>
      <c r="Q41" s="21">
        <v>0</v>
      </c>
      <c r="R41" s="21">
        <f t="shared" si="2"/>
        <v>0</v>
      </c>
    </row>
    <row r="42" spans="1:18" ht="42.75" customHeight="1" x14ac:dyDescent="0.25">
      <c r="A42" s="6"/>
      <c r="B42" s="10" t="s">
        <v>79</v>
      </c>
      <c r="C42" s="21">
        <v>0</v>
      </c>
      <c r="D42" s="21">
        <v>0</v>
      </c>
      <c r="E42" s="21">
        <f t="shared" si="14"/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  <c r="P42" s="21"/>
      <c r="Q42" s="21">
        <v>0</v>
      </c>
      <c r="R42" s="21">
        <f t="shared" si="2"/>
        <v>0</v>
      </c>
    </row>
    <row r="43" spans="1:18" ht="31.5" x14ac:dyDescent="0.25">
      <c r="A43" s="6"/>
      <c r="B43" s="10" t="s">
        <v>80</v>
      </c>
      <c r="C43" s="21">
        <v>0</v>
      </c>
      <c r="D43" s="21">
        <v>0</v>
      </c>
      <c r="E43" s="21">
        <f t="shared" si="14"/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  <c r="P43" s="21"/>
      <c r="Q43" s="21">
        <v>0</v>
      </c>
      <c r="R43" s="21">
        <f t="shared" si="2"/>
        <v>0</v>
      </c>
    </row>
    <row r="44" spans="1:18" ht="43.5" customHeight="1" x14ac:dyDescent="0.25">
      <c r="A44" s="6"/>
      <c r="B44" s="19" t="s">
        <v>81</v>
      </c>
      <c r="C44" s="47">
        <f>+SUM(C45:C51)</f>
        <v>0</v>
      </c>
      <c r="D44" s="47">
        <f>SUM(D45:D47)</f>
        <v>0</v>
      </c>
      <c r="E44" s="47">
        <v>0</v>
      </c>
      <c r="F44" s="26">
        <f>SUM(F45:F51)</f>
        <v>0</v>
      </c>
      <c r="G44" s="26">
        <f t="shared" ref="G44:I44" si="15">SUM(G45:G51)</f>
        <v>0</v>
      </c>
      <c r="H44" s="26">
        <f t="shared" si="15"/>
        <v>0</v>
      </c>
      <c r="I44" s="26">
        <f t="shared" si="15"/>
        <v>0</v>
      </c>
      <c r="J44" s="26">
        <f>SUM(J45:J51)</f>
        <v>0</v>
      </c>
      <c r="K44" s="26">
        <f>SUM(K45:K51)</f>
        <v>0</v>
      </c>
      <c r="L44" s="26"/>
      <c r="M44" s="26"/>
      <c r="N44" s="26"/>
      <c r="O44" s="26"/>
      <c r="P44" s="26"/>
      <c r="Q44" s="26"/>
      <c r="R44" s="26">
        <f t="shared" si="2"/>
        <v>0</v>
      </c>
    </row>
    <row r="45" spans="1:18" ht="31.5" x14ac:dyDescent="0.25">
      <c r="A45" s="6"/>
      <c r="B45" s="10" t="s">
        <v>82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2"/>
      <c r="P45" s="22"/>
      <c r="Q45" s="22"/>
      <c r="R45" s="15">
        <f>SUM(F45:Q45)</f>
        <v>0</v>
      </c>
    </row>
    <row r="46" spans="1:18" ht="31.5" x14ac:dyDescent="0.25">
      <c r="A46" s="6"/>
      <c r="B46" s="10" t="s">
        <v>83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2"/>
      <c r="P46" s="22"/>
      <c r="Q46" s="22"/>
      <c r="R46" s="15">
        <f>SUM(F46:Q46)</f>
        <v>0</v>
      </c>
    </row>
    <row r="47" spans="1:18" ht="31.5" x14ac:dyDescent="0.25">
      <c r="A47" s="6"/>
      <c r="B47" s="10" t="s">
        <v>84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2"/>
      <c r="P47" s="22"/>
      <c r="Q47" s="22"/>
      <c r="R47" s="15">
        <f t="shared" si="2"/>
        <v>0</v>
      </c>
    </row>
    <row r="48" spans="1:18" ht="31.5" x14ac:dyDescent="0.25">
      <c r="A48" s="6"/>
      <c r="B48" s="10" t="s">
        <v>85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2"/>
      <c r="P48" s="22"/>
      <c r="Q48" s="22"/>
      <c r="R48" s="15">
        <f t="shared" si="2"/>
        <v>0</v>
      </c>
    </row>
    <row r="49" spans="1:18" ht="31.5" x14ac:dyDescent="0.25">
      <c r="A49" s="6"/>
      <c r="B49" s="10" t="s">
        <v>86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2"/>
      <c r="P49" s="22"/>
      <c r="Q49" s="22"/>
      <c r="R49" s="15">
        <f t="shared" si="2"/>
        <v>0</v>
      </c>
    </row>
    <row r="50" spans="1:18" ht="31.5" x14ac:dyDescent="0.25">
      <c r="A50" s="6"/>
      <c r="B50" s="10" t="s">
        <v>87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2"/>
      <c r="P50" s="22"/>
      <c r="Q50" s="22"/>
      <c r="R50" s="15">
        <f t="shared" si="2"/>
        <v>0</v>
      </c>
    </row>
    <row r="51" spans="1:18" ht="31.5" x14ac:dyDescent="0.25">
      <c r="A51" s="6"/>
      <c r="B51" s="10" t="s">
        <v>88</v>
      </c>
      <c r="C51" s="21">
        <v>0</v>
      </c>
      <c r="D51" s="21"/>
      <c r="E51" s="21"/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2"/>
      <c r="P51" s="22"/>
      <c r="Q51" s="22"/>
      <c r="R51" s="15">
        <f t="shared" si="2"/>
        <v>0</v>
      </c>
    </row>
    <row r="52" spans="1:18" ht="15.75" x14ac:dyDescent="0.25">
      <c r="A52" s="6"/>
      <c r="B52" s="19" t="s">
        <v>23</v>
      </c>
      <c r="C52" s="47">
        <f>+SUM(C53:C61)</f>
        <v>87101</v>
      </c>
      <c r="D52" s="55">
        <f>SUM(D53:D61)</f>
        <v>1631406.04</v>
      </c>
      <c r="E52" s="55">
        <f>+C52+D52</f>
        <v>1718507.04</v>
      </c>
      <c r="F52" s="26">
        <f>SUM(F53:F60)</f>
        <v>0</v>
      </c>
      <c r="G52" s="26">
        <f>SUM(G53:G60)</f>
        <v>0</v>
      </c>
      <c r="H52" s="26">
        <f t="shared" ref="H52:I52" si="16">SUM(H53:H60)</f>
        <v>0</v>
      </c>
      <c r="I52" s="26">
        <f t="shared" si="16"/>
        <v>0</v>
      </c>
      <c r="J52" s="26">
        <f t="shared" ref="J52:P52" si="17">SUM(J53:J61)</f>
        <v>53056.29</v>
      </c>
      <c r="K52" s="26">
        <f t="shared" si="17"/>
        <v>476925.31</v>
      </c>
      <c r="L52" s="26">
        <f t="shared" si="17"/>
        <v>24940</v>
      </c>
      <c r="M52" s="26">
        <f t="shared" si="17"/>
        <v>9958.73</v>
      </c>
      <c r="N52" s="26">
        <f t="shared" si="17"/>
        <v>455614.64</v>
      </c>
      <c r="O52" s="26">
        <f t="shared" si="17"/>
        <v>198823.16</v>
      </c>
      <c r="P52" s="26">
        <f t="shared" si="17"/>
        <v>70800</v>
      </c>
      <c r="Q52" s="26">
        <f t="shared" ref="Q52" si="18">SUM(Q53:Q61)</f>
        <v>394955.29</v>
      </c>
      <c r="R52" s="26">
        <f t="shared" si="2"/>
        <v>1685073.42</v>
      </c>
    </row>
    <row r="53" spans="1:18" ht="15.75" x14ac:dyDescent="0.25">
      <c r="A53" s="6"/>
      <c r="B53" s="10" t="s">
        <v>24</v>
      </c>
      <c r="C53" s="21">
        <v>81101</v>
      </c>
      <c r="D53" s="21">
        <v>1095906.04</v>
      </c>
      <c r="E53" s="21">
        <f>+C53+D53</f>
        <v>1177007.04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476925.31</v>
      </c>
      <c r="L53" s="21">
        <v>24940</v>
      </c>
      <c r="M53" s="21">
        <v>9958.73</v>
      </c>
      <c r="N53" s="21">
        <v>28065.57</v>
      </c>
      <c r="O53" s="21">
        <v>139823.16</v>
      </c>
      <c r="P53" s="21">
        <v>70800</v>
      </c>
      <c r="Q53" s="21">
        <v>394955.29</v>
      </c>
      <c r="R53" s="21">
        <f t="shared" si="2"/>
        <v>1145468.06</v>
      </c>
    </row>
    <row r="54" spans="1:18" ht="33" customHeight="1" x14ac:dyDescent="0.25">
      <c r="A54" s="6"/>
      <c r="B54" s="10" t="s">
        <v>25</v>
      </c>
      <c r="C54" s="21">
        <v>0</v>
      </c>
      <c r="D54" s="21">
        <v>0</v>
      </c>
      <c r="E54" s="21">
        <f t="shared" ref="E54:E61" si="19">+C54+D54</f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f t="shared" si="2"/>
        <v>0</v>
      </c>
    </row>
    <row r="55" spans="1:18" ht="31.5" x14ac:dyDescent="0.25">
      <c r="A55" s="6"/>
      <c r="B55" s="10" t="s">
        <v>89</v>
      </c>
      <c r="C55" s="21">
        <v>0</v>
      </c>
      <c r="D55" s="21">
        <v>0</v>
      </c>
      <c r="E55" s="21">
        <f t="shared" si="19"/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f t="shared" si="2"/>
        <v>0</v>
      </c>
    </row>
    <row r="56" spans="1:18" ht="50.25" customHeight="1" x14ac:dyDescent="0.25">
      <c r="A56" s="6"/>
      <c r="B56" s="10" t="s">
        <v>26</v>
      </c>
      <c r="C56" s="45">
        <v>0</v>
      </c>
      <c r="D56" s="21">
        <v>0</v>
      </c>
      <c r="E56" s="21">
        <f t="shared" si="19"/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f t="shared" si="2"/>
        <v>0</v>
      </c>
    </row>
    <row r="57" spans="1:18" ht="31.5" x14ac:dyDescent="0.25">
      <c r="A57" s="6"/>
      <c r="B57" s="10" t="s">
        <v>27</v>
      </c>
      <c r="C57" s="21">
        <v>6000</v>
      </c>
      <c r="D57" s="21">
        <v>535500</v>
      </c>
      <c r="E57" s="21">
        <f t="shared" si="19"/>
        <v>541500</v>
      </c>
      <c r="F57" s="21">
        <v>0</v>
      </c>
      <c r="G57" s="21">
        <v>0</v>
      </c>
      <c r="H57" s="21">
        <v>0</v>
      </c>
      <c r="I57" s="21">
        <v>0</v>
      </c>
      <c r="J57" s="21">
        <v>53056.29</v>
      </c>
      <c r="K57" s="21">
        <v>0</v>
      </c>
      <c r="L57" s="21">
        <v>0</v>
      </c>
      <c r="M57" s="21">
        <v>0</v>
      </c>
      <c r="N57" s="21">
        <v>427549.07</v>
      </c>
      <c r="O57" s="21">
        <v>59000</v>
      </c>
      <c r="P57" s="21">
        <v>0</v>
      </c>
      <c r="Q57" s="21">
        <v>0</v>
      </c>
      <c r="R57" s="21">
        <f t="shared" si="2"/>
        <v>539605.36</v>
      </c>
    </row>
    <row r="58" spans="1:18" ht="58.5" customHeight="1" x14ac:dyDescent="0.25">
      <c r="A58" s="6"/>
      <c r="B58" s="10" t="s">
        <v>90</v>
      </c>
      <c r="C58" s="21">
        <v>0</v>
      </c>
      <c r="D58" s="21">
        <v>0</v>
      </c>
      <c r="E58" s="21">
        <f t="shared" si="19"/>
        <v>0</v>
      </c>
      <c r="F58" s="21">
        <v>0</v>
      </c>
      <c r="G58" s="21">
        <v>0</v>
      </c>
      <c r="H58" s="21" t="s">
        <v>94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f t="shared" si="2"/>
        <v>0</v>
      </c>
    </row>
    <row r="59" spans="1:18" ht="15.75" x14ac:dyDescent="0.25">
      <c r="A59" s="6"/>
      <c r="B59" s="10" t="s">
        <v>91</v>
      </c>
      <c r="C59" s="21">
        <v>0</v>
      </c>
      <c r="D59" s="21">
        <v>0</v>
      </c>
      <c r="E59" s="21">
        <f t="shared" si="19"/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/>
      <c r="P59" s="21"/>
      <c r="Q59" s="21"/>
      <c r="R59" s="21">
        <f t="shared" si="2"/>
        <v>0</v>
      </c>
    </row>
    <row r="60" spans="1:18" ht="15.75" x14ac:dyDescent="0.25">
      <c r="A60" s="6"/>
      <c r="B60" s="10" t="s">
        <v>28</v>
      </c>
      <c r="C60" s="21">
        <v>0</v>
      </c>
      <c r="D60" s="21">
        <v>0</v>
      </c>
      <c r="E60" s="21">
        <f t="shared" si="19"/>
        <v>0</v>
      </c>
      <c r="F60" s="21"/>
      <c r="G60" s="21"/>
      <c r="H60" s="21"/>
      <c r="I60" s="21"/>
      <c r="J60" s="21"/>
      <c r="K60" s="21"/>
      <c r="L60" s="21">
        <v>0</v>
      </c>
      <c r="M60" s="21">
        <v>0</v>
      </c>
      <c r="N60" s="21">
        <v>0</v>
      </c>
      <c r="O60" s="21"/>
      <c r="P60" s="21"/>
      <c r="Q60" s="21">
        <v>0</v>
      </c>
      <c r="R60" s="21">
        <f t="shared" si="2"/>
        <v>0</v>
      </c>
    </row>
    <row r="61" spans="1:18" ht="33" customHeight="1" x14ac:dyDescent="0.25">
      <c r="A61" s="6"/>
      <c r="B61" s="10" t="s">
        <v>92</v>
      </c>
      <c r="C61" s="21">
        <v>0</v>
      </c>
      <c r="D61" s="21">
        <v>0</v>
      </c>
      <c r="E61" s="21">
        <f t="shared" si="19"/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/>
      <c r="P61" s="21"/>
      <c r="Q61" s="21"/>
      <c r="R61" s="21">
        <f t="shared" si="2"/>
        <v>0</v>
      </c>
    </row>
    <row r="62" spans="1:18" ht="15.75" x14ac:dyDescent="0.25">
      <c r="A62" s="6"/>
      <c r="B62" s="19" t="s">
        <v>32</v>
      </c>
      <c r="C62" s="47">
        <f>+SUM(C63:C66)</f>
        <v>0</v>
      </c>
      <c r="D62" s="47">
        <f>+SUM(D63:D66)</f>
        <v>0</v>
      </c>
      <c r="E62" s="47"/>
      <c r="F62" s="26">
        <f t="shared" ref="F62:I62" si="20">SUM(F63:F63)</f>
        <v>0</v>
      </c>
      <c r="G62" s="26">
        <f t="shared" si="20"/>
        <v>0</v>
      </c>
      <c r="H62" s="26">
        <f t="shared" si="20"/>
        <v>0</v>
      </c>
      <c r="I62" s="26">
        <f t="shared" si="20"/>
        <v>0</v>
      </c>
      <c r="J62" s="26">
        <f>SUM(J63:J66)</f>
        <v>0</v>
      </c>
      <c r="K62" s="26">
        <f>SUM(K63:K66)</f>
        <v>0</v>
      </c>
      <c r="L62" s="26">
        <f>SUM(L63:L66)</f>
        <v>0</v>
      </c>
      <c r="M62" s="26"/>
      <c r="N62" s="26">
        <f>SUM(N63:N66)</f>
        <v>0</v>
      </c>
      <c r="O62" s="26">
        <f>SUM(O63:O66)</f>
        <v>0</v>
      </c>
      <c r="P62" s="26">
        <f t="shared" ref="P62" si="21">SUM(P63:P71)</f>
        <v>0</v>
      </c>
      <c r="Q62" s="26">
        <v>0</v>
      </c>
      <c r="R62" s="26">
        <f t="shared" si="2"/>
        <v>0</v>
      </c>
    </row>
    <row r="63" spans="1:18" ht="15.75" x14ac:dyDescent="0.25">
      <c r="A63" s="6"/>
      <c r="B63" s="10" t="s">
        <v>33</v>
      </c>
      <c r="C63" s="21">
        <v>0</v>
      </c>
      <c r="D63" s="21">
        <v>0</v>
      </c>
      <c r="E63" s="21"/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15">
        <f t="shared" si="2"/>
        <v>0</v>
      </c>
    </row>
    <row r="64" spans="1:18" ht="25.5" customHeight="1" x14ac:dyDescent="0.25">
      <c r="A64" s="6"/>
      <c r="B64" s="10" t="s">
        <v>49</v>
      </c>
      <c r="C64" s="21">
        <v>0</v>
      </c>
      <c r="D64" s="21"/>
      <c r="E64" s="21"/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/>
      <c r="M64" s="21"/>
      <c r="N64" s="21"/>
      <c r="O64" s="21"/>
      <c r="P64" s="21"/>
      <c r="Q64" s="21"/>
      <c r="R64" s="15">
        <f t="shared" si="2"/>
        <v>0</v>
      </c>
    </row>
    <row r="65" spans="1:24" ht="23.25" customHeight="1" x14ac:dyDescent="0.25">
      <c r="A65" s="6"/>
      <c r="B65" s="10" t="s">
        <v>50</v>
      </c>
      <c r="C65" s="21">
        <v>0</v>
      </c>
      <c r="D65" s="21"/>
      <c r="E65" s="21"/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/>
      <c r="P65" s="21"/>
      <c r="Q65" s="21"/>
      <c r="R65" s="15">
        <f t="shared" si="2"/>
        <v>0</v>
      </c>
    </row>
    <row r="66" spans="1:24" ht="47.25" x14ac:dyDescent="0.25">
      <c r="A66" s="6"/>
      <c r="B66" s="10" t="s">
        <v>51</v>
      </c>
      <c r="C66" s="21">
        <v>0</v>
      </c>
      <c r="D66" s="21"/>
      <c r="E66" s="21"/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/>
      <c r="P66" s="21"/>
      <c r="Q66" s="21"/>
      <c r="R66" s="15">
        <f t="shared" si="2"/>
        <v>0</v>
      </c>
    </row>
    <row r="67" spans="1:24" ht="50.25" customHeight="1" x14ac:dyDescent="0.25">
      <c r="A67" s="6"/>
      <c r="B67" s="19" t="s">
        <v>52</v>
      </c>
      <c r="C67" s="47">
        <f>+SUM(C68:C69)</f>
        <v>0</v>
      </c>
      <c r="D67" s="47"/>
      <c r="E67" s="47"/>
      <c r="F67" s="26">
        <f>SUM(F68:F69)</f>
        <v>0</v>
      </c>
      <c r="G67" s="26">
        <f t="shared" ref="G67:N67" si="22">SUM(G68:G69)</f>
        <v>0</v>
      </c>
      <c r="H67" s="26">
        <f t="shared" si="22"/>
        <v>0</v>
      </c>
      <c r="I67" s="26">
        <f t="shared" si="22"/>
        <v>0</v>
      </c>
      <c r="J67" s="26">
        <f t="shared" si="22"/>
        <v>0</v>
      </c>
      <c r="K67" s="26">
        <f t="shared" si="22"/>
        <v>0</v>
      </c>
      <c r="L67" s="26">
        <f t="shared" si="22"/>
        <v>0</v>
      </c>
      <c r="M67" s="26">
        <f t="shared" si="22"/>
        <v>0</v>
      </c>
      <c r="N67" s="26">
        <f t="shared" si="22"/>
        <v>0</v>
      </c>
      <c r="O67" s="26"/>
      <c r="P67" s="26"/>
      <c r="Q67" s="26"/>
      <c r="R67" s="26">
        <f t="shared" si="2"/>
        <v>0</v>
      </c>
    </row>
    <row r="68" spans="1:24" ht="15.75" x14ac:dyDescent="0.25">
      <c r="A68" s="6"/>
      <c r="B68" s="10" t="s">
        <v>53</v>
      </c>
      <c r="C68" s="21">
        <v>0</v>
      </c>
      <c r="D68" s="21"/>
      <c r="E68" s="21"/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/>
      <c r="P68" s="21"/>
      <c r="Q68" s="21"/>
      <c r="R68" s="15">
        <f t="shared" si="2"/>
        <v>0</v>
      </c>
    </row>
    <row r="69" spans="1:24" ht="27.75" customHeight="1" x14ac:dyDescent="0.25">
      <c r="A69" s="6"/>
      <c r="B69" s="10" t="s">
        <v>54</v>
      </c>
      <c r="C69" s="21">
        <v>0</v>
      </c>
      <c r="D69" s="21"/>
      <c r="E69" s="21"/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/>
      <c r="P69" s="21"/>
      <c r="Q69" s="21"/>
      <c r="R69" s="15">
        <f t="shared" si="2"/>
        <v>0</v>
      </c>
    </row>
    <row r="70" spans="1:24" ht="44.25" customHeight="1" x14ac:dyDescent="0.25">
      <c r="A70" s="6"/>
      <c r="B70" s="19" t="s">
        <v>55</v>
      </c>
      <c r="C70" s="47">
        <f>+SUM(C71:C74)</f>
        <v>0</v>
      </c>
      <c r="D70" s="47">
        <f>SUM(D71:D74)</f>
        <v>18742</v>
      </c>
      <c r="E70" s="47">
        <f>+C70+D70</f>
        <v>18742</v>
      </c>
      <c r="F70" s="26">
        <f>SUM(F71:F74)</f>
        <v>0</v>
      </c>
      <c r="G70" s="26">
        <f>SUM(G71:G74)</f>
        <v>0</v>
      </c>
      <c r="H70" s="26">
        <f t="shared" ref="H70:I70" si="23">SUM(H71:H74)</f>
        <v>271.32</v>
      </c>
      <c r="I70" s="26">
        <f t="shared" si="23"/>
        <v>9234.6299999999992</v>
      </c>
      <c r="J70" s="26">
        <f>+SUM(J71:J74)</f>
        <v>145.41</v>
      </c>
      <c r="K70" s="26">
        <v>0</v>
      </c>
      <c r="L70" s="26">
        <f>SUM(L71:L74)</f>
        <v>0</v>
      </c>
      <c r="M70" s="26">
        <f>SUM(M71:M74)</f>
        <v>0</v>
      </c>
      <c r="N70" s="26">
        <f>SUM(N71:N74)</f>
        <v>0</v>
      </c>
      <c r="O70" s="26"/>
      <c r="P70" s="26"/>
      <c r="Q70" s="26">
        <f>+Q74</f>
        <v>0</v>
      </c>
      <c r="R70" s="26">
        <f t="shared" si="2"/>
        <v>9651.3599999999988</v>
      </c>
    </row>
    <row r="71" spans="1:24" ht="15.75" x14ac:dyDescent="0.25">
      <c r="A71" s="6"/>
      <c r="B71" s="10" t="s">
        <v>56</v>
      </c>
      <c r="C71" s="21">
        <v>0</v>
      </c>
      <c r="D71" s="21"/>
      <c r="E71" s="21"/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/>
      <c r="P71" s="21"/>
      <c r="Q71" s="21"/>
      <c r="R71" s="15">
        <f t="shared" si="2"/>
        <v>0</v>
      </c>
      <c r="X71" s="15"/>
    </row>
    <row r="72" spans="1:24" ht="15.75" x14ac:dyDescent="0.25">
      <c r="A72" s="6"/>
      <c r="B72" s="10" t="s">
        <v>57</v>
      </c>
      <c r="C72" s="21">
        <v>0</v>
      </c>
      <c r="D72" s="21"/>
      <c r="E72" s="21"/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/>
      <c r="P72" s="21"/>
      <c r="Q72" s="21"/>
      <c r="R72" s="15">
        <f t="shared" si="2"/>
        <v>0</v>
      </c>
    </row>
    <row r="73" spans="1:24" ht="31.5" x14ac:dyDescent="0.25">
      <c r="A73" s="6"/>
      <c r="B73" s="10" t="s">
        <v>58</v>
      </c>
      <c r="C73" s="23">
        <v>0</v>
      </c>
      <c r="D73" s="21"/>
      <c r="E73" s="21"/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/>
      <c r="P73" s="21"/>
      <c r="Q73" s="21"/>
      <c r="R73" s="15">
        <f t="shared" ref="R73" si="24">SUM(F73:Q73)</f>
        <v>0</v>
      </c>
    </row>
    <row r="74" spans="1:24" ht="47.25" x14ac:dyDescent="0.25">
      <c r="A74" s="6"/>
      <c r="B74" s="10" t="s">
        <v>102</v>
      </c>
      <c r="C74" s="23">
        <v>0</v>
      </c>
      <c r="D74" s="44">
        <v>18742</v>
      </c>
      <c r="E74" s="63">
        <f>+C74+D74</f>
        <v>18742</v>
      </c>
      <c r="F74" s="21">
        <v>0</v>
      </c>
      <c r="G74" s="21">
        <v>0</v>
      </c>
      <c r="H74" s="21">
        <v>271.32</v>
      </c>
      <c r="I74" s="21">
        <v>9234.6299999999992</v>
      </c>
      <c r="J74" s="21">
        <v>145.41</v>
      </c>
      <c r="K74" s="21">
        <v>0</v>
      </c>
      <c r="L74" s="21">
        <v>0</v>
      </c>
      <c r="M74" s="21">
        <v>0</v>
      </c>
      <c r="N74" s="21">
        <v>0</v>
      </c>
      <c r="O74" s="21"/>
      <c r="P74" s="21"/>
      <c r="Q74" s="21">
        <v>0</v>
      </c>
      <c r="R74" s="21">
        <f t="shared" si="2"/>
        <v>9651.3599999999988</v>
      </c>
      <c r="S74" s="21"/>
      <c r="V74" s="4"/>
    </row>
    <row r="75" spans="1:24" ht="15.75" x14ac:dyDescent="0.25">
      <c r="A75" s="6"/>
      <c r="B75" s="87" t="s">
        <v>29</v>
      </c>
      <c r="C75" s="74">
        <f>+C70+C67+C62+C52+C44+C36+C26+C16+C10</f>
        <v>570048148</v>
      </c>
      <c r="D75" s="74">
        <f>+D70+D67+D62+D52+D44+D36+D26+D16+D10</f>
        <v>30023916.199999996</v>
      </c>
      <c r="E75" s="74">
        <f>+C75+D75</f>
        <v>600072064.20000005</v>
      </c>
      <c r="F75" s="74">
        <f t="shared" ref="F75:Q75" si="25">+F70+F67+F62+F52+F44+F36+F26+F16+F10</f>
        <v>25670502.770000003</v>
      </c>
      <c r="G75" s="74">
        <f>+G70+G67+G62+G52+G44+G36+G26+G16+G10</f>
        <v>31765571.260000002</v>
      </c>
      <c r="H75" s="74">
        <f>+H70+H67+H62+H52+H44+H36+H26+H16+H10</f>
        <v>32479031.669999998</v>
      </c>
      <c r="I75" s="74">
        <f t="shared" si="25"/>
        <v>33811599.109999999</v>
      </c>
      <c r="J75" s="74">
        <f t="shared" si="25"/>
        <v>39099650.730000004</v>
      </c>
      <c r="K75" s="74">
        <f t="shared" si="25"/>
        <v>51523278.080000006</v>
      </c>
      <c r="L75" s="74">
        <f t="shared" si="25"/>
        <v>43509118.400000006</v>
      </c>
      <c r="M75" s="74">
        <f t="shared" si="25"/>
        <v>49574415.099999994</v>
      </c>
      <c r="N75" s="74">
        <f>+N70+N67+N62+N52+N44+N36+N26+N16+N10</f>
        <v>40520825.810000002</v>
      </c>
      <c r="O75" s="74">
        <f t="shared" si="25"/>
        <v>63691655.299999997</v>
      </c>
      <c r="P75" s="74">
        <f t="shared" si="25"/>
        <v>62950800.659999996</v>
      </c>
      <c r="Q75" s="74">
        <f t="shared" si="25"/>
        <v>85379652.460000008</v>
      </c>
      <c r="R75" s="74">
        <f>SUM(F75:Q75)</f>
        <v>559976101.35000002</v>
      </c>
    </row>
    <row r="76" spans="1:24" ht="15.75" x14ac:dyDescent="0.25">
      <c r="A76" s="6"/>
      <c r="B76" s="87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>
        <f t="shared" ref="R76:R87" si="26">SUM(F76:Q76)</f>
        <v>0</v>
      </c>
    </row>
    <row r="77" spans="1:24" ht="15.75" x14ac:dyDescent="0.25">
      <c r="A77" s="6"/>
      <c r="B77" s="8" t="s">
        <v>59</v>
      </c>
      <c r="C77" s="46">
        <v>0</v>
      </c>
      <c r="D77" s="46"/>
      <c r="E77" s="28"/>
      <c r="F77" s="24"/>
      <c r="G77" s="24"/>
      <c r="H77" s="28"/>
      <c r="I77" s="24"/>
      <c r="J77" s="24"/>
      <c r="K77" s="24"/>
      <c r="L77" s="24"/>
      <c r="M77" s="24"/>
      <c r="N77" s="24"/>
      <c r="O77" s="24"/>
      <c r="P77" s="24"/>
      <c r="Q77" s="24"/>
      <c r="R77" s="15">
        <f t="shared" si="26"/>
        <v>0</v>
      </c>
    </row>
    <row r="78" spans="1:24" ht="15.75" x14ac:dyDescent="0.25">
      <c r="A78" s="34"/>
      <c r="B78" s="19" t="s">
        <v>60</v>
      </c>
      <c r="C78" s="47">
        <v>0</v>
      </c>
      <c r="D78" s="47">
        <v>0</v>
      </c>
      <c r="E78" s="47"/>
      <c r="F78" s="26">
        <f>SUM(F79:F80)</f>
        <v>0</v>
      </c>
      <c r="G78" s="26">
        <f>SUM(G79:G80)</f>
        <v>0</v>
      </c>
      <c r="H78" s="26">
        <f t="shared" ref="H78:J78" si="27">SUM(H79:H80)</f>
        <v>0</v>
      </c>
      <c r="I78" s="26">
        <f t="shared" si="27"/>
        <v>0</v>
      </c>
      <c r="J78" s="26">
        <f t="shared" si="27"/>
        <v>0</v>
      </c>
      <c r="K78" s="26"/>
      <c r="L78" s="26">
        <f>SUM(L79:L80)</f>
        <v>0</v>
      </c>
      <c r="M78" s="26">
        <f>SUM(M79:M80)</f>
        <v>0</v>
      </c>
      <c r="N78" s="26">
        <f>SUM(N79:N80)</f>
        <v>0</v>
      </c>
      <c r="O78" s="26"/>
      <c r="P78" s="26"/>
      <c r="Q78" s="26"/>
      <c r="R78" s="26">
        <f t="shared" si="26"/>
        <v>0</v>
      </c>
    </row>
    <row r="79" spans="1:24" ht="31.5" x14ac:dyDescent="0.25">
      <c r="A79" s="34"/>
      <c r="B79" s="10" t="s">
        <v>61</v>
      </c>
      <c r="C79" s="21">
        <v>0</v>
      </c>
      <c r="D79" s="21">
        <v>0</v>
      </c>
      <c r="E79" s="21"/>
      <c r="F79" s="21">
        <v>0</v>
      </c>
      <c r="G79" s="21"/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/>
      <c r="O79" s="21"/>
      <c r="P79" s="21"/>
      <c r="Q79" s="21"/>
      <c r="R79" s="15">
        <f t="shared" si="26"/>
        <v>0</v>
      </c>
    </row>
    <row r="80" spans="1:24" ht="42" customHeight="1" x14ac:dyDescent="0.25">
      <c r="A80" s="34"/>
      <c r="B80" s="10" t="s">
        <v>62</v>
      </c>
      <c r="C80" s="21">
        <v>0</v>
      </c>
      <c r="D80" s="21">
        <v>0</v>
      </c>
      <c r="E80" s="21"/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/>
      <c r="O80" s="21"/>
      <c r="P80" s="21"/>
      <c r="Q80" s="21"/>
      <c r="R80" s="15">
        <f t="shared" si="26"/>
        <v>0</v>
      </c>
    </row>
    <row r="81" spans="1:24" ht="44.25" customHeight="1" x14ac:dyDescent="0.25">
      <c r="A81" s="34"/>
      <c r="B81" s="19" t="s">
        <v>63</v>
      </c>
      <c r="C81" s="47">
        <v>0</v>
      </c>
      <c r="D81" s="47">
        <v>0</v>
      </c>
      <c r="E81" s="47"/>
      <c r="F81" s="26">
        <f>SUM(F82:F83)</f>
        <v>0</v>
      </c>
      <c r="G81" s="26">
        <f t="shared" ref="G81:K81" si="28">SUM(G82:G83)</f>
        <v>0</v>
      </c>
      <c r="H81" s="26">
        <f t="shared" si="28"/>
        <v>0</v>
      </c>
      <c r="I81" s="26">
        <f t="shared" si="28"/>
        <v>0</v>
      </c>
      <c r="J81" s="26">
        <f t="shared" si="28"/>
        <v>137060.4</v>
      </c>
      <c r="K81" s="26">
        <f t="shared" si="28"/>
        <v>-137060.4</v>
      </c>
      <c r="L81" s="26"/>
      <c r="M81" s="26"/>
      <c r="N81" s="26"/>
      <c r="O81" s="26"/>
      <c r="P81" s="26"/>
      <c r="Q81" s="26"/>
      <c r="R81" s="64">
        <f>SUM(F81:Q81)</f>
        <v>0</v>
      </c>
    </row>
    <row r="82" spans="1:24" ht="15.75" x14ac:dyDescent="0.25">
      <c r="A82" s="34"/>
      <c r="B82" s="10" t="s">
        <v>64</v>
      </c>
      <c r="C82" s="21">
        <v>0</v>
      </c>
      <c r="D82" s="21">
        <v>0</v>
      </c>
      <c r="E82" s="21"/>
      <c r="F82" s="21">
        <v>0</v>
      </c>
      <c r="G82" s="21">
        <v>0</v>
      </c>
      <c r="H82" s="21">
        <v>0</v>
      </c>
      <c r="I82" s="21">
        <v>0</v>
      </c>
      <c r="J82" s="21">
        <v>137060.4</v>
      </c>
      <c r="K82" s="21">
        <v>-137060.4</v>
      </c>
      <c r="L82" s="21">
        <v>0</v>
      </c>
      <c r="M82" s="21">
        <v>0</v>
      </c>
      <c r="N82" s="21"/>
      <c r="O82" s="21"/>
      <c r="P82" s="21"/>
      <c r="Q82" s="21"/>
      <c r="R82" s="15">
        <f t="shared" si="26"/>
        <v>0</v>
      </c>
    </row>
    <row r="83" spans="1:24" ht="23.25" customHeight="1" x14ac:dyDescent="0.25">
      <c r="A83" s="34"/>
      <c r="B83" s="10" t="s">
        <v>65</v>
      </c>
      <c r="C83" s="21">
        <v>0</v>
      </c>
      <c r="D83" s="23">
        <v>0</v>
      </c>
      <c r="E83" s="23"/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/>
      <c r="O83" s="21"/>
      <c r="P83" s="21"/>
      <c r="Q83" s="21"/>
      <c r="R83" s="15">
        <f t="shared" si="26"/>
        <v>0</v>
      </c>
    </row>
    <row r="84" spans="1:24" ht="26.25" customHeight="1" x14ac:dyDescent="0.25">
      <c r="A84" s="34"/>
      <c r="B84" s="19" t="s">
        <v>66</v>
      </c>
      <c r="C84" s="47">
        <v>0</v>
      </c>
      <c r="D84" s="47">
        <v>0</v>
      </c>
      <c r="E84" s="47"/>
      <c r="F84" s="26">
        <f>SUM(F85)</f>
        <v>0</v>
      </c>
      <c r="G84" s="26">
        <f t="shared" ref="G84:J84" si="29">SUM(G85)</f>
        <v>0</v>
      </c>
      <c r="H84" s="26">
        <f t="shared" si="29"/>
        <v>0</v>
      </c>
      <c r="I84" s="26">
        <f t="shared" si="29"/>
        <v>0</v>
      </c>
      <c r="J84" s="26">
        <f t="shared" si="29"/>
        <v>0</v>
      </c>
      <c r="K84" s="26"/>
      <c r="L84" s="26"/>
      <c r="M84" s="26"/>
      <c r="N84" s="26"/>
      <c r="O84" s="26"/>
      <c r="P84" s="26"/>
      <c r="Q84" s="26"/>
      <c r="R84" s="26">
        <f t="shared" si="26"/>
        <v>0</v>
      </c>
      <c r="T84" s="20"/>
      <c r="U84" s="20"/>
      <c r="V84" s="20"/>
      <c r="W84" s="20"/>
      <c r="X84" s="20"/>
    </row>
    <row r="85" spans="1:24" ht="31.5" x14ac:dyDescent="0.25">
      <c r="A85" s="34"/>
      <c r="B85" s="10" t="s">
        <v>67</v>
      </c>
      <c r="C85" s="23">
        <v>0</v>
      </c>
      <c r="D85" s="21">
        <v>0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15">
        <f t="shared" si="26"/>
        <v>0</v>
      </c>
    </row>
    <row r="86" spans="1:24" ht="15.75" x14ac:dyDescent="0.25">
      <c r="A86" s="34"/>
      <c r="B86" s="11" t="s">
        <v>68</v>
      </c>
      <c r="C86" s="27">
        <v>0</v>
      </c>
      <c r="D86" s="27">
        <v>0</v>
      </c>
      <c r="E86" s="27"/>
      <c r="F86" s="29">
        <f>+F84+F81+F78</f>
        <v>0</v>
      </c>
      <c r="G86" s="29">
        <f t="shared" ref="G86:K86" si="30">+G84+G81+G78</f>
        <v>0</v>
      </c>
      <c r="H86" s="29">
        <f t="shared" si="30"/>
        <v>0</v>
      </c>
      <c r="I86" s="29">
        <f t="shared" si="30"/>
        <v>0</v>
      </c>
      <c r="J86" s="29">
        <f>+J84+J81+J78</f>
        <v>137060.4</v>
      </c>
      <c r="K86" s="29">
        <f t="shared" si="30"/>
        <v>-137060.4</v>
      </c>
      <c r="L86" s="29"/>
      <c r="M86" s="29"/>
      <c r="N86" s="29"/>
      <c r="O86" s="29"/>
      <c r="P86" s="29"/>
      <c r="Q86" s="29"/>
      <c r="R86" s="29">
        <f t="shared" si="26"/>
        <v>0</v>
      </c>
    </row>
    <row r="87" spans="1:24" ht="15.75" x14ac:dyDescent="0.25">
      <c r="A87" s="34"/>
      <c r="B87" s="6"/>
      <c r="C87" s="21"/>
      <c r="D87" s="48"/>
      <c r="E87" s="48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15">
        <f t="shared" si="26"/>
        <v>0</v>
      </c>
    </row>
    <row r="88" spans="1:24" ht="15.75" x14ac:dyDescent="0.25">
      <c r="A88" s="34"/>
      <c r="B88" s="1" t="s">
        <v>69</v>
      </c>
      <c r="C88" s="30">
        <f>+C75</f>
        <v>570048148</v>
      </c>
      <c r="D88" s="30">
        <f>+D75</f>
        <v>30023916.199999996</v>
      </c>
      <c r="E88" s="49">
        <f>+C88+D88</f>
        <v>600072064.20000005</v>
      </c>
      <c r="F88" s="31">
        <f t="shared" ref="F88:M88" si="31">F10+F16+F26+F36+F44+F52+F62+F67+F70+F78+F81+F84</f>
        <v>25670502.770000003</v>
      </c>
      <c r="G88" s="31">
        <f t="shared" si="31"/>
        <v>31765571.260000002</v>
      </c>
      <c r="H88" s="31">
        <f>H10+H16+H26+H36+H44+H52+H62+H67+H70+H78+H81+H84</f>
        <v>32479031.669999998</v>
      </c>
      <c r="I88" s="31">
        <f t="shared" si="31"/>
        <v>33811599.109999999</v>
      </c>
      <c r="J88" s="31">
        <f t="shared" si="31"/>
        <v>39236711.129999995</v>
      </c>
      <c r="K88" s="31">
        <f t="shared" si="31"/>
        <v>51386217.680000007</v>
      </c>
      <c r="L88" s="31">
        <f t="shared" si="31"/>
        <v>43509118.400000006</v>
      </c>
      <c r="M88" s="31">
        <f t="shared" si="31"/>
        <v>49574415.099999987</v>
      </c>
      <c r="N88" s="31">
        <f>SUM(N75:N87)</f>
        <v>40520825.810000002</v>
      </c>
      <c r="O88" s="31">
        <f>SUM(O75:O87)</f>
        <v>63691655.299999997</v>
      </c>
      <c r="P88" s="31">
        <f>+P84+P81+P78+P75</f>
        <v>62950800.659999996</v>
      </c>
      <c r="Q88" s="31">
        <f>+Q84+Q81+Q78+Q75</f>
        <v>85379652.460000008</v>
      </c>
      <c r="R88" s="31">
        <f>SUM(F88:Q88)</f>
        <v>559976101.35000002</v>
      </c>
    </row>
    <row r="89" spans="1:24" ht="15.75" x14ac:dyDescent="0.25">
      <c r="A89" s="34"/>
      <c r="B89" s="65" t="s">
        <v>99</v>
      </c>
      <c r="C89" s="65"/>
      <c r="D89" s="61"/>
      <c r="E89" s="61"/>
      <c r="F89" s="34"/>
      <c r="G89" s="34"/>
      <c r="H89" s="34"/>
      <c r="I89" s="34"/>
      <c r="J89" s="6"/>
      <c r="K89" s="13"/>
      <c r="L89" s="13"/>
      <c r="M89" s="13"/>
      <c r="N89" s="13"/>
      <c r="O89" s="7"/>
      <c r="P89" s="7"/>
      <c r="Q89" s="7"/>
    </row>
    <row r="90" spans="1:24" ht="15.75" x14ac:dyDescent="0.25">
      <c r="A90" s="61"/>
      <c r="B90" s="70" t="s">
        <v>103</v>
      </c>
      <c r="C90" s="71"/>
      <c r="D90" s="71"/>
      <c r="E90" s="71"/>
      <c r="F90" s="61"/>
      <c r="G90" s="61"/>
      <c r="H90" s="61"/>
      <c r="I90" s="61"/>
      <c r="J90" s="6"/>
      <c r="K90" s="13"/>
      <c r="L90" s="13"/>
      <c r="M90" s="13"/>
      <c r="N90" s="13"/>
      <c r="O90" s="7"/>
      <c r="P90" s="7"/>
      <c r="Q90" s="7"/>
    </row>
    <row r="91" spans="1:24" ht="15.75" customHeight="1" x14ac:dyDescent="0.25">
      <c r="A91" s="61"/>
      <c r="B91" s="72" t="s">
        <v>104</v>
      </c>
      <c r="C91" s="73"/>
      <c r="D91" s="73"/>
      <c r="E91" s="73"/>
      <c r="F91" s="61"/>
      <c r="G91" s="61"/>
      <c r="H91" s="61"/>
      <c r="I91" s="61"/>
      <c r="J91" s="6"/>
      <c r="K91" s="13"/>
      <c r="L91" s="13"/>
      <c r="M91" s="13"/>
      <c r="N91" s="13"/>
      <c r="O91" s="7"/>
      <c r="P91" s="7"/>
      <c r="Q91" s="7"/>
    </row>
    <row r="92" spans="1:24" ht="15.75" customHeight="1" x14ac:dyDescent="0.25">
      <c r="A92" s="61"/>
      <c r="B92" s="72" t="s">
        <v>105</v>
      </c>
      <c r="C92" s="72"/>
      <c r="D92" s="72"/>
      <c r="E92" s="72"/>
      <c r="F92" s="61"/>
      <c r="G92" s="61"/>
      <c r="H92" s="61"/>
      <c r="I92" s="61"/>
      <c r="J92" s="6"/>
      <c r="K92" s="13"/>
      <c r="L92" s="13"/>
      <c r="M92" s="13"/>
      <c r="N92" s="13"/>
      <c r="O92" s="7"/>
      <c r="P92" s="7"/>
      <c r="Q92" s="7"/>
    </row>
    <row r="93" spans="1:24" ht="15.75" x14ac:dyDescent="0.25">
      <c r="A93" s="61"/>
      <c r="B93" s="72"/>
      <c r="C93" s="72"/>
      <c r="D93" s="72"/>
      <c r="E93" s="72"/>
      <c r="F93" s="61"/>
      <c r="G93" s="61"/>
      <c r="H93" s="61"/>
      <c r="I93" s="61"/>
      <c r="J93" s="6"/>
      <c r="K93" s="13"/>
      <c r="L93" s="13"/>
      <c r="M93" s="13"/>
      <c r="N93" s="13"/>
      <c r="O93" s="7"/>
      <c r="P93" s="7"/>
      <c r="Q93" s="7"/>
    </row>
    <row r="94" spans="1:24" ht="15.75" x14ac:dyDescent="0.25">
      <c r="A94" s="34"/>
      <c r="B94" s="72"/>
      <c r="C94" s="72"/>
      <c r="D94" s="72"/>
      <c r="E94" s="72"/>
      <c r="F94" s="54"/>
      <c r="G94" s="54"/>
      <c r="H94" s="54"/>
      <c r="I94" s="54"/>
      <c r="J94" s="54"/>
      <c r="K94" s="54"/>
      <c r="L94" s="54"/>
      <c r="M94" s="13"/>
      <c r="N94" s="13"/>
      <c r="O94" s="7"/>
      <c r="P94" s="7"/>
      <c r="Q94" s="7"/>
    </row>
    <row r="95" spans="1:24" ht="15.75" x14ac:dyDescent="0.25">
      <c r="A95" s="34"/>
      <c r="B95" s="51"/>
      <c r="C95" s="51"/>
      <c r="D95" s="34"/>
      <c r="E95" s="34"/>
      <c r="F95" s="34"/>
      <c r="G95" s="34"/>
      <c r="H95" s="34"/>
      <c r="I95" s="34"/>
      <c r="J95" s="6"/>
      <c r="K95" s="13"/>
      <c r="L95" s="13"/>
      <c r="M95" s="13"/>
      <c r="N95" s="13"/>
      <c r="O95" s="7"/>
      <c r="P95" s="7"/>
      <c r="Q95" s="7"/>
    </row>
    <row r="96" spans="1:24" ht="15.75" x14ac:dyDescent="0.25">
      <c r="A96" s="34"/>
      <c r="B96" s="34"/>
      <c r="C96" s="53"/>
      <c r="D96" s="52"/>
      <c r="E96" s="52"/>
      <c r="F96" s="34"/>
      <c r="G96" s="34"/>
      <c r="H96" s="34"/>
      <c r="I96" s="34"/>
      <c r="J96" s="6"/>
      <c r="K96" s="13"/>
      <c r="L96" s="13"/>
      <c r="M96" s="13"/>
      <c r="N96" s="13"/>
      <c r="O96" s="7"/>
      <c r="P96" s="7"/>
      <c r="Q96" s="7"/>
    </row>
    <row r="97" spans="1:29" ht="15.75" x14ac:dyDescent="0.25">
      <c r="A97" s="34"/>
      <c r="B97" s="34"/>
      <c r="C97" s="34"/>
      <c r="D97" s="52"/>
      <c r="E97" s="52"/>
      <c r="F97" s="34"/>
      <c r="G97" s="34"/>
      <c r="H97" s="34"/>
      <c r="I97" s="34"/>
      <c r="J97" s="6"/>
      <c r="K97" s="13"/>
      <c r="L97" s="13"/>
      <c r="M97" s="13"/>
      <c r="N97" s="13"/>
      <c r="O97" s="7"/>
      <c r="P97" s="7"/>
      <c r="Q97" s="7"/>
    </row>
    <row r="98" spans="1:29" ht="15.75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6"/>
      <c r="K98" s="13"/>
      <c r="L98" s="13"/>
      <c r="M98" s="13"/>
      <c r="N98" s="13"/>
      <c r="O98" s="7"/>
      <c r="P98" s="7"/>
      <c r="Q98" s="7"/>
    </row>
    <row r="99" spans="1:29" ht="15.75" x14ac:dyDescent="0.25">
      <c r="A99" s="34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7"/>
      <c r="O99" s="7"/>
      <c r="P99" s="33"/>
      <c r="Q99" s="7"/>
      <c r="R99" s="7"/>
    </row>
    <row r="100" spans="1:29" ht="18.75" x14ac:dyDescent="0.3">
      <c r="A100" s="41"/>
      <c r="B100" s="69"/>
      <c r="C100" s="69"/>
      <c r="D100" s="69"/>
      <c r="E100" s="69"/>
      <c r="F100" s="69"/>
      <c r="G100" s="6"/>
      <c r="H100" s="6"/>
      <c r="I100" s="6"/>
      <c r="J100" s="6"/>
      <c r="K100" s="6"/>
      <c r="L100" s="6"/>
      <c r="M100" s="13"/>
      <c r="N100" s="5" t="s">
        <v>94</v>
      </c>
      <c r="O100" s="41"/>
      <c r="P100" s="41"/>
      <c r="Q100" s="33"/>
      <c r="R100" s="7"/>
    </row>
    <row r="101" spans="1:29" ht="18.75" x14ac:dyDescent="0.3">
      <c r="A101" s="6"/>
      <c r="F101" s="16"/>
      <c r="G101" s="16"/>
      <c r="H101" s="16"/>
      <c r="I101" s="16"/>
      <c r="J101" s="37"/>
      <c r="K101" s="16"/>
      <c r="L101" s="16"/>
      <c r="M101" s="16"/>
      <c r="O101" s="32"/>
      <c r="P101" s="12"/>
      <c r="Q101" s="7"/>
      <c r="R101" s="7"/>
    </row>
    <row r="102" spans="1:29" ht="18.75" x14ac:dyDescent="0.3">
      <c r="A102" s="6"/>
      <c r="F102" s="35"/>
      <c r="G102" s="35"/>
      <c r="H102" s="16"/>
      <c r="I102" s="16"/>
      <c r="J102" s="39"/>
      <c r="K102" s="36"/>
      <c r="L102" s="36"/>
      <c r="M102" s="36"/>
    </row>
    <row r="103" spans="1:29" s="5" customFormat="1" ht="15.75" customHeight="1" x14ac:dyDescent="0.3">
      <c r="A103"/>
      <c r="B103"/>
      <c r="C103"/>
      <c r="D103"/>
      <c r="E103"/>
      <c r="F103" s="16"/>
      <c r="G103" s="16"/>
      <c r="H103" s="16"/>
      <c r="I103" s="16"/>
      <c r="J103" s="38"/>
      <c r="K103" s="16"/>
      <c r="L103" s="16"/>
      <c r="M103" s="16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s="5" customFormat="1" ht="18.75" x14ac:dyDescent="0.3">
      <c r="A104"/>
      <c r="B104" s="25"/>
      <c r="C104" s="25"/>
      <c r="D104" s="25"/>
      <c r="E104" s="25"/>
      <c r="F104" s="25"/>
      <c r="H104" s="25"/>
      <c r="I104" s="25"/>
      <c r="J104" s="25"/>
      <c r="K104" s="25"/>
      <c r="L104" s="25"/>
      <c r="M104" s="25"/>
      <c r="P104" s="1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s="5" customFormat="1" ht="18.75" x14ac:dyDescent="0.3">
      <c r="A105"/>
      <c r="B105" s="25"/>
      <c r="C105" s="25"/>
      <c r="D105" s="25"/>
      <c r="E105" s="25"/>
      <c r="F105" s="16"/>
      <c r="G105" s="25"/>
      <c r="H105" s="25"/>
      <c r="I105" s="25"/>
      <c r="K105" s="25"/>
      <c r="L105" s="25"/>
      <c r="M105" s="2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s="5" customFormat="1" ht="18.75" x14ac:dyDescent="0.3">
      <c r="A106"/>
      <c r="B106" s="36"/>
      <c r="C106" s="36"/>
      <c r="D106" s="36"/>
      <c r="E106" s="36"/>
      <c r="F106" s="41"/>
      <c r="G106" s="7"/>
      <c r="H106" s="7"/>
      <c r="I106" s="7"/>
      <c r="J106" s="34" t="s">
        <v>95</v>
      </c>
      <c r="K106" s="34"/>
      <c r="L106" s="34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s="5" customFormat="1" ht="18.75" x14ac:dyDescent="0.3">
      <c r="A107"/>
      <c r="B107" s="16"/>
      <c r="C107" s="16"/>
      <c r="D107" s="16"/>
      <c r="E107" s="16"/>
      <c r="F107" s="7"/>
      <c r="G107" s="7"/>
      <c r="H107" s="7"/>
      <c r="I107" s="7"/>
      <c r="J107" s="41"/>
      <c r="K107" s="41"/>
      <c r="L107" s="41"/>
      <c r="P107" s="14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s="5" customFormat="1" ht="18.75" x14ac:dyDescent="0.3">
      <c r="A108"/>
      <c r="B108"/>
      <c r="C108"/>
      <c r="D108"/>
      <c r="E108"/>
      <c r="H108" s="40"/>
      <c r="J108" s="42"/>
      <c r="K108" s="42"/>
      <c r="L108" s="42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5" customFormat="1" ht="18.75" x14ac:dyDescent="0.3">
      <c r="A109"/>
      <c r="B109"/>
      <c r="C109"/>
      <c r="D109"/>
      <c r="E109"/>
      <c r="I109" s="41"/>
      <c r="J109" s="41"/>
      <c r="K109" s="41"/>
      <c r="L109" s="16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s="5" customFormat="1" ht="15.75" x14ac:dyDescent="0.25">
      <c r="A110"/>
      <c r="B110"/>
      <c r="C110"/>
      <c r="D110"/>
      <c r="E110"/>
      <c r="I110" s="7"/>
      <c r="J110" s="7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s="5" customFormat="1" ht="15.75" x14ac:dyDescent="0.25">
      <c r="A111"/>
      <c r="B111"/>
      <c r="C111"/>
      <c r="D111"/>
      <c r="E111"/>
      <c r="I111" s="7"/>
      <c r="J111" s="7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s="5" customFormat="1" x14ac:dyDescent="0.25">
      <c r="A112"/>
      <c r="B112"/>
      <c r="C112"/>
      <c r="D112"/>
      <c r="E112"/>
      <c r="R112"/>
      <c r="S112"/>
      <c r="T112"/>
      <c r="U112"/>
      <c r="V112"/>
      <c r="W112"/>
      <c r="X112"/>
      <c r="Y112"/>
      <c r="Z112"/>
      <c r="AA112"/>
      <c r="AB112"/>
      <c r="AC112"/>
    </row>
    <row r="115" spans="1:29" ht="18.75" x14ac:dyDescent="0.3">
      <c r="G115" s="67"/>
      <c r="H115" s="67"/>
      <c r="I115" s="67"/>
    </row>
    <row r="116" spans="1:29" s="5" customFormat="1" ht="18.75" x14ac:dyDescent="0.3">
      <c r="A116"/>
      <c r="B116"/>
      <c r="C116"/>
      <c r="D116"/>
      <c r="E116"/>
      <c r="G116" s="68"/>
      <c r="H116" s="68"/>
      <c r="I116" s="68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1:29" s="5" customFormat="1" ht="18.75" x14ac:dyDescent="0.3">
      <c r="A117"/>
      <c r="B117"/>
      <c r="C117"/>
      <c r="D117"/>
      <c r="E117"/>
      <c r="G117" s="67"/>
      <c r="H117" s="67"/>
      <c r="I117" s="67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1:29" s="5" customFormat="1" x14ac:dyDescent="0.25">
      <c r="A118"/>
      <c r="B118"/>
      <c r="C118"/>
      <c r="D118"/>
      <c r="E118"/>
      <c r="R118"/>
      <c r="S118"/>
      <c r="T118"/>
      <c r="U118"/>
      <c r="V118"/>
      <c r="W118"/>
      <c r="X118"/>
      <c r="Y118"/>
      <c r="Z118"/>
      <c r="AA118"/>
      <c r="AB118"/>
      <c r="AC118"/>
    </row>
  </sheetData>
  <mergeCells count="37">
    <mergeCell ref="N75:N76"/>
    <mergeCell ref="O75:O76"/>
    <mergeCell ref="I75:I76"/>
    <mergeCell ref="J75:J76"/>
    <mergeCell ref="K75:K76"/>
    <mergeCell ref="L75:L76"/>
    <mergeCell ref="M75:M76"/>
    <mergeCell ref="E75:E76"/>
    <mergeCell ref="F75:F76"/>
    <mergeCell ref="D75:D76"/>
    <mergeCell ref="G75:G76"/>
    <mergeCell ref="H75:H76"/>
    <mergeCell ref="P75:P76"/>
    <mergeCell ref="R7:R8"/>
    <mergeCell ref="B1:R1"/>
    <mergeCell ref="B2:R2"/>
    <mergeCell ref="B3:R3"/>
    <mergeCell ref="B4:R4"/>
    <mergeCell ref="B5:R5"/>
    <mergeCell ref="D7:D8"/>
    <mergeCell ref="B7:B8"/>
    <mergeCell ref="C7:C8"/>
    <mergeCell ref="F7:P7"/>
    <mergeCell ref="E7:E8"/>
    <mergeCell ref="Q75:Q76"/>
    <mergeCell ref="R75:R76"/>
    <mergeCell ref="B75:B76"/>
    <mergeCell ref="C75:C76"/>
    <mergeCell ref="B89:C89"/>
    <mergeCell ref="B99:M99"/>
    <mergeCell ref="G115:I115"/>
    <mergeCell ref="G116:I116"/>
    <mergeCell ref="G117:I117"/>
    <mergeCell ref="B100:F100"/>
    <mergeCell ref="B90:E90"/>
    <mergeCell ref="B91:E91"/>
    <mergeCell ref="B92:E94"/>
  </mergeCells>
  <printOptions horizontalCentered="1"/>
  <pageMargins left="0.51" right="0.34" top="0.56999999999999995" bottom="0.51" header="0.31496062992125984" footer="0.31496062992125984"/>
  <pageSetup scale="38" fitToHeight="0" orientation="landscape" r:id="rId1"/>
  <headerFooter>
    <oddFooter>&amp;RPág. &amp;P / &amp;N</oddFooter>
  </headerFooter>
  <rowBreaks count="3" manualBreakCount="3">
    <brk id="43" min="1" max="17" man="1"/>
    <brk id="66" min="1" max="17" man="1"/>
    <brk id="103" min="1" max="17" man="1"/>
  </rowBreaks>
  <colBreaks count="1" manualBreakCount="1">
    <brk id="11" max="1048575" man="1"/>
  </colBreaks>
  <ignoredErrors>
    <ignoredError sqref="E10 E16 E26" formula="1"/>
    <ignoredError sqref="F5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Ejecucion Dic. 2024</vt:lpstr>
      <vt:lpstr>'Plantilla Ejecucion Dic. 2024'!Área_de_impresión</vt:lpstr>
      <vt:lpstr>'Plantilla Ejecucion Dic.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Corina del Carmen Mena Mena</cp:lastModifiedBy>
  <cp:lastPrinted>2025-01-13T15:15:32Z</cp:lastPrinted>
  <dcterms:created xsi:type="dcterms:W3CDTF">2018-04-17T18:57:16Z</dcterms:created>
  <dcterms:modified xsi:type="dcterms:W3CDTF">2025-01-13T15:17:07Z</dcterms:modified>
</cp:coreProperties>
</file>