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yectos ONE\OFICINA LIBRE ACCESO A LA INFORMACION ...DATOS\PRESUPUESTO\ASIGNACION Y EJECUCION PRESUPUESTARIA 2017-2022\EJECUCION PRESUPUESTARIA 2022\PRESENTACION  PORTAL EXCELL 2022\"/>
    </mc:Choice>
  </mc:AlternateContent>
  <bookViews>
    <workbookView xWindow="-120" yWindow="-120" windowWidth="29040" windowHeight="15840"/>
  </bookViews>
  <sheets>
    <sheet name="Plantilla Ejecucion agost  2022" sheetId="8" r:id="rId1"/>
  </sheets>
  <definedNames>
    <definedName name="_xlnm.Print_Area" localSheetId="0">'Plantilla Ejecucion agost  2022'!$B$1:$P$103</definedName>
    <definedName name="_xlnm.Print_Titles" localSheetId="0">'Plantilla Ejecucion agost  2022'!$1:$9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8" l="1"/>
  <c r="R75" i="8" l="1"/>
  <c r="E38" i="8"/>
  <c r="E40" i="8"/>
  <c r="E39" i="8"/>
  <c r="E34" i="8"/>
  <c r="E58" i="8"/>
  <c r="E57" i="8"/>
  <c r="E56" i="8"/>
  <c r="E55" i="8"/>
  <c r="E54" i="8"/>
  <c r="E26" i="8"/>
  <c r="E25" i="8"/>
  <c r="E24" i="8"/>
  <c r="E23" i="8"/>
  <c r="E22" i="8"/>
  <c r="E21" i="8"/>
  <c r="E20" i="8"/>
  <c r="E19" i="8"/>
  <c r="E18" i="8"/>
  <c r="E16" i="8"/>
  <c r="E13" i="8"/>
  <c r="E12" i="8"/>
  <c r="D11" i="8" l="1"/>
  <c r="I17" i="8" l="1"/>
  <c r="C71" i="8" l="1"/>
  <c r="C68" i="8"/>
  <c r="C63" i="8"/>
  <c r="C53" i="8"/>
  <c r="C75" i="8" s="1"/>
  <c r="C45" i="8"/>
  <c r="C37" i="8"/>
  <c r="C27" i="8"/>
  <c r="C17" i="8"/>
  <c r="C11" i="8"/>
  <c r="C88" i="8" l="1"/>
  <c r="C76" i="8"/>
  <c r="F11" i="8"/>
  <c r="G11" i="8"/>
  <c r="H11" i="8"/>
  <c r="I11" i="8"/>
  <c r="J11" i="8"/>
  <c r="K11" i="8"/>
  <c r="L11" i="8"/>
  <c r="M11" i="8"/>
  <c r="N11" i="8"/>
  <c r="O11" i="8"/>
  <c r="P11" i="8"/>
  <c r="Q11" i="8"/>
  <c r="E14" i="8"/>
  <c r="E15" i="8"/>
  <c r="D17" i="8"/>
  <c r="F17" i="8"/>
  <c r="G17" i="8"/>
  <c r="H17" i="8"/>
  <c r="J17" i="8"/>
  <c r="K17" i="8"/>
  <c r="L17" i="8"/>
  <c r="M17" i="8"/>
  <c r="N17" i="8"/>
  <c r="O17" i="8"/>
  <c r="P17" i="8"/>
  <c r="Q17" i="8"/>
  <c r="D27" i="8"/>
  <c r="F27" i="8"/>
  <c r="G27" i="8"/>
  <c r="H27" i="8"/>
  <c r="I27" i="8"/>
  <c r="J27" i="8"/>
  <c r="K27" i="8"/>
  <c r="L27" i="8"/>
  <c r="M27" i="8"/>
  <c r="N27" i="8"/>
  <c r="O27" i="8"/>
  <c r="P27" i="8"/>
  <c r="Q27" i="8"/>
  <c r="E28" i="8"/>
  <c r="E29" i="8"/>
  <c r="E30" i="8"/>
  <c r="E31" i="8"/>
  <c r="E32" i="8"/>
  <c r="E33" i="8"/>
  <c r="E35" i="8"/>
  <c r="E36" i="8"/>
  <c r="D37" i="8"/>
  <c r="F37" i="8"/>
  <c r="G37" i="8"/>
  <c r="H37" i="8"/>
  <c r="I37" i="8"/>
  <c r="J37" i="8"/>
  <c r="K37" i="8"/>
  <c r="L37" i="8"/>
  <c r="M37" i="8"/>
  <c r="N37" i="8"/>
  <c r="O37" i="8"/>
  <c r="P37" i="8"/>
  <c r="Q37" i="8"/>
  <c r="E41" i="8"/>
  <c r="E42" i="8"/>
  <c r="E43" i="8"/>
  <c r="E44" i="8"/>
  <c r="D45" i="8"/>
  <c r="F45" i="8"/>
  <c r="G45" i="8"/>
  <c r="H45" i="8"/>
  <c r="I45" i="8"/>
  <c r="J45" i="8"/>
  <c r="K45" i="8"/>
  <c r="E46" i="8"/>
  <c r="E47" i="8"/>
  <c r="E48" i="8"/>
  <c r="E49" i="8"/>
  <c r="E50" i="8"/>
  <c r="E51" i="8"/>
  <c r="E52" i="8"/>
  <c r="D53" i="8"/>
  <c r="F53" i="8"/>
  <c r="G53" i="8"/>
  <c r="H53" i="8"/>
  <c r="I53" i="8"/>
  <c r="J53" i="8"/>
  <c r="K53" i="8"/>
  <c r="L53" i="8"/>
  <c r="M53" i="8"/>
  <c r="N53" i="8"/>
  <c r="O53" i="8"/>
  <c r="P53" i="8"/>
  <c r="P75" i="8" s="1"/>
  <c r="Q53" i="8"/>
  <c r="E59" i="8"/>
  <c r="E60" i="8"/>
  <c r="E61" i="8"/>
  <c r="E62" i="8"/>
  <c r="F63" i="8"/>
  <c r="G63" i="8"/>
  <c r="H63" i="8"/>
  <c r="I63" i="8"/>
  <c r="J63" i="8"/>
  <c r="K63" i="8"/>
  <c r="E64" i="8"/>
  <c r="E65" i="8"/>
  <c r="E66" i="8"/>
  <c r="E67" i="8"/>
  <c r="F68" i="8"/>
  <c r="G68" i="8"/>
  <c r="H68" i="8"/>
  <c r="I68" i="8"/>
  <c r="J68" i="8"/>
  <c r="K68" i="8"/>
  <c r="L68" i="8"/>
  <c r="M68" i="8"/>
  <c r="N68" i="8"/>
  <c r="E69" i="8"/>
  <c r="E70" i="8"/>
  <c r="F71" i="8"/>
  <c r="G71" i="8"/>
  <c r="G75" i="8" s="1"/>
  <c r="H71" i="8"/>
  <c r="I71" i="8"/>
  <c r="J71" i="8"/>
  <c r="K71" i="8"/>
  <c r="K75" i="8" s="1"/>
  <c r="L71" i="8"/>
  <c r="M71" i="8"/>
  <c r="N71" i="8"/>
  <c r="E72" i="8"/>
  <c r="E73" i="8"/>
  <c r="E74" i="8"/>
  <c r="E77" i="8"/>
  <c r="F78" i="8"/>
  <c r="G78" i="8"/>
  <c r="H78" i="8"/>
  <c r="I78" i="8"/>
  <c r="J78" i="8"/>
  <c r="L78" i="8"/>
  <c r="M78" i="8"/>
  <c r="N78" i="8"/>
  <c r="E79" i="8"/>
  <c r="E80" i="8"/>
  <c r="E37" i="8" l="1"/>
  <c r="J75" i="8"/>
  <c r="O75" i="8"/>
  <c r="F75" i="8"/>
  <c r="I75" i="8"/>
  <c r="L75" i="8"/>
  <c r="H75" i="8"/>
  <c r="Q75" i="8"/>
  <c r="D88" i="8"/>
  <c r="N75" i="8"/>
  <c r="D75" i="8"/>
  <c r="M75" i="8"/>
  <c r="E68" i="8"/>
  <c r="E71" i="8"/>
  <c r="E45" i="8"/>
  <c r="E78" i="8"/>
  <c r="E63" i="8"/>
  <c r="E53" i="8"/>
  <c r="E27" i="8"/>
  <c r="E17" i="8"/>
  <c r="E11" i="8"/>
  <c r="E75" i="8" l="1"/>
  <c r="Q88" i="8"/>
  <c r="F81" i="8"/>
  <c r="G81" i="8"/>
  <c r="H81" i="8"/>
  <c r="I81" i="8"/>
  <c r="J81" i="8"/>
  <c r="E82" i="8"/>
  <c r="E83" i="8"/>
  <c r="F84" i="8"/>
  <c r="G84" i="8"/>
  <c r="H84" i="8"/>
  <c r="I84" i="8"/>
  <c r="J84" i="8"/>
  <c r="E85" i="8"/>
  <c r="J86" i="8" l="1"/>
  <c r="E81" i="8"/>
  <c r="E84" i="8"/>
  <c r="L88" i="8"/>
  <c r="N88" i="8"/>
  <c r="F86" i="8"/>
  <c r="P88" i="8"/>
  <c r="G86" i="8"/>
  <c r="H88" i="8"/>
  <c r="H86" i="8"/>
  <c r="O88" i="8"/>
  <c r="I86" i="8"/>
  <c r="I88" i="8"/>
  <c r="M88" i="8"/>
  <c r="F88" i="8"/>
  <c r="J88" i="8"/>
  <c r="G88" i="8"/>
  <c r="K88" i="8"/>
  <c r="E88" i="8" l="1"/>
  <c r="E86" i="8"/>
</calcChain>
</file>

<file path=xl/sharedStrings.xml><?xml version="1.0" encoding="utf-8"?>
<sst xmlns="http://schemas.openxmlformats.org/spreadsheetml/2006/main" count="102" uniqueCount="101">
  <si>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</si>
  <si>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</si>
  <si>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</si>
  <si>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</si>
  <si>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</si>
  <si>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</si>
  <si>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</si>
  <si>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</si>
  <si>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</si>
  <si>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</si>
  <si>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</si>
  <si>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</si>
  <si>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</si>
  <si>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</si>
  <si>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</si>
  <si>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</si>
  <si>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</si>
  <si>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</si>
  <si>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</si>
  <si>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</si>
  <si>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</si>
  <si>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</si>
  <si>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</si>
  <si>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</si>
  <si>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</si>
  <si>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</si>
  <si>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</si>
  <si>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</si>
  <si>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</si>
  <si>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</si>
  <si>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</si>
  <si>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</si>
  <si>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</si>
  <si>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</si>
  <si>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</si>
  <si>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</si>
  <si>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</si>
  <si>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</si>
  <si>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</si>
  <si>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</si>
  <si>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</si>
  <si>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</si>
  <si>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</si>
  <si>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</si>
  <si>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</si>
  <si>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</si>
  <si>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</si>
  <si>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</si>
  <si>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ECONOMÍA, PLANIFICACIÓN Y DESARROLLO</t>
  </si>
  <si>
    <t>OFICINA NACIONAL DE ESTADISTICA (ONE)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</si>
  <si>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</si>
  <si>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</si>
  <si>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</si>
  <si>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</si>
  <si>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</si>
  <si>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</si>
  <si>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</si>
  <si>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</si>
  <si>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</si>
  <si>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</si>
  <si>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</si>
  <si>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</si>
  <si>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</si>
  <si>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</si>
  <si>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</si>
  <si>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</si>
  <si>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</si>
  <si>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</si>
  <si>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</si>
  <si>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</si>
  <si>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</si>
  <si>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2.1.4 - GRATIFICACIONES Y BONIFICACIONES</t>
  </si>
  <si>
    <t>2.3.6 - PRODUCTOS DE MINERALES, METÁLICOS Y NO METÁLICOS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</si>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</sst>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1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/>
    <xf numFmtId="43" fontId="0" fillId="0" borderId="0" xfId="0" applyNumberFormat="1" applyAlignment="1">
      <alignment vertical="center"/>
    </xf>
    <xf numFmtId="43" fontId="0" fillId="0" borderId="0" xfId="0" applyNumberFormat="1"/>
    <xf numFmtId="0" fontId="2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164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vertical="center" wrapText="1"/>
    </xf>
    <xf numFmtId="43" fontId="4" fillId="0" borderId="0" xfId="1" applyNumberFormat="1" applyFont="1" applyAlignment="1">
      <alignment vertical="center"/>
    </xf>
    <xf numFmtId="43" fontId="4" fillId="0" borderId="0" xfId="1" applyNumberFormat="1" applyFont="1" applyAlignment="1">
      <alignment horizontal="right" vertical="center"/>
    </xf>
    <xf numFmtId="43" fontId="0" fillId="0" borderId="0" xfId="1" applyNumberFormat="1" applyFont="1" applyAlignment="1">
      <alignment vertical="center"/>
    </xf>
    <xf numFmtId="43" fontId="4" fillId="0" borderId="0" xfId="1" applyNumberFormat="1" applyFont="1" applyBorder="1" applyAlignment="1">
      <alignment vertical="center"/>
    </xf>
    <xf numFmtId="43" fontId="1" fillId="0" borderId="0" xfId="1" applyNumberFormat="1" applyFont="1" applyAlignment="1">
      <alignment vertical="center"/>
    </xf>
    <xf numFmtId="43" fontId="1" fillId="0" borderId="1" xfId="1" applyNumberFormat="1" applyFont="1" applyBorder="1" applyAlignment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/>
    <xf numFmtId="43" fontId="1" fillId="5" borderId="4" xfId="1" applyNumberFormat="1" applyFont="1" applyFill="1" applyBorder="1" applyAlignment="1">
      <alignment vertical="center"/>
    </xf>
    <xf numFmtId="43" fontId="1" fillId="5" borderId="5" xfId="1" applyNumberFormat="1" applyFont="1" applyFill="1" applyBorder="1" applyAlignment="1">
      <alignment vertical="center"/>
    </xf>
    <xf numFmtId="43" fontId="1" fillId="5" borderId="0" xfId="1" applyNumberFormat="1" applyFont="1" applyFill="1" applyAlignment="1">
      <alignment vertical="center"/>
    </xf>
    <xf numFmtId="43" fontId="1" fillId="2" borderId="0" xfId="1" applyNumberFormat="1" applyFont="1" applyFill="1" applyBorder="1" applyAlignment="1">
      <alignment vertical="center"/>
    </xf>
    <xf numFmtId="43" fontId="1" fillId="0" borderId="0" xfId="1" applyNumberFormat="1" applyFont="1" applyBorder="1" applyAlignment="1">
      <alignment vertical="center"/>
    </xf>
    <xf numFmtId="43" fontId="1" fillId="2" borderId="2" xfId="1" applyNumberFormat="1" applyFont="1" applyFill="1" applyBorder="1" applyAlignment="1">
      <alignment vertical="center"/>
    </xf>
    <xf numFmtId="43" fontId="1" fillId="3" borderId="0" xfId="1" applyNumberFormat="1" applyFont="1" applyFill="1" applyBorder="1" applyAlignment="1">
      <alignment vertical="center"/>
    </xf>
    <xf numFmtId="43" fontId="1" fillId="3" borderId="2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5" fillId="0" borderId="0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4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/>
    <xf numFmtId="0" fontId="2" fillId="0" borderId="0" xfId="0" applyFont="1" applyBorder="1" applyAlignment="1">
      <alignment horizontal="left" indent="18"/>
    </xf>
    <xf numFmtId="0" fontId="5" fillId="0" borderId="0" xfId="0" applyFont="1" applyBorder="1" applyAlignment="1">
      <alignment horizontal="left" indent="3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8" fillId="0" borderId="6" xfId="1" applyFont="1" applyBorder="1" applyAlignment="1">
      <alignment horizontal="left" vertical="center" wrapText="1"/>
    </xf>
    <xf numFmtId="43" fontId="1" fillId="2" borderId="0" xfId="1" applyNumberFormat="1" applyFont="1" applyFill="1" applyBorder="1" applyAlignment="1">
      <alignment horizontal="right" vertical="center"/>
    </xf>
    <xf numFmtId="43" fontId="4" fillId="0" borderId="0" xfId="1" applyNumberFormat="1" applyFont="1" applyFill="1" applyAlignment="1">
      <alignment vertical="center"/>
    </xf>
    <xf numFmtId="43" fontId="4" fillId="0" borderId="0" xfId="1" applyNumberFormat="1" applyFont="1" applyAlignment="1">
      <alignment vertical="center" wrapText="1"/>
    </xf>
    <xf numFmtId="43" fontId="1" fillId="0" borderId="6" xfId="1" applyNumberFormat="1" applyFont="1" applyBorder="1" applyAlignment="1">
      <alignment vertical="center"/>
    </xf>
    <xf numFmtId="43" fontId="1" fillId="5" borderId="4" xfId="1" applyNumberFormat="1" applyFont="1" applyFill="1" applyBorder="1" applyAlignment="1">
      <alignment horizontal="right" vertical="center"/>
    </xf>
    <xf numFmtId="43" fontId="1" fillId="0" borderId="0" xfId="1" applyNumberFormat="1" applyFont="1" applyFill="1" applyBorder="1" applyAlignment="1">
      <alignment vertical="center"/>
    </xf>
    <xf numFmtId="43" fontId="1" fillId="4" borderId="0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3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indent="7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211134</xdr:colOff>
      <xdr:row>1</xdr:row>
      <xdr:rowOff>25809</xdr:rowOff>
    </xdr:from>
    <xdr:to>
      <xdr:col>13</xdr:col>
      <xdr:colOff>1124108</xdr:colOff>
      <xdr:row>5</xdr:row>
      <xdr:rowOff>19477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7399" y="261133"/>
          <a:ext cx="912974" cy="901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176158</xdr:colOff>
      <xdr:row>1</xdr:row>
      <xdr:rowOff>12371</xdr:rowOff>
    </xdr:from>
    <xdr:to>
      <xdr:col>1</xdr:col>
      <xdr:colOff>1262643</xdr:colOff>
      <xdr:row>4</xdr:row>
      <xdr:rowOff>127985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758" y="250496"/>
          <a:ext cx="1086485" cy="829989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5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1211741</xdr:colOff>
      <xdr:row>112</xdr:row>
      <xdr:rowOff>121853</xdr:rowOff>
    </xdr:from>
    <xdr:to>
      <xdr:col>1</xdr:col>
      <xdr:colOff>3485029</xdr:colOff>
      <xdr:row>115</xdr:row>
      <xdr:rowOff>151686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859" y="35577265"/>
          <a:ext cx="2273288" cy="690980"/>
        </a:xfrm>
        <a:prstGeom prst="rect">
          <a:avLst/>
        </a:prstGeom>
      </xdr:spPr>
    </xdr:pic>
    <xdr:clientData/>
  </xdr:twoCellAnchor>
  <xdr:twoCellAnchor editAs="oneCell">
    <xdr:from>
      <xdr:col>3</xdr:col>
      <xdr:colOff>177896</xdr:colOff>
      <xdr:row>112</xdr:row>
      <xdr:rowOff>56029</xdr:rowOff>
    </xdr:from>
    <xdr:to>
      <xdr:col>5</xdr:col>
      <xdr:colOff>192742</xdr:colOff>
      <xdr:row>116</xdr:row>
      <xdr:rowOff>85928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0484" y="35511441"/>
          <a:ext cx="2603405" cy="926369"/>
        </a:xfrm>
        <a:prstGeom prst="rect">
          <a:avLst/>
        </a:prstGeom>
      </xdr:spPr>
    </xdr:pic>
    <xdr:clientData/>
  </xdr:twoCellAnchor>
  <xdr:twoCellAnchor editAs="oneCell">
    <xdr:from>
      <xdr:col>10</xdr:col>
      <xdr:colOff>997323</xdr:colOff>
      <xdr:row>107</xdr:row>
      <xdr:rowOff>100855</xdr:rowOff>
    </xdr:from>
    <xdr:to>
      <xdr:col>13</xdr:col>
      <xdr:colOff>123264</xdr:colOff>
      <xdr:row>110</xdr:row>
      <xdr:rowOff>154198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15882" y="34536531"/>
          <a:ext cx="2711823" cy="692079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105</xdr:row>
      <xdr:rowOff>112060</xdr:rowOff>
    </xdr:from>
    <xdr:to>
      <xdr:col>6</xdr:col>
      <xdr:colOff>831127</xdr:colOff>
      <xdr:row>109</xdr:row>
      <xdr:rowOff>168089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791A4E94-B083-7229-7769-D0449A65E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64824" y="34077089"/>
          <a:ext cx="2624068" cy="963706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504263</xdr:colOff>
      <xdr:row>92</xdr:row>
      <xdr:rowOff>123264</xdr:rowOff>
    </xdr:from>
    <xdr:to>
      <xdr:col>1</xdr:col>
      <xdr:colOff>3451410</xdr:colOff>
      <xdr:row>100</xdr:row>
      <xdr:rowOff>65377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B6E16F7-C587-4041-B685-AB13E3CD4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9381" y="31219588"/>
          <a:ext cx="2947147" cy="1656613"/>
        </a:xfrm>
        <a:prstGeom prst="rect">
          <a:avLst/>
        </a:prstGeom>
      </xdr:spPr>
    </xdr:pic>
    <xdr:clientData/>
  </xdr:twoCellAnchor>
  <xdr:twoCellAnchor editAs="oneCell">
    <xdr:from>
      <xdr:col>10</xdr:col>
      <xdr:colOff>773204</xdr:colOff>
      <xdr:row>91</xdr:row>
      <xdr:rowOff>98893</xdr:rowOff>
    </xdr:from>
    <xdr:to>
      <xdr:col>13</xdr:col>
      <xdr:colOff>560292</xdr:colOff>
      <xdr:row>100</xdr:row>
      <xdr:rowOff>21565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0BA3F43-0115-4607-A428-58787C2A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791763" y="30993511"/>
          <a:ext cx="3372970" cy="1838878"/>
        </a:xfrm>
        <a:prstGeom prst="rect">
          <a:avLst/>
        </a:prstGeom>
      </xdr:spPr>
    </xdr:pic>
    <xdr:clientData/>
  </xdr:twoCellAnchor>
  <xdr:twoCellAnchor editAs="oneCell">
    <xdr:from>
      <xdr:col>4</xdr:col>
      <xdr:colOff>1098176</xdr:colOff>
      <xdr:row>92</xdr:row>
      <xdr:rowOff>0</xdr:rowOff>
    </xdr:from>
    <xdr:to>
      <xdr:col>7</xdr:col>
      <xdr:colOff>156883</xdr:colOff>
      <xdr:row>101</xdr:row>
      <xdr:rowOff>43221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5FB619E0-BDFB-4D74-8033-3350B9CB8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15343"/>
        <a:stretch/>
      </xdr:blipFill>
      <xdr:spPr>
        <a:xfrm>
          <a:off x="8157882" y="31096324"/>
          <a:ext cx="2622177" cy="1959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C116"/>
  <sheetViews>
    <sheetView showGridLines="0" tabSelected="1" showWhiteSpace="0" view="pageBreakPreview" topLeftCell="B1" zoomScale="85" zoomScaleNormal="100" zoomScaleSheetLayoutView="85" workbookViewId="0">
      <selection activeCell="I99" sqref="I99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5703125" customWidth="1"/>
    <col min="5" max="5" width="18.28515625" style="6" customWidth="1"/>
    <col min="6" max="6" width="17.5703125" style="6" customWidth="1"/>
    <col min="7" max="7" width="17.42578125" style="6" customWidth="1"/>
    <col min="8" max="9" width="16.42578125" style="6" bestFit="1" customWidth="1"/>
    <col min="10" max="11" width="18" style="6" customWidth="1"/>
    <col min="12" max="12" width="18.5703125" style="6" customWidth="1"/>
    <col min="13" max="13" width="17.140625" style="6" customWidth="1"/>
    <col min="14" max="14" width="19.140625" style="6" customWidth="1"/>
    <col min="15" max="15" width="11.28515625" style="6" hidden="1" customWidth="1"/>
    <col min="16" max="16" width="14" style="6" hidden="1" customWidth="1"/>
    <col min="17" max="17" width="11" style="6" hidden="1" customWidth="1"/>
    <col min="18" max="18" width="17.28515625" customWidth="1"/>
    <col min="19" max="19" width="11.7109375" hidden="1" customWidth="1"/>
    <col min="20" max="20" width="6.140625" bestFit="1" customWidth="1"/>
    <col min="21" max="22" width="6.5703125" bestFit="1" customWidth="1"/>
    <col min="23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74" t="s">
        <v>48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9" ht="18.75" customHeight="1" x14ac:dyDescent="0.25">
      <c r="B2" s="74" t="s">
        <v>49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9" ht="18.7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9"/>
      <c r="O3" s="9"/>
      <c r="P3" s="9"/>
      <c r="Q3" s="9">
        <v>42</v>
      </c>
    </row>
    <row r="4" spans="1:29" ht="18.75" x14ac:dyDescent="0.25">
      <c r="B4" s="74">
        <v>2022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29" ht="15.75" customHeight="1" x14ac:dyDescent="0.25">
      <c r="B5" s="74" t="s">
        <v>46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9" ht="18.75" x14ac:dyDescent="0.3">
      <c r="B6" s="73" t="s">
        <v>30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9" ht="16.5" thickBot="1" x14ac:dyDescent="0.3">
      <c r="A7" s="8"/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9" ht="16.5" thickBot="1" x14ac:dyDescent="0.3">
      <c r="A8" s="8"/>
      <c r="B8" s="78" t="s">
        <v>0</v>
      </c>
      <c r="C8" s="76" t="s">
        <v>97</v>
      </c>
      <c r="D8" s="76" t="s">
        <v>98</v>
      </c>
      <c r="E8" s="78" t="s">
        <v>47</v>
      </c>
      <c r="F8" s="80" t="s">
        <v>99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67"/>
    </row>
    <row r="9" spans="1:29" ht="42.75" customHeight="1" thickBot="1" x14ac:dyDescent="0.3">
      <c r="A9" s="8"/>
      <c r="B9" s="79"/>
      <c r="C9" s="77"/>
      <c r="D9" s="77"/>
      <c r="E9" s="79"/>
      <c r="F9" s="69" t="s">
        <v>34</v>
      </c>
      <c r="G9" s="66" t="s">
        <v>35</v>
      </c>
      <c r="H9" s="66" t="s">
        <v>36</v>
      </c>
      <c r="I9" s="66" t="s">
        <v>37</v>
      </c>
      <c r="J9" s="66" t="s">
        <v>38</v>
      </c>
      <c r="K9" s="66" t="s">
        <v>39</v>
      </c>
      <c r="L9" s="66" t="s">
        <v>40</v>
      </c>
      <c r="M9" s="66" t="s">
        <v>41</v>
      </c>
      <c r="N9" s="66" t="s">
        <v>42</v>
      </c>
      <c r="O9" s="66" t="s">
        <v>43</v>
      </c>
      <c r="P9" s="66" t="s">
        <v>44</v>
      </c>
      <c r="Q9" s="2" t="s">
        <v>45</v>
      </c>
      <c r="AB9" s="5"/>
      <c r="AC9" s="5"/>
    </row>
    <row r="10" spans="1:29" ht="21" x14ac:dyDescent="0.25">
      <c r="A10" s="8"/>
      <c r="B10" s="21" t="s">
        <v>1</v>
      </c>
      <c r="C10" s="58"/>
      <c r="D10" s="58"/>
      <c r="E10" s="22"/>
      <c r="F10" s="22"/>
      <c r="G10" s="22"/>
      <c r="H10" s="22"/>
      <c r="I10" s="11"/>
      <c r="J10" s="11"/>
      <c r="K10" s="11"/>
      <c r="L10" s="11"/>
      <c r="M10" s="11"/>
      <c r="N10" s="11"/>
      <c r="O10" s="11"/>
      <c r="P10" s="11"/>
      <c r="Q10" s="11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5.75" x14ac:dyDescent="0.25">
      <c r="A11" s="8"/>
      <c r="B11" s="23" t="s">
        <v>2</v>
      </c>
      <c r="C11" s="63">
        <f>+SUM(C12:C16)</f>
        <v>1384793209</v>
      </c>
      <c r="D11" s="63">
        <f>SUM(D12:D16)</f>
        <v>-711864460.23000002</v>
      </c>
      <c r="E11" s="33">
        <f>SUM(F11:V11)</f>
        <v>382317542.97999996</v>
      </c>
      <c r="F11" s="33">
        <f>SUM(F12:F16)</f>
        <v>22536319.48</v>
      </c>
      <c r="G11" s="33">
        <f t="shared" ref="G11:P11" si="0">SUM(G12:G16)</f>
        <v>35175508.230000004</v>
      </c>
      <c r="H11" s="33">
        <f t="shared" si="0"/>
        <v>44700961.519999996</v>
      </c>
      <c r="I11" s="33">
        <f t="shared" si="0"/>
        <v>34881924.469999999</v>
      </c>
      <c r="J11" s="33">
        <f t="shared" si="0"/>
        <v>38837043.350000001</v>
      </c>
      <c r="K11" s="33">
        <f t="shared" si="0"/>
        <v>41127646.82</v>
      </c>
      <c r="L11" s="33">
        <f t="shared" si="0"/>
        <v>42276539.569999993</v>
      </c>
      <c r="M11" s="33">
        <f t="shared" si="0"/>
        <v>53497599.789999999</v>
      </c>
      <c r="N11" s="33">
        <f t="shared" si="0"/>
        <v>69283999.75</v>
      </c>
      <c r="O11" s="33">
        <f t="shared" si="0"/>
        <v>0</v>
      </c>
      <c r="P11" s="33">
        <f t="shared" si="0"/>
        <v>0</v>
      </c>
      <c r="Q11" s="33">
        <f t="shared" ref="Q11" si="1">SUM(Q12:Q16)</f>
        <v>0</v>
      </c>
      <c r="T11" s="4"/>
    </row>
    <row r="12" spans="1:29" ht="15.75" x14ac:dyDescent="0.25">
      <c r="A12" s="8"/>
      <c r="B12" s="12" t="s">
        <v>3</v>
      </c>
      <c r="C12" s="25">
        <v>1268724948</v>
      </c>
      <c r="D12" s="25">
        <v>-710706658.39999998</v>
      </c>
      <c r="E12" s="26">
        <f>SUM(F12:U12)</f>
        <v>328950563.74000001</v>
      </c>
      <c r="F12" s="25">
        <v>19449552.620000001</v>
      </c>
      <c r="G12" s="25">
        <v>31425865.210000001</v>
      </c>
      <c r="H12" s="25">
        <v>38973060.439999998</v>
      </c>
      <c r="I12" s="25">
        <v>30573517.129999999</v>
      </c>
      <c r="J12" s="25">
        <v>33749518.450000003</v>
      </c>
      <c r="K12" s="25">
        <v>35629301.960000001</v>
      </c>
      <c r="L12" s="25">
        <v>37011871.549999997</v>
      </c>
      <c r="M12" s="25">
        <v>42768201.259999998</v>
      </c>
      <c r="N12" s="25">
        <v>59369675.119999997</v>
      </c>
      <c r="O12" s="25">
        <v>0</v>
      </c>
      <c r="P12" s="25">
        <v>0</v>
      </c>
      <c r="Q12" s="25">
        <v>0</v>
      </c>
    </row>
    <row r="13" spans="1:29" ht="21" customHeight="1" x14ac:dyDescent="0.25">
      <c r="A13" s="8"/>
      <c r="B13" s="12" t="s">
        <v>4</v>
      </c>
      <c r="C13" s="25">
        <v>46967420</v>
      </c>
      <c r="D13" s="25">
        <v>-5656580</v>
      </c>
      <c r="E13" s="26">
        <f>SUM(F13:U13)</f>
        <v>7123168.8499999996</v>
      </c>
      <c r="F13" s="25">
        <v>153500</v>
      </c>
      <c r="G13" s="25">
        <v>242250</v>
      </c>
      <c r="H13" s="25">
        <v>153500</v>
      </c>
      <c r="I13" s="25">
        <v>153500</v>
      </c>
      <c r="J13" s="25">
        <v>153500</v>
      </c>
      <c r="K13" s="25">
        <v>153500</v>
      </c>
      <c r="L13" s="25">
        <v>153500</v>
      </c>
      <c r="M13" s="25">
        <v>4473663.8499999996</v>
      </c>
      <c r="N13" s="25">
        <v>1486255</v>
      </c>
      <c r="O13" s="25">
        <v>0</v>
      </c>
      <c r="P13" s="25">
        <v>0</v>
      </c>
      <c r="Q13" s="25">
        <v>0</v>
      </c>
      <c r="AA13" s="8"/>
    </row>
    <row r="14" spans="1:29" ht="24" customHeight="1" x14ac:dyDescent="0.25">
      <c r="A14" s="8"/>
      <c r="B14" s="12" t="s">
        <v>31</v>
      </c>
      <c r="C14" s="25">
        <v>0</v>
      </c>
      <c r="D14" s="25">
        <v>0</v>
      </c>
      <c r="E14" s="26">
        <f t="shared" ref="E14:E15" si="2">SUM(F14:U14)</f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5">
        <v>0</v>
      </c>
      <c r="M14" s="25">
        <v>0</v>
      </c>
      <c r="N14" s="25">
        <v>0</v>
      </c>
      <c r="O14" s="25"/>
      <c r="P14" s="25"/>
      <c r="Q14" s="25"/>
      <c r="R14" s="7"/>
    </row>
    <row r="15" spans="1:29" ht="31.5" customHeight="1" x14ac:dyDescent="0.25">
      <c r="A15" s="8"/>
      <c r="B15" s="12" t="s">
        <v>71</v>
      </c>
      <c r="C15" s="25">
        <v>0</v>
      </c>
      <c r="D15" s="25">
        <v>0</v>
      </c>
      <c r="E15" s="26">
        <f t="shared" si="2"/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/>
      <c r="P15" s="25"/>
      <c r="Q15" s="25"/>
      <c r="R15" s="7"/>
    </row>
    <row r="16" spans="1:29" ht="15.75" x14ac:dyDescent="0.25">
      <c r="A16" s="8"/>
      <c r="B16" s="12" t="s">
        <v>5</v>
      </c>
      <c r="C16" s="25">
        <v>69100841</v>
      </c>
      <c r="D16" s="25">
        <v>4498778.17</v>
      </c>
      <c r="E16" s="26">
        <f>SUM(F16:U16)</f>
        <v>46243810.390000008</v>
      </c>
      <c r="F16" s="25">
        <v>2933266.86</v>
      </c>
      <c r="G16" s="25">
        <v>3507393.02</v>
      </c>
      <c r="H16" s="25">
        <v>5574401.0800000001</v>
      </c>
      <c r="I16" s="25">
        <v>4154907.34</v>
      </c>
      <c r="J16" s="25">
        <v>4934024.9000000004</v>
      </c>
      <c r="K16" s="25">
        <v>5344844.8600000003</v>
      </c>
      <c r="L16" s="25">
        <v>5111168.0199999996</v>
      </c>
      <c r="M16" s="25">
        <v>6255734.6799999997</v>
      </c>
      <c r="N16" s="25">
        <v>8428069.6300000008</v>
      </c>
      <c r="O16" s="25">
        <v>0</v>
      </c>
      <c r="P16" s="25">
        <v>0</v>
      </c>
      <c r="Q16" s="25">
        <v>0</v>
      </c>
      <c r="R16" s="19"/>
    </row>
    <row r="17" spans="1:17" ht="28.9" customHeight="1" x14ac:dyDescent="0.25">
      <c r="A17" s="8"/>
      <c r="B17" s="23" t="s">
        <v>6</v>
      </c>
      <c r="C17" s="63">
        <f>+SUM(C18:C26)</f>
        <v>1045946313</v>
      </c>
      <c r="D17" s="63">
        <f t="shared" ref="D17:H17" si="3">SUM(D18:D26)</f>
        <v>9800161.6999999955</v>
      </c>
      <c r="E17" s="33">
        <f>SUM(F17:V17)</f>
        <v>104795519.29000001</v>
      </c>
      <c r="F17" s="33">
        <f t="shared" si="3"/>
        <v>745799.5</v>
      </c>
      <c r="G17" s="33">
        <f t="shared" si="3"/>
        <v>4052507.4699999997</v>
      </c>
      <c r="H17" s="33">
        <f t="shared" si="3"/>
        <v>6859144.6600000001</v>
      </c>
      <c r="I17" s="33">
        <f>SUM(I18:I26)</f>
        <v>10479472.799999999</v>
      </c>
      <c r="J17" s="33">
        <f t="shared" ref="J17:P17" si="4">SUM(J18:J26)</f>
        <v>4070445.96</v>
      </c>
      <c r="K17" s="33">
        <f t="shared" si="4"/>
        <v>22058253.380000003</v>
      </c>
      <c r="L17" s="33">
        <f t="shared" si="4"/>
        <v>21157483.919999998</v>
      </c>
      <c r="M17" s="33">
        <f t="shared" si="4"/>
        <v>12230769.93</v>
      </c>
      <c r="N17" s="33">
        <f t="shared" si="4"/>
        <v>23141641.670000006</v>
      </c>
      <c r="O17" s="33">
        <f t="shared" si="4"/>
        <v>0</v>
      </c>
      <c r="P17" s="33">
        <f t="shared" si="4"/>
        <v>0</v>
      </c>
      <c r="Q17" s="33">
        <f t="shared" ref="Q17" si="5">SUM(Q18:Q26)</f>
        <v>0</v>
      </c>
    </row>
    <row r="18" spans="1:17" ht="25.5" customHeight="1" x14ac:dyDescent="0.25">
      <c r="A18" s="8"/>
      <c r="B18" s="12" t="s">
        <v>7</v>
      </c>
      <c r="C18" s="25">
        <v>129890486</v>
      </c>
      <c r="D18" s="25">
        <v>12439656.300000001</v>
      </c>
      <c r="E18" s="25">
        <f t="shared" ref="E18:E26" si="6">SUM(F18:T18)</f>
        <v>16054563.690000001</v>
      </c>
      <c r="F18" s="25">
        <v>299943</v>
      </c>
      <c r="G18" s="25">
        <v>1023840.79</v>
      </c>
      <c r="H18" s="25">
        <v>2094932.98</v>
      </c>
      <c r="I18" s="25">
        <v>1494588.02</v>
      </c>
      <c r="J18" s="25">
        <v>2499626.6</v>
      </c>
      <c r="K18" s="25">
        <v>1605211.63</v>
      </c>
      <c r="L18" s="25">
        <v>2273751.5699999998</v>
      </c>
      <c r="M18" s="25">
        <v>1619921.3</v>
      </c>
      <c r="N18" s="25">
        <v>3142747.8</v>
      </c>
      <c r="O18" s="25">
        <v>0</v>
      </c>
      <c r="P18" s="25">
        <v>0</v>
      </c>
      <c r="Q18" s="25">
        <v>0</v>
      </c>
    </row>
    <row r="19" spans="1:17" ht="32.25" customHeight="1" x14ac:dyDescent="0.25">
      <c r="A19" s="8"/>
      <c r="B19" s="12" t="s">
        <v>8</v>
      </c>
      <c r="C19" s="25">
        <v>153351381</v>
      </c>
      <c r="D19" s="25">
        <v>4114305</v>
      </c>
      <c r="E19" s="25">
        <f t="shared" si="6"/>
        <v>2290831.56</v>
      </c>
      <c r="F19" s="25">
        <v>0</v>
      </c>
      <c r="G19" s="25">
        <v>0</v>
      </c>
      <c r="H19" s="25">
        <v>219330.47</v>
      </c>
      <c r="I19" s="25">
        <v>67590.460000000006</v>
      </c>
      <c r="J19" s="25">
        <v>0</v>
      </c>
      <c r="K19" s="25">
        <v>381702.33</v>
      </c>
      <c r="L19" s="25">
        <v>368953.9</v>
      </c>
      <c r="M19" s="25">
        <v>0</v>
      </c>
      <c r="N19" s="25">
        <v>1253254.3999999999</v>
      </c>
      <c r="O19" s="25">
        <v>0</v>
      </c>
      <c r="P19" s="25">
        <v>0</v>
      </c>
      <c r="Q19" s="25">
        <v>0</v>
      </c>
    </row>
    <row r="20" spans="1:17" ht="27.75" customHeight="1" x14ac:dyDescent="0.25">
      <c r="A20" s="8"/>
      <c r="B20" s="12" t="s">
        <v>9</v>
      </c>
      <c r="C20" s="25">
        <v>382093907</v>
      </c>
      <c r="D20" s="25">
        <v>-8678289.0600000005</v>
      </c>
      <c r="E20" s="25">
        <f t="shared" si="6"/>
        <v>20249258</v>
      </c>
      <c r="F20" s="25">
        <v>0</v>
      </c>
      <c r="G20" s="25">
        <v>165800</v>
      </c>
      <c r="H20" s="25">
        <v>61600</v>
      </c>
      <c r="I20" s="25">
        <v>331100</v>
      </c>
      <c r="J20" s="25">
        <v>94000</v>
      </c>
      <c r="K20" s="25">
        <v>14340708</v>
      </c>
      <c r="L20" s="25">
        <v>5089600</v>
      </c>
      <c r="M20" s="25">
        <v>166450</v>
      </c>
      <c r="N20" s="25">
        <v>0</v>
      </c>
      <c r="O20" s="25">
        <v>0</v>
      </c>
      <c r="P20" s="25">
        <v>0</v>
      </c>
      <c r="Q20" s="25">
        <v>0</v>
      </c>
    </row>
    <row r="21" spans="1:17" ht="28.5" customHeight="1" x14ac:dyDescent="0.25">
      <c r="A21" s="8"/>
      <c r="B21" s="12" t="s">
        <v>10</v>
      </c>
      <c r="C21" s="25">
        <v>176897510</v>
      </c>
      <c r="D21" s="25">
        <v>-11090562</v>
      </c>
      <c r="E21" s="25">
        <f t="shared" si="6"/>
        <v>1462510</v>
      </c>
      <c r="F21" s="25">
        <v>0</v>
      </c>
      <c r="G21" s="25">
        <v>140700</v>
      </c>
      <c r="H21" s="25">
        <v>87900</v>
      </c>
      <c r="I21" s="25">
        <v>118450</v>
      </c>
      <c r="J21" s="25">
        <v>0</v>
      </c>
      <c r="K21" s="25">
        <v>836880</v>
      </c>
      <c r="L21" s="25">
        <v>255080</v>
      </c>
      <c r="M21" s="25">
        <v>23500</v>
      </c>
      <c r="N21" s="25">
        <v>0</v>
      </c>
      <c r="O21" s="25">
        <v>0</v>
      </c>
      <c r="P21" s="25">
        <v>0</v>
      </c>
      <c r="Q21" s="25">
        <v>0</v>
      </c>
    </row>
    <row r="22" spans="1:17" ht="24" customHeight="1" x14ac:dyDescent="0.25">
      <c r="A22" s="8"/>
      <c r="B22" s="12" t="s">
        <v>11</v>
      </c>
      <c r="C22" s="25">
        <v>63576843</v>
      </c>
      <c r="D22" s="25">
        <v>54690670.609999999</v>
      </c>
      <c r="E22" s="25">
        <f t="shared" si="6"/>
        <v>50383241.32</v>
      </c>
      <c r="F22" s="25">
        <v>150800</v>
      </c>
      <c r="G22" s="25">
        <v>1746642.05</v>
      </c>
      <c r="H22" s="25">
        <v>150800</v>
      </c>
      <c r="I22" s="25">
        <v>7896020.7800000003</v>
      </c>
      <c r="J22" s="25">
        <v>621800</v>
      </c>
      <c r="K22" s="25">
        <v>6463034.4500000002</v>
      </c>
      <c r="L22" s="25">
        <v>10225764.359999999</v>
      </c>
      <c r="M22" s="25">
        <v>7391152.0999999996</v>
      </c>
      <c r="N22" s="25">
        <v>15737227.58</v>
      </c>
      <c r="O22" s="25">
        <v>0</v>
      </c>
      <c r="P22" s="25">
        <v>0</v>
      </c>
      <c r="Q22" s="25">
        <v>0</v>
      </c>
    </row>
    <row r="23" spans="1:17" ht="26.25" customHeight="1" x14ac:dyDescent="0.25">
      <c r="A23" s="8"/>
      <c r="B23" s="12" t="s">
        <v>12</v>
      </c>
      <c r="C23" s="60">
        <v>11920000</v>
      </c>
      <c r="D23" s="25">
        <v>7421332.3399999999</v>
      </c>
      <c r="E23" s="25">
        <f t="shared" si="6"/>
        <v>3544497.91</v>
      </c>
      <c r="F23" s="25">
        <v>123042</v>
      </c>
      <c r="G23" s="25">
        <v>89141.67</v>
      </c>
      <c r="H23" s="25">
        <v>280130.92</v>
      </c>
      <c r="I23" s="25">
        <v>82416.67</v>
      </c>
      <c r="J23" s="25">
        <v>171159.48</v>
      </c>
      <c r="K23" s="25">
        <v>182910.38</v>
      </c>
      <c r="L23" s="25">
        <v>1756788.52</v>
      </c>
      <c r="M23" s="25">
        <v>182980.6</v>
      </c>
      <c r="N23" s="25">
        <v>675927.67</v>
      </c>
      <c r="O23" s="25">
        <v>0</v>
      </c>
      <c r="P23" s="25">
        <v>0</v>
      </c>
      <c r="Q23" s="25">
        <v>0</v>
      </c>
    </row>
    <row r="24" spans="1:17" ht="46.5" customHeight="1" x14ac:dyDescent="0.25">
      <c r="A24" s="8"/>
      <c r="B24" s="12" t="s">
        <v>13</v>
      </c>
      <c r="C24" s="60">
        <v>10349547</v>
      </c>
      <c r="D24" s="25">
        <v>-4070587</v>
      </c>
      <c r="E24" s="25">
        <f t="shared" si="6"/>
        <v>1526530.1500000001</v>
      </c>
      <c r="F24" s="25">
        <v>0</v>
      </c>
      <c r="G24" s="25">
        <v>84810</v>
      </c>
      <c r="H24" s="25">
        <v>25000</v>
      </c>
      <c r="I24" s="25">
        <v>57280.08</v>
      </c>
      <c r="J24" s="25">
        <v>142783.01</v>
      </c>
      <c r="K24" s="25">
        <v>42840.44</v>
      </c>
      <c r="L24" s="25">
        <v>152033.03</v>
      </c>
      <c r="M24" s="25">
        <v>535466.17000000004</v>
      </c>
      <c r="N24" s="25">
        <v>486317.42</v>
      </c>
      <c r="O24" s="25">
        <v>0</v>
      </c>
      <c r="P24" s="25">
        <v>0</v>
      </c>
      <c r="Q24" s="25">
        <v>0</v>
      </c>
    </row>
    <row r="25" spans="1:17" ht="42" customHeight="1" x14ac:dyDescent="0.25">
      <c r="A25" s="8"/>
      <c r="B25" s="12" t="s">
        <v>14</v>
      </c>
      <c r="C25" s="60">
        <v>108561544</v>
      </c>
      <c r="D25" s="25">
        <v>-46125959.490000002</v>
      </c>
      <c r="E25" s="25">
        <f t="shared" si="6"/>
        <v>7068955.459999999</v>
      </c>
      <c r="F25" s="25">
        <v>172014.5</v>
      </c>
      <c r="G25" s="25">
        <v>801572.96</v>
      </c>
      <c r="H25" s="25">
        <v>3780999.89</v>
      </c>
      <c r="I25" s="25">
        <v>343066.59</v>
      </c>
      <c r="J25" s="25">
        <v>448387.87</v>
      </c>
      <c r="K25" s="25">
        <v>-1891481.15</v>
      </c>
      <c r="L25" s="25">
        <v>765885.9</v>
      </c>
      <c r="M25" s="25">
        <v>1250724.3999999999</v>
      </c>
      <c r="N25" s="25">
        <v>1397784.5</v>
      </c>
      <c r="O25" s="25">
        <v>0</v>
      </c>
      <c r="P25" s="25">
        <v>0</v>
      </c>
      <c r="Q25" s="25">
        <v>0</v>
      </c>
    </row>
    <row r="26" spans="1:17" ht="15.75" x14ac:dyDescent="0.25">
      <c r="A26" s="8"/>
      <c r="B26" s="12" t="s">
        <v>94</v>
      </c>
      <c r="C26" s="60">
        <v>9305095</v>
      </c>
      <c r="D26" s="25">
        <v>1099595</v>
      </c>
      <c r="E26" s="25">
        <f t="shared" si="6"/>
        <v>2215131.2000000002</v>
      </c>
      <c r="F26" s="25">
        <v>0</v>
      </c>
      <c r="G26" s="25">
        <v>0</v>
      </c>
      <c r="H26" s="25">
        <v>158450.4</v>
      </c>
      <c r="I26" s="25">
        <v>88960.2</v>
      </c>
      <c r="J26" s="25">
        <v>92689</v>
      </c>
      <c r="K26" s="25">
        <v>96447.3</v>
      </c>
      <c r="L26" s="25">
        <v>269626.64</v>
      </c>
      <c r="M26" s="25">
        <v>1060575.3600000001</v>
      </c>
      <c r="N26" s="25">
        <v>448382.3</v>
      </c>
      <c r="O26" s="25">
        <v>0</v>
      </c>
      <c r="P26" s="25">
        <v>0</v>
      </c>
      <c r="Q26" s="25">
        <v>0</v>
      </c>
    </row>
    <row r="27" spans="1:17" ht="15.75" x14ac:dyDescent="0.25">
      <c r="A27" s="8"/>
      <c r="B27" s="23" t="s">
        <v>15</v>
      </c>
      <c r="C27" s="63">
        <f>+SUM(C28:C36)</f>
        <v>170198051</v>
      </c>
      <c r="D27" s="63">
        <f>SUM(D28:D36)</f>
        <v>109586635.89</v>
      </c>
      <c r="E27" s="33">
        <f>SUM(F27:V27)</f>
        <v>30604463.719999999</v>
      </c>
      <c r="F27" s="33">
        <f t="shared" ref="F27:I27" si="7">SUM(F28:F36)</f>
        <v>0</v>
      </c>
      <c r="G27" s="33">
        <f t="shared" si="7"/>
        <v>212890.01</v>
      </c>
      <c r="H27" s="33">
        <f t="shared" si="7"/>
        <v>2102146.13</v>
      </c>
      <c r="I27" s="33">
        <f t="shared" si="7"/>
        <v>797661.62</v>
      </c>
      <c r="J27" s="33">
        <f t="shared" ref="J27:P27" si="8">SUM(J28:J36)</f>
        <v>2630205.0499999998</v>
      </c>
      <c r="K27" s="33">
        <f t="shared" si="8"/>
        <v>10336405.449999999</v>
      </c>
      <c r="L27" s="33">
        <f t="shared" si="8"/>
        <v>10692816.51</v>
      </c>
      <c r="M27" s="33">
        <f t="shared" si="8"/>
        <v>1537073.37</v>
      </c>
      <c r="N27" s="33">
        <f t="shared" si="8"/>
        <v>2295265.58</v>
      </c>
      <c r="O27" s="33">
        <f t="shared" si="8"/>
        <v>0</v>
      </c>
      <c r="P27" s="33">
        <f t="shared" si="8"/>
        <v>0</v>
      </c>
      <c r="Q27" s="33">
        <f t="shared" ref="Q27" si="9">SUM(Q28:Q36)</f>
        <v>0</v>
      </c>
    </row>
    <row r="28" spans="1:17" ht="15.75" x14ac:dyDescent="0.25">
      <c r="A28" s="8"/>
      <c r="B28" s="12" t="s">
        <v>16</v>
      </c>
      <c r="C28" s="60">
        <v>3838387</v>
      </c>
      <c r="D28" s="25">
        <v>1186148</v>
      </c>
      <c r="E28" s="25">
        <f>+SUM(F28:T28)</f>
        <v>1125014.45</v>
      </c>
      <c r="F28" s="25">
        <v>0</v>
      </c>
      <c r="G28" s="25">
        <v>15960</v>
      </c>
      <c r="H28" s="25">
        <v>13974.74</v>
      </c>
      <c r="I28" s="25">
        <v>-122.78</v>
      </c>
      <c r="J28" s="25">
        <v>179148.79999999999</v>
      </c>
      <c r="K28" s="25">
        <v>40162.18</v>
      </c>
      <c r="L28" s="25">
        <v>60400.69</v>
      </c>
      <c r="M28" s="25">
        <v>338735.78</v>
      </c>
      <c r="N28" s="25">
        <v>476755.04</v>
      </c>
      <c r="O28" s="25">
        <v>0</v>
      </c>
      <c r="P28" s="25">
        <v>0</v>
      </c>
      <c r="Q28" s="25">
        <v>0</v>
      </c>
    </row>
    <row r="29" spans="1:17" ht="30.75" customHeight="1" x14ac:dyDescent="0.25">
      <c r="A29" s="8"/>
      <c r="B29" s="12" t="s">
        <v>17</v>
      </c>
      <c r="C29" s="60">
        <v>62018600</v>
      </c>
      <c r="D29" s="25">
        <v>1272270</v>
      </c>
      <c r="E29" s="25">
        <f t="shared" ref="E29:E36" si="10">+SUM(F29:T29)</f>
        <v>1479706.46</v>
      </c>
      <c r="F29" s="25">
        <v>0</v>
      </c>
      <c r="G29" s="25">
        <v>37642</v>
      </c>
      <c r="H29" s="25">
        <v>536188.61</v>
      </c>
      <c r="I29" s="25">
        <v>211515</v>
      </c>
      <c r="J29" s="25">
        <v>0</v>
      </c>
      <c r="K29" s="25">
        <v>689876.85</v>
      </c>
      <c r="L29" s="25">
        <v>0</v>
      </c>
      <c r="M29" s="25">
        <v>0</v>
      </c>
      <c r="N29" s="25">
        <v>4484</v>
      </c>
      <c r="O29" s="25">
        <v>0</v>
      </c>
      <c r="P29" s="25">
        <v>0</v>
      </c>
      <c r="Q29" s="25">
        <v>0</v>
      </c>
    </row>
    <row r="30" spans="1:17" ht="27.75" customHeight="1" x14ac:dyDescent="0.25">
      <c r="A30" s="8"/>
      <c r="B30" s="12" t="s">
        <v>18</v>
      </c>
      <c r="C30" s="60">
        <v>4574098</v>
      </c>
      <c r="D30" s="25">
        <v>1579338</v>
      </c>
      <c r="E30" s="25">
        <f t="shared" si="10"/>
        <v>869182.74</v>
      </c>
      <c r="F30" s="25">
        <v>0</v>
      </c>
      <c r="G30" s="25">
        <v>0</v>
      </c>
      <c r="H30" s="25">
        <v>189952.76</v>
      </c>
      <c r="I30" s="25">
        <v>0</v>
      </c>
      <c r="J30" s="25">
        <v>396048.12</v>
      </c>
      <c r="K30" s="25">
        <v>13567.92</v>
      </c>
      <c r="L30" s="25">
        <v>87853.94</v>
      </c>
      <c r="M30" s="25">
        <v>113488.5</v>
      </c>
      <c r="N30" s="25">
        <v>68271.5</v>
      </c>
      <c r="O30" s="25">
        <v>0</v>
      </c>
      <c r="P30" s="25">
        <v>0</v>
      </c>
      <c r="Q30" s="25">
        <v>0</v>
      </c>
    </row>
    <row r="31" spans="1:17" ht="25.5" customHeight="1" x14ac:dyDescent="0.25">
      <c r="A31" s="8"/>
      <c r="B31" s="12" t="s">
        <v>19</v>
      </c>
      <c r="C31" s="60">
        <v>2525000</v>
      </c>
      <c r="D31" s="25">
        <v>324767.35999999999</v>
      </c>
      <c r="E31" s="25">
        <f t="shared" si="10"/>
        <v>90781.28</v>
      </c>
      <c r="F31" s="25">
        <v>0</v>
      </c>
      <c r="G31" s="25">
        <v>0</v>
      </c>
      <c r="H31" s="25">
        <v>0</v>
      </c>
      <c r="I31" s="25">
        <v>81123.520000000004</v>
      </c>
      <c r="J31" s="25">
        <v>9657.76</v>
      </c>
      <c r="K31" s="25">
        <v>0</v>
      </c>
      <c r="L31" s="25">
        <v>0</v>
      </c>
      <c r="M31" s="25">
        <v>0</v>
      </c>
      <c r="N31" s="25">
        <v>0</v>
      </c>
      <c r="O31" s="25"/>
      <c r="P31" s="25">
        <v>0</v>
      </c>
      <c r="Q31" s="25">
        <v>0</v>
      </c>
    </row>
    <row r="32" spans="1:17" ht="15.75" x14ac:dyDescent="0.25">
      <c r="A32" s="8"/>
      <c r="B32" s="12" t="s">
        <v>20</v>
      </c>
      <c r="C32" s="60">
        <v>22824980</v>
      </c>
      <c r="D32" s="25">
        <v>-10176063</v>
      </c>
      <c r="E32" s="25">
        <f t="shared" si="10"/>
        <v>269771.60000000003</v>
      </c>
      <c r="F32" s="25">
        <v>0</v>
      </c>
      <c r="G32" s="25">
        <v>0</v>
      </c>
      <c r="H32" s="25">
        <v>0</v>
      </c>
      <c r="I32" s="25">
        <v>0</v>
      </c>
      <c r="J32" s="25">
        <v>58150.400000000001</v>
      </c>
      <c r="K32" s="25">
        <v>0</v>
      </c>
      <c r="L32" s="25">
        <v>211621.2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</row>
    <row r="33" spans="1:17" ht="46.5" customHeight="1" x14ac:dyDescent="0.25">
      <c r="A33" s="8"/>
      <c r="B33" s="12" t="s">
        <v>72</v>
      </c>
      <c r="C33" s="60">
        <v>140019</v>
      </c>
      <c r="D33" s="25">
        <v>-94819</v>
      </c>
      <c r="E33" s="25">
        <f t="shared" si="10"/>
        <v>6769.66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2639.66</v>
      </c>
      <c r="M33" s="25">
        <v>4130</v>
      </c>
      <c r="N33" s="25">
        <v>0</v>
      </c>
      <c r="O33" s="25"/>
      <c r="P33" s="25"/>
      <c r="Q33" s="25"/>
    </row>
    <row r="34" spans="1:17" ht="31.5" x14ac:dyDescent="0.25">
      <c r="A34" s="8"/>
      <c r="B34" s="12" t="s">
        <v>21</v>
      </c>
      <c r="C34" s="60">
        <v>23828897</v>
      </c>
      <c r="D34" s="25">
        <v>3272248.22</v>
      </c>
      <c r="E34" s="25">
        <f t="shared" si="10"/>
        <v>5854276.1099999994</v>
      </c>
      <c r="F34" s="25">
        <v>0</v>
      </c>
      <c r="G34" s="25">
        <v>0</v>
      </c>
      <c r="H34" s="25">
        <v>911565.51</v>
      </c>
      <c r="I34" s="25">
        <v>0</v>
      </c>
      <c r="J34" s="25">
        <v>1704000</v>
      </c>
      <c r="K34" s="25">
        <v>1067800</v>
      </c>
      <c r="L34" s="25">
        <v>1246770.6000000001</v>
      </c>
      <c r="M34" s="25">
        <v>27140</v>
      </c>
      <c r="N34" s="25">
        <v>897000</v>
      </c>
      <c r="O34" s="25">
        <v>0</v>
      </c>
      <c r="P34" s="25">
        <v>0</v>
      </c>
      <c r="Q34" s="25">
        <v>0</v>
      </c>
    </row>
    <row r="35" spans="1:17" ht="42" customHeight="1" x14ac:dyDescent="0.25">
      <c r="A35" s="8"/>
      <c r="B35" s="12" t="s">
        <v>73</v>
      </c>
      <c r="C35" s="60">
        <v>0</v>
      </c>
      <c r="D35" s="25">
        <v>0</v>
      </c>
      <c r="E35" s="25">
        <f t="shared" si="10"/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/>
      <c r="P35" s="25"/>
      <c r="Q35" s="25"/>
    </row>
    <row r="36" spans="1:17" ht="15.75" x14ac:dyDescent="0.25">
      <c r="A36" s="8"/>
      <c r="B36" s="12" t="s">
        <v>22</v>
      </c>
      <c r="C36" s="60">
        <v>50448070</v>
      </c>
      <c r="D36" s="25">
        <v>112222746.31</v>
      </c>
      <c r="E36" s="25">
        <f t="shared" si="10"/>
        <v>20908961.419999998</v>
      </c>
      <c r="F36" s="25">
        <v>0</v>
      </c>
      <c r="G36" s="25">
        <v>159288.01</v>
      </c>
      <c r="H36" s="25">
        <v>450464.51</v>
      </c>
      <c r="I36" s="25">
        <v>505145.88</v>
      </c>
      <c r="J36" s="25">
        <v>283199.96999999997</v>
      </c>
      <c r="K36" s="25">
        <v>8524998.5</v>
      </c>
      <c r="L36" s="25">
        <v>9083530.4199999999</v>
      </c>
      <c r="M36" s="25">
        <v>1053579.0900000001</v>
      </c>
      <c r="N36" s="25">
        <v>848755.04</v>
      </c>
      <c r="O36" s="25">
        <v>0</v>
      </c>
      <c r="P36" s="25">
        <v>0</v>
      </c>
      <c r="Q36" s="25">
        <v>0</v>
      </c>
    </row>
    <row r="37" spans="1:17" ht="15.75" x14ac:dyDescent="0.25">
      <c r="A37" s="8"/>
      <c r="B37" s="23" t="s">
        <v>74</v>
      </c>
      <c r="C37" s="63">
        <f>+SUM(C38:C44)</f>
        <v>1300000</v>
      </c>
      <c r="D37" s="63">
        <f>SUM(D38:D44)</f>
        <v>-103800</v>
      </c>
      <c r="E37" s="33">
        <f>SUM(F37:V37)</f>
        <v>427029</v>
      </c>
      <c r="F37" s="33">
        <f>SUM(F38:F44)</f>
        <v>0</v>
      </c>
      <c r="G37" s="33">
        <f t="shared" ref="G37:P37" si="11">SUM(G38:G44)</f>
        <v>51775</v>
      </c>
      <c r="H37" s="33">
        <f t="shared" si="11"/>
        <v>0</v>
      </c>
      <c r="I37" s="33">
        <f t="shared" si="11"/>
        <v>141275</v>
      </c>
      <c r="J37" s="33">
        <f t="shared" si="11"/>
        <v>114004</v>
      </c>
      <c r="K37" s="33">
        <f t="shared" si="11"/>
        <v>0</v>
      </c>
      <c r="L37" s="33">
        <f t="shared" si="11"/>
        <v>59275</v>
      </c>
      <c r="M37" s="33">
        <f t="shared" si="11"/>
        <v>0</v>
      </c>
      <c r="N37" s="33">
        <f t="shared" si="11"/>
        <v>60700</v>
      </c>
      <c r="O37" s="33">
        <f t="shared" si="11"/>
        <v>0</v>
      </c>
      <c r="P37" s="33">
        <f t="shared" si="11"/>
        <v>0</v>
      </c>
      <c r="Q37" s="33">
        <f t="shared" ref="Q37" si="12">SUM(Q38:Q44)</f>
        <v>0</v>
      </c>
    </row>
    <row r="38" spans="1:17" ht="47.45" customHeight="1" x14ac:dyDescent="0.25">
      <c r="A38" s="8"/>
      <c r="B38" s="12" t="s">
        <v>75</v>
      </c>
      <c r="C38" s="25">
        <v>1300000</v>
      </c>
      <c r="D38" s="25">
        <v>-103800</v>
      </c>
      <c r="E38" s="25">
        <f>+SUM(F38:T38)</f>
        <v>427029</v>
      </c>
      <c r="F38" s="25">
        <v>0</v>
      </c>
      <c r="G38" s="25">
        <v>51775</v>
      </c>
      <c r="H38" s="25">
        <v>0</v>
      </c>
      <c r="I38" s="25">
        <v>141275</v>
      </c>
      <c r="J38" s="25">
        <v>114004</v>
      </c>
      <c r="K38" s="25">
        <v>0</v>
      </c>
      <c r="L38" s="27">
        <v>59275</v>
      </c>
      <c r="M38" s="27">
        <v>0</v>
      </c>
      <c r="N38" s="27">
        <v>60700</v>
      </c>
      <c r="O38" s="27"/>
      <c r="P38" s="27">
        <v>0</v>
      </c>
      <c r="Q38" s="27">
        <v>0</v>
      </c>
    </row>
    <row r="39" spans="1:17" ht="31.5" x14ac:dyDescent="0.25">
      <c r="A39" s="8"/>
      <c r="B39" s="12" t="s">
        <v>76</v>
      </c>
      <c r="C39" s="25">
        <v>0</v>
      </c>
      <c r="D39" s="25">
        <v>0</v>
      </c>
      <c r="E39" s="25">
        <f>+SUM(F39:V39)</f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7"/>
      <c r="P39" s="27"/>
      <c r="Q39" s="27"/>
    </row>
    <row r="40" spans="1:17" ht="31.5" x14ac:dyDescent="0.25">
      <c r="A40" s="8"/>
      <c r="B40" s="12" t="s">
        <v>77</v>
      </c>
      <c r="C40" s="25">
        <v>0</v>
      </c>
      <c r="D40" s="25">
        <v>0</v>
      </c>
      <c r="E40" s="25">
        <f>+SUM(F40:V40)</f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7"/>
      <c r="P40" s="27"/>
      <c r="Q40" s="27"/>
    </row>
    <row r="41" spans="1:17" ht="45" customHeight="1" x14ac:dyDescent="0.25">
      <c r="A41" s="8"/>
      <c r="B41" s="12" t="s">
        <v>78</v>
      </c>
      <c r="C41" s="25">
        <v>0</v>
      </c>
      <c r="D41" s="25">
        <v>0</v>
      </c>
      <c r="E41" s="25">
        <f>+SUM(F41:V41)</f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7"/>
      <c r="P41" s="27"/>
      <c r="Q41" s="27"/>
    </row>
    <row r="42" spans="1:17" ht="48" customHeight="1" x14ac:dyDescent="0.25">
      <c r="A42" s="8"/>
      <c r="B42" s="12" t="s">
        <v>79</v>
      </c>
      <c r="C42" s="25">
        <v>0</v>
      </c>
      <c r="D42" s="25">
        <v>0</v>
      </c>
      <c r="E42" s="25">
        <f>+SUM(F42:V42)</f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7"/>
      <c r="P42" s="27"/>
      <c r="Q42" s="27"/>
    </row>
    <row r="43" spans="1:17" ht="31.5" x14ac:dyDescent="0.25">
      <c r="A43" s="8"/>
      <c r="B43" s="12" t="s">
        <v>80</v>
      </c>
      <c r="C43" s="25">
        <v>0</v>
      </c>
      <c r="D43" s="25">
        <v>0</v>
      </c>
      <c r="E43" s="25">
        <f t="shared" ref="E43" si="13">+SUM(F43:V43)</f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7"/>
      <c r="P43" s="27"/>
      <c r="Q43" s="27"/>
    </row>
    <row r="44" spans="1:17" ht="43.5" customHeight="1" x14ac:dyDescent="0.25">
      <c r="A44" s="8"/>
      <c r="B44" s="12" t="s">
        <v>81</v>
      </c>
      <c r="C44" s="25">
        <v>0</v>
      </c>
      <c r="D44" s="25">
        <v>0</v>
      </c>
      <c r="E44" s="25">
        <f>+SUM(F44:V44)</f>
        <v>0</v>
      </c>
      <c r="F44" s="25">
        <v>0</v>
      </c>
      <c r="G44" s="25">
        <v>0</v>
      </c>
      <c r="H44" s="25">
        <v>0</v>
      </c>
      <c r="I44" s="25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7"/>
      <c r="P44" s="27"/>
      <c r="Q44" s="27"/>
    </row>
    <row r="45" spans="1:17" ht="15.75" x14ac:dyDescent="0.25">
      <c r="A45" s="8"/>
      <c r="B45" s="23" t="s">
        <v>82</v>
      </c>
      <c r="C45" s="63">
        <f>+SUM(C46:C52)</f>
        <v>0</v>
      </c>
      <c r="D45" s="63">
        <f>SUM(D46:D48)</f>
        <v>0</v>
      </c>
      <c r="E45" s="33">
        <f>SUM(F45:V45)</f>
        <v>0</v>
      </c>
      <c r="F45" s="33">
        <f>SUM(F46:F52)</f>
        <v>0</v>
      </c>
      <c r="G45" s="33">
        <f t="shared" ref="G45:I45" si="14">SUM(G46:G52)</f>
        <v>0</v>
      </c>
      <c r="H45" s="33">
        <f t="shared" si="14"/>
        <v>0</v>
      </c>
      <c r="I45" s="33">
        <f t="shared" si="14"/>
        <v>0</v>
      </c>
      <c r="J45" s="33">
        <f>SUM(J46:J52)</f>
        <v>0</v>
      </c>
      <c r="K45" s="33">
        <f>SUM(K46:K52)</f>
        <v>0</v>
      </c>
      <c r="L45" s="33"/>
      <c r="M45" s="33"/>
      <c r="N45" s="33"/>
      <c r="O45" s="33"/>
      <c r="P45" s="33"/>
      <c r="Q45" s="33"/>
    </row>
    <row r="46" spans="1:17" ht="31.5" x14ac:dyDescent="0.25">
      <c r="A46" s="8"/>
      <c r="B46" s="12" t="s">
        <v>83</v>
      </c>
      <c r="C46" s="25">
        <v>0</v>
      </c>
      <c r="D46" s="25">
        <v>0</v>
      </c>
      <c r="E46" s="29">
        <f>SUM(F46:Q46)</f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7"/>
      <c r="P46" s="27"/>
      <c r="Q46" s="27"/>
    </row>
    <row r="47" spans="1:17" ht="31.5" x14ac:dyDescent="0.25">
      <c r="A47" s="8"/>
      <c r="B47" s="12" t="s">
        <v>84</v>
      </c>
      <c r="C47" s="25">
        <v>0</v>
      </c>
      <c r="D47" s="25">
        <v>0</v>
      </c>
      <c r="E47" s="29">
        <f t="shared" ref="E47:E74" si="15">SUM(F47:Q47)</f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7"/>
      <c r="P47" s="27"/>
      <c r="Q47" s="27"/>
    </row>
    <row r="48" spans="1:17" ht="31.5" x14ac:dyDescent="0.25">
      <c r="A48" s="8"/>
      <c r="B48" s="12" t="s">
        <v>85</v>
      </c>
      <c r="C48" s="25">
        <v>0</v>
      </c>
      <c r="D48" s="25">
        <v>0</v>
      </c>
      <c r="E48" s="29">
        <f t="shared" si="15"/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7"/>
      <c r="P48" s="27"/>
      <c r="Q48" s="27"/>
    </row>
    <row r="49" spans="1:17" ht="31.5" x14ac:dyDescent="0.25">
      <c r="A49" s="8"/>
      <c r="B49" s="12" t="s">
        <v>86</v>
      </c>
      <c r="C49" s="25">
        <v>0</v>
      </c>
      <c r="D49" s="25">
        <v>0</v>
      </c>
      <c r="E49" s="29">
        <f t="shared" si="15"/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7"/>
      <c r="P49" s="27"/>
      <c r="Q49" s="27"/>
    </row>
    <row r="50" spans="1:17" ht="31.5" x14ac:dyDescent="0.25">
      <c r="A50" s="8"/>
      <c r="B50" s="12" t="s">
        <v>87</v>
      </c>
      <c r="C50" s="25">
        <v>0</v>
      </c>
      <c r="D50" s="25">
        <v>0</v>
      </c>
      <c r="E50" s="29">
        <f t="shared" si="15"/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7"/>
      <c r="P50" s="27"/>
      <c r="Q50" s="27"/>
    </row>
    <row r="51" spans="1:17" ht="31.5" x14ac:dyDescent="0.25">
      <c r="A51" s="8"/>
      <c r="B51" s="12" t="s">
        <v>88</v>
      </c>
      <c r="C51" s="25">
        <v>0</v>
      </c>
      <c r="D51" s="25">
        <v>0</v>
      </c>
      <c r="E51" s="29">
        <f t="shared" si="15"/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7"/>
      <c r="P51" s="27"/>
      <c r="Q51" s="27"/>
    </row>
    <row r="52" spans="1:17" ht="31.5" x14ac:dyDescent="0.25">
      <c r="A52" s="8"/>
      <c r="B52" s="12" t="s">
        <v>89</v>
      </c>
      <c r="C52" s="25">
        <v>0</v>
      </c>
      <c r="D52" s="25"/>
      <c r="E52" s="29">
        <f t="shared" si="15"/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7"/>
      <c r="P52" s="27"/>
      <c r="Q52" s="27"/>
    </row>
    <row r="53" spans="1:17" ht="15.75" x14ac:dyDescent="0.25">
      <c r="A53" s="8"/>
      <c r="B53" s="23" t="s">
        <v>23</v>
      </c>
      <c r="C53" s="63">
        <f>+SUM(C54:C62)</f>
        <v>73440497</v>
      </c>
      <c r="D53" s="63">
        <f>SUM(D54:D62)</f>
        <v>600921462.63999999</v>
      </c>
      <c r="E53" s="33">
        <f>SUM(F53:V53)</f>
        <v>398762422.56</v>
      </c>
      <c r="F53" s="33">
        <f>SUM(F54:F61)</f>
        <v>0</v>
      </c>
      <c r="G53" s="33">
        <f t="shared" ref="G53:I53" si="16">SUM(G54:G61)</f>
        <v>0</v>
      </c>
      <c r="H53" s="33">
        <f t="shared" si="16"/>
        <v>1247872.0299999998</v>
      </c>
      <c r="I53" s="33">
        <f t="shared" si="16"/>
        <v>1619815.48</v>
      </c>
      <c r="J53" s="33">
        <f t="shared" ref="J53:P53" si="17">SUM(J54:J62)</f>
        <v>9265550.7100000009</v>
      </c>
      <c r="K53" s="33">
        <f t="shared" si="17"/>
        <v>130789851.66</v>
      </c>
      <c r="L53" s="33">
        <f t="shared" si="17"/>
        <v>153513927.13000003</v>
      </c>
      <c r="M53" s="33">
        <f t="shared" si="17"/>
        <v>3981200.37</v>
      </c>
      <c r="N53" s="33">
        <f t="shared" si="17"/>
        <v>98344205.180000007</v>
      </c>
      <c r="O53" s="33">
        <f t="shared" si="17"/>
        <v>0</v>
      </c>
      <c r="P53" s="33">
        <f t="shared" si="17"/>
        <v>0</v>
      </c>
      <c r="Q53" s="33">
        <f t="shared" ref="Q53" si="18">SUM(Q54:Q62)</f>
        <v>0</v>
      </c>
    </row>
    <row r="54" spans="1:17" ht="33" customHeight="1" x14ac:dyDescent="0.25">
      <c r="A54" s="8"/>
      <c r="B54" s="12" t="s">
        <v>24</v>
      </c>
      <c r="C54" s="25">
        <v>63925916</v>
      </c>
      <c r="D54" s="25">
        <v>548343080.54999995</v>
      </c>
      <c r="E54" s="25">
        <f>+SUM(F54:V54)</f>
        <v>393838528.78000003</v>
      </c>
      <c r="F54" s="25">
        <v>0</v>
      </c>
      <c r="G54" s="25">
        <v>0</v>
      </c>
      <c r="H54" s="25">
        <v>1072510.1299999999</v>
      </c>
      <c r="I54" s="25">
        <v>649153.4</v>
      </c>
      <c r="J54" s="25">
        <v>9265550.7100000009</v>
      </c>
      <c r="K54" s="25">
        <v>130341426.56</v>
      </c>
      <c r="L54" s="25">
        <v>152801946.80000001</v>
      </c>
      <c r="M54" s="25">
        <v>3766764.75</v>
      </c>
      <c r="N54" s="25">
        <v>95941176.430000007</v>
      </c>
      <c r="O54" s="25">
        <v>0</v>
      </c>
      <c r="P54" s="25">
        <v>0</v>
      </c>
      <c r="Q54" s="25">
        <v>0</v>
      </c>
    </row>
    <row r="55" spans="1:17" ht="31.5" x14ac:dyDescent="0.25">
      <c r="A55" s="8"/>
      <c r="B55" s="12" t="s">
        <v>25</v>
      </c>
      <c r="C55" s="25">
        <v>1320165</v>
      </c>
      <c r="D55" s="25">
        <v>2053057</v>
      </c>
      <c r="E55" s="25">
        <f>+SUM(F55:V55)</f>
        <v>1070129.6299999999</v>
      </c>
      <c r="F55" s="25">
        <v>0</v>
      </c>
      <c r="G55" s="25">
        <v>0</v>
      </c>
      <c r="H55" s="25">
        <v>0</v>
      </c>
      <c r="I55" s="25">
        <v>899676.82</v>
      </c>
      <c r="J55" s="25">
        <v>0</v>
      </c>
      <c r="K55" s="25">
        <v>18752.599999999999</v>
      </c>
      <c r="L55" s="25">
        <v>76689.81</v>
      </c>
      <c r="M55" s="25">
        <v>75010.399999999994</v>
      </c>
      <c r="N55" s="25">
        <v>0</v>
      </c>
      <c r="O55" s="25"/>
      <c r="P55" s="25">
        <v>0</v>
      </c>
      <c r="Q55" s="25">
        <v>0</v>
      </c>
    </row>
    <row r="56" spans="1:17" ht="50.25" customHeight="1" x14ac:dyDescent="0.25">
      <c r="A56" s="8"/>
      <c r="B56" s="12" t="s">
        <v>90</v>
      </c>
      <c r="C56" s="25">
        <v>0</v>
      </c>
      <c r="D56" s="25">
        <v>53900</v>
      </c>
      <c r="E56" s="25">
        <f>+SUM(F56:V56)</f>
        <v>51645.06</v>
      </c>
      <c r="F56" s="25">
        <v>0</v>
      </c>
      <c r="G56" s="25">
        <v>0</v>
      </c>
      <c r="H56" s="25">
        <v>0</v>
      </c>
      <c r="I56" s="25">
        <v>51645.06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/>
      <c r="P56" s="25"/>
      <c r="Q56" s="25"/>
    </row>
    <row r="57" spans="1:17" ht="31.5" x14ac:dyDescent="0.25">
      <c r="A57" s="8"/>
      <c r="B57" s="12" t="s">
        <v>26</v>
      </c>
      <c r="C57" s="61">
        <v>4523459</v>
      </c>
      <c r="D57" s="25">
        <v>7507265</v>
      </c>
      <c r="E57" s="25">
        <f>+SUM(F57:V57)</f>
        <v>103600.01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103600.01</v>
      </c>
      <c r="O57" s="25"/>
      <c r="P57" s="25"/>
      <c r="Q57" s="25"/>
    </row>
    <row r="58" spans="1:17" ht="58.5" customHeight="1" x14ac:dyDescent="0.25">
      <c r="A58" s="8"/>
      <c r="B58" s="12" t="s">
        <v>27</v>
      </c>
      <c r="C58" s="25">
        <v>3062957</v>
      </c>
      <c r="D58" s="25">
        <v>39091660.090000004</v>
      </c>
      <c r="E58" s="25">
        <f>+SUM(F58:V58)</f>
        <v>3698519.08</v>
      </c>
      <c r="F58" s="25">
        <v>0</v>
      </c>
      <c r="G58" s="25">
        <v>0</v>
      </c>
      <c r="H58" s="25">
        <v>175361.9</v>
      </c>
      <c r="I58" s="25">
        <v>19340.2</v>
      </c>
      <c r="J58" s="25">
        <v>0</v>
      </c>
      <c r="K58" s="25">
        <v>429672.5</v>
      </c>
      <c r="L58" s="25">
        <v>635290.52</v>
      </c>
      <c r="M58" s="25">
        <v>139425.22</v>
      </c>
      <c r="N58" s="25">
        <v>2299428.7400000002</v>
      </c>
      <c r="O58" s="25">
        <v>0</v>
      </c>
      <c r="P58" s="25">
        <v>0</v>
      </c>
      <c r="Q58" s="25">
        <v>0</v>
      </c>
    </row>
    <row r="59" spans="1:17" ht="15.75" x14ac:dyDescent="0.25">
      <c r="A59" s="8"/>
      <c r="B59" s="12" t="s">
        <v>91</v>
      </c>
      <c r="C59" s="25">
        <v>608000</v>
      </c>
      <c r="D59" s="25">
        <v>3872500</v>
      </c>
      <c r="E59" s="25">
        <f t="shared" ref="E59:E62" si="19">+SUM(F59:V59)</f>
        <v>0</v>
      </c>
      <c r="F59" s="25">
        <v>0</v>
      </c>
      <c r="G59" s="25">
        <v>0</v>
      </c>
      <c r="H59" s="25" t="s">
        <v>95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/>
      <c r="P59" s="25"/>
      <c r="Q59" s="25"/>
    </row>
    <row r="60" spans="1:17" ht="15.75" x14ac:dyDescent="0.25">
      <c r="A60" s="8"/>
      <c r="B60" s="12" t="s">
        <v>92</v>
      </c>
      <c r="C60" s="25">
        <v>0</v>
      </c>
      <c r="D60" s="25">
        <v>0</v>
      </c>
      <c r="E60" s="25">
        <f t="shared" si="19"/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/>
      <c r="P60" s="25"/>
      <c r="Q60" s="25"/>
    </row>
    <row r="61" spans="1:17" ht="33" customHeight="1" x14ac:dyDescent="0.25">
      <c r="A61" s="8"/>
      <c r="B61" s="12" t="s">
        <v>28</v>
      </c>
      <c r="C61" s="25">
        <v>0</v>
      </c>
      <c r="D61" s="25">
        <v>0</v>
      </c>
      <c r="E61" s="25">
        <f>+SUM(F61:V61)</f>
        <v>0</v>
      </c>
      <c r="F61" s="25"/>
      <c r="G61" s="25"/>
      <c r="H61" s="25"/>
      <c r="I61" s="25"/>
      <c r="J61" s="25"/>
      <c r="K61" s="25"/>
      <c r="L61" s="25">
        <v>0</v>
      </c>
      <c r="M61" s="25">
        <v>0</v>
      </c>
      <c r="N61" s="25">
        <v>0</v>
      </c>
      <c r="O61" s="25"/>
      <c r="P61" s="25"/>
      <c r="Q61" s="25"/>
    </row>
    <row r="62" spans="1:17" ht="31.5" x14ac:dyDescent="0.25">
      <c r="A62" s="8"/>
      <c r="B62" s="12" t="s">
        <v>93</v>
      </c>
      <c r="C62" s="25">
        <v>0</v>
      </c>
      <c r="D62" s="25">
        <v>0</v>
      </c>
      <c r="E62" s="25">
        <f t="shared" si="19"/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/>
      <c r="P62" s="25"/>
      <c r="Q62" s="25"/>
    </row>
    <row r="63" spans="1:17" ht="15.75" x14ac:dyDescent="0.25">
      <c r="A63" s="8"/>
      <c r="B63" s="23" t="s">
        <v>32</v>
      </c>
      <c r="C63" s="63">
        <f>+SUM(C64:C67)</f>
        <v>0</v>
      </c>
      <c r="D63" s="63">
        <f>+SUM(D64:D67)</f>
        <v>6250000</v>
      </c>
      <c r="E63" s="33">
        <f>SUM(F63:V63)</f>
        <v>0</v>
      </c>
      <c r="F63" s="33">
        <f t="shared" ref="F63:I63" si="20">SUM(F64:F64)</f>
        <v>0</v>
      </c>
      <c r="G63" s="33">
        <f t="shared" si="20"/>
        <v>0</v>
      </c>
      <c r="H63" s="33">
        <f t="shared" si="20"/>
        <v>0</v>
      </c>
      <c r="I63" s="33">
        <f t="shared" si="20"/>
        <v>0</v>
      </c>
      <c r="J63" s="33">
        <f>SUM(J64:J67)</f>
        <v>0</v>
      </c>
      <c r="K63" s="33">
        <f>SUM(K64:K67)</f>
        <v>0</v>
      </c>
      <c r="L63" s="33"/>
      <c r="M63" s="33"/>
      <c r="N63" s="33"/>
      <c r="O63" s="33"/>
      <c r="P63" s="33"/>
      <c r="Q63" s="33"/>
    </row>
    <row r="64" spans="1:17" ht="25.5" customHeight="1" x14ac:dyDescent="0.25">
      <c r="A64" s="8"/>
      <c r="B64" s="12" t="s">
        <v>33</v>
      </c>
      <c r="C64" s="25">
        <v>0</v>
      </c>
      <c r="D64" s="25">
        <v>6250000</v>
      </c>
      <c r="E64" s="29">
        <f t="shared" si="15"/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/>
      <c r="P64" s="25"/>
      <c r="Q64" s="25"/>
    </row>
    <row r="65" spans="1:18" ht="23.25" customHeight="1" x14ac:dyDescent="0.25">
      <c r="A65" s="8"/>
      <c r="B65" s="12" t="s">
        <v>50</v>
      </c>
      <c r="C65" s="25">
        <v>0</v>
      </c>
      <c r="D65" s="25"/>
      <c r="E65" s="29">
        <f t="shared" si="15"/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/>
      <c r="M65" s="25"/>
      <c r="N65" s="25"/>
      <c r="O65" s="25"/>
      <c r="P65" s="25"/>
      <c r="Q65" s="25"/>
    </row>
    <row r="66" spans="1:18" ht="31.5" x14ac:dyDescent="0.25">
      <c r="A66" s="8"/>
      <c r="B66" s="12" t="s">
        <v>51</v>
      </c>
      <c r="C66" s="25">
        <v>0</v>
      </c>
      <c r="D66" s="25"/>
      <c r="E66" s="29">
        <f t="shared" si="15"/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/>
      <c r="P66" s="25"/>
      <c r="Q66" s="25"/>
    </row>
    <row r="67" spans="1:18" ht="50.25" customHeight="1" x14ac:dyDescent="0.25">
      <c r="A67" s="8"/>
      <c r="B67" s="12" t="s">
        <v>52</v>
      </c>
      <c r="C67" s="25">
        <v>0</v>
      </c>
      <c r="D67" s="25"/>
      <c r="E67" s="29">
        <f t="shared" si="15"/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/>
      <c r="P67" s="25"/>
      <c r="Q67" s="25"/>
    </row>
    <row r="68" spans="1:18" ht="31.5" x14ac:dyDescent="0.25">
      <c r="A68" s="8"/>
      <c r="B68" s="23" t="s">
        <v>53</v>
      </c>
      <c r="C68" s="63">
        <f>+SUM(C69:C70)</f>
        <v>0</v>
      </c>
      <c r="D68" s="63"/>
      <c r="E68" s="33">
        <f>SUM(F68:V68)</f>
        <v>0</v>
      </c>
      <c r="F68" s="33">
        <f>SUM(F69:F70)</f>
        <v>0</v>
      </c>
      <c r="G68" s="33">
        <f t="shared" ref="G68:N68" si="21">SUM(G69:G70)</f>
        <v>0</v>
      </c>
      <c r="H68" s="33">
        <f t="shared" si="21"/>
        <v>0</v>
      </c>
      <c r="I68" s="33">
        <f t="shared" si="21"/>
        <v>0</v>
      </c>
      <c r="J68" s="33">
        <f t="shared" si="21"/>
        <v>0</v>
      </c>
      <c r="K68" s="33">
        <f t="shared" si="21"/>
        <v>0</v>
      </c>
      <c r="L68" s="33">
        <f t="shared" si="21"/>
        <v>0</v>
      </c>
      <c r="M68" s="33">
        <f t="shared" si="21"/>
        <v>0</v>
      </c>
      <c r="N68" s="33">
        <f t="shared" si="21"/>
        <v>0</v>
      </c>
      <c r="O68" s="33"/>
      <c r="P68" s="33"/>
      <c r="Q68" s="33"/>
    </row>
    <row r="69" spans="1:18" ht="27.75" customHeight="1" x14ac:dyDescent="0.25">
      <c r="A69" s="8"/>
      <c r="B69" s="12" t="s">
        <v>54</v>
      </c>
      <c r="C69" s="25">
        <v>0</v>
      </c>
      <c r="D69" s="25"/>
      <c r="E69" s="29">
        <f t="shared" si="15"/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/>
      <c r="P69" s="25"/>
      <c r="Q69" s="25"/>
    </row>
    <row r="70" spans="1:18" ht="44.25" customHeight="1" x14ac:dyDescent="0.25">
      <c r="A70" s="8"/>
      <c r="B70" s="12" t="s">
        <v>55</v>
      </c>
      <c r="C70" s="25">
        <v>0</v>
      </c>
      <c r="D70" s="25"/>
      <c r="E70" s="29">
        <f t="shared" si="15"/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/>
      <c r="P70" s="25"/>
      <c r="Q70" s="25"/>
    </row>
    <row r="71" spans="1:18" ht="15.75" x14ac:dyDescent="0.25">
      <c r="A71" s="8"/>
      <c r="B71" s="23" t="s">
        <v>56</v>
      </c>
      <c r="C71" s="63">
        <f>+SUM(C72:C74)</f>
        <v>0</v>
      </c>
      <c r="D71" s="63"/>
      <c r="E71" s="33">
        <f>SUM(F71:V71)</f>
        <v>0</v>
      </c>
      <c r="F71" s="33">
        <f>SUM(F72:F74)</f>
        <v>0</v>
      </c>
      <c r="G71" s="33">
        <f>SUM(G72:G74)</f>
        <v>0</v>
      </c>
      <c r="H71" s="33">
        <f t="shared" ref="H71:I71" si="22">SUM(H72:H74)</f>
        <v>0</v>
      </c>
      <c r="I71" s="33">
        <f t="shared" si="22"/>
        <v>0</v>
      </c>
      <c r="J71" s="33">
        <f>+SUM(J72:J74)</f>
        <v>0</v>
      </c>
      <c r="K71" s="33">
        <f>+SUM(K72:K74)</f>
        <v>0</v>
      </c>
      <c r="L71" s="33">
        <f>SUM(L72:L74)</f>
        <v>0</v>
      </c>
      <c r="M71" s="33">
        <f>SUM(M72:M74)</f>
        <v>0</v>
      </c>
      <c r="N71" s="33">
        <f>SUM(N72:N74)</f>
        <v>0</v>
      </c>
      <c r="O71" s="34"/>
      <c r="P71" s="34"/>
      <c r="Q71" s="34"/>
    </row>
    <row r="72" spans="1:18" ht="15.75" x14ac:dyDescent="0.25">
      <c r="A72" s="8"/>
      <c r="B72" s="12" t="s">
        <v>57</v>
      </c>
      <c r="C72" s="25">
        <v>0</v>
      </c>
      <c r="D72" s="25"/>
      <c r="E72" s="29">
        <f t="shared" si="15"/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/>
      <c r="P72" s="25"/>
      <c r="Q72" s="25"/>
    </row>
    <row r="73" spans="1:18" ht="15.75" x14ac:dyDescent="0.25">
      <c r="A73" s="8"/>
      <c r="B73" s="12" t="s">
        <v>58</v>
      </c>
      <c r="C73" s="25">
        <v>0</v>
      </c>
      <c r="D73" s="25"/>
      <c r="E73" s="29">
        <f t="shared" si="15"/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/>
      <c r="P73" s="25"/>
      <c r="Q73" s="25"/>
    </row>
    <row r="74" spans="1:18" ht="31.5" x14ac:dyDescent="0.25">
      <c r="A74" s="8"/>
      <c r="B74" s="12" t="s">
        <v>59</v>
      </c>
      <c r="C74" s="28">
        <v>0</v>
      </c>
      <c r="D74" s="25"/>
      <c r="E74" s="29">
        <f t="shared" si="15"/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/>
      <c r="P74" s="25"/>
      <c r="Q74" s="25"/>
    </row>
    <row r="75" spans="1:18" ht="15.75" x14ac:dyDescent="0.25">
      <c r="A75" s="8"/>
      <c r="B75" s="13" t="s">
        <v>29</v>
      </c>
      <c r="C75" s="59">
        <f>+C71+C68+C63+C53+C45+C37+C27+C17+C11</f>
        <v>2675678070</v>
      </c>
      <c r="D75" s="59">
        <f>+D71+D68+D63+D53+D45+D37+D27+D17+D11</f>
        <v>14590000</v>
      </c>
      <c r="E75" s="59">
        <f>SUM(F75:V75)</f>
        <v>916906977.54999995</v>
      </c>
      <c r="F75" s="59">
        <f>+F71+F68+F63+F53+F45+F37+F27+F17+F11</f>
        <v>23282118.98</v>
      </c>
      <c r="G75" s="59">
        <f t="shared" ref="G75:R75" si="23">+G71+G68+G63+G53+G45+G37+G27+G17+G11</f>
        <v>39492680.710000001</v>
      </c>
      <c r="H75" s="59">
        <f t="shared" si="23"/>
        <v>54910124.339999996</v>
      </c>
      <c r="I75" s="59">
        <f t="shared" si="23"/>
        <v>47920149.369999997</v>
      </c>
      <c r="J75" s="59">
        <f t="shared" si="23"/>
        <v>54917249.070000008</v>
      </c>
      <c r="K75" s="59">
        <f t="shared" si="23"/>
        <v>204312157.30999997</v>
      </c>
      <c r="L75" s="59">
        <f t="shared" si="23"/>
        <v>227700042.13</v>
      </c>
      <c r="M75" s="59">
        <f t="shared" si="23"/>
        <v>71246643.460000008</v>
      </c>
      <c r="N75" s="59">
        <f t="shared" si="23"/>
        <v>193125812.18000001</v>
      </c>
      <c r="O75" s="59">
        <f t="shared" si="23"/>
        <v>0</v>
      </c>
      <c r="P75" s="59">
        <f t="shared" si="23"/>
        <v>0</v>
      </c>
      <c r="Q75" s="59">
        <f t="shared" si="23"/>
        <v>0</v>
      </c>
      <c r="R75" s="59">
        <f t="shared" si="23"/>
        <v>0</v>
      </c>
    </row>
    <row r="76" spans="1:18" ht="15.75" x14ac:dyDescent="0.25">
      <c r="A76" s="8"/>
      <c r="B76" s="13"/>
      <c r="C76" s="59">
        <f>+C75-C88</f>
        <v>0</v>
      </c>
      <c r="D76" s="59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</row>
    <row r="77" spans="1:18" ht="15.75" x14ac:dyDescent="0.25">
      <c r="A77" s="45"/>
      <c r="B77" s="10" t="s">
        <v>60</v>
      </c>
      <c r="C77" s="62">
        <v>0</v>
      </c>
      <c r="D77" s="62"/>
      <c r="E77" s="30">
        <f t="shared" ref="E77:E85" si="24">SUM(F77:Q77)</f>
        <v>0</v>
      </c>
      <c r="F77" s="30"/>
      <c r="G77" s="30"/>
      <c r="H77" s="37"/>
      <c r="I77" s="30"/>
      <c r="J77" s="30"/>
      <c r="K77" s="30"/>
      <c r="L77" s="30"/>
      <c r="M77" s="30"/>
      <c r="N77" s="30"/>
      <c r="O77" s="30"/>
      <c r="P77" s="30"/>
      <c r="Q77" s="30"/>
    </row>
    <row r="78" spans="1:18" ht="15.75" x14ac:dyDescent="0.25">
      <c r="A78" s="45"/>
      <c r="B78" s="23" t="s">
        <v>61</v>
      </c>
      <c r="C78" s="63">
        <v>0</v>
      </c>
      <c r="D78" s="63">
        <v>0</v>
      </c>
      <c r="E78" s="33">
        <f>SUM(F78:V78)</f>
        <v>0</v>
      </c>
      <c r="F78" s="33">
        <f>SUM(F79:F80)</f>
        <v>0</v>
      </c>
      <c r="G78" s="33">
        <f>SUM(G79:G80)</f>
        <v>0</v>
      </c>
      <c r="H78" s="33">
        <f t="shared" ref="H78:J78" si="25">SUM(H79:H80)</f>
        <v>0</v>
      </c>
      <c r="I78" s="33">
        <f t="shared" si="25"/>
        <v>0</v>
      </c>
      <c r="J78" s="33">
        <f t="shared" si="25"/>
        <v>0</v>
      </c>
      <c r="K78" s="33"/>
      <c r="L78" s="33">
        <f>SUM(L79:L80)</f>
        <v>0</v>
      </c>
      <c r="M78" s="33">
        <f>SUM(M79:M80)</f>
        <v>0</v>
      </c>
      <c r="N78" s="33">
        <f>SUM(N79:N80)</f>
        <v>0</v>
      </c>
      <c r="O78" s="33"/>
      <c r="P78" s="33"/>
      <c r="Q78" s="33"/>
    </row>
    <row r="79" spans="1:18" ht="42" customHeight="1" x14ac:dyDescent="0.25">
      <c r="A79" s="45"/>
      <c r="B79" s="12" t="s">
        <v>62</v>
      </c>
      <c r="C79" s="25">
        <v>0</v>
      </c>
      <c r="D79" s="25">
        <v>0</v>
      </c>
      <c r="E79" s="29">
        <f t="shared" si="24"/>
        <v>0</v>
      </c>
      <c r="F79" s="25">
        <v>0</v>
      </c>
      <c r="G79" s="25"/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/>
      <c r="O79" s="25"/>
      <c r="P79" s="25"/>
      <c r="Q79" s="25"/>
    </row>
    <row r="80" spans="1:18" ht="44.25" customHeight="1" x14ac:dyDescent="0.25">
      <c r="A80" s="45"/>
      <c r="B80" s="12" t="s">
        <v>63</v>
      </c>
      <c r="C80" s="25">
        <v>0</v>
      </c>
      <c r="D80" s="25">
        <v>0</v>
      </c>
      <c r="E80" s="29">
        <f t="shared" si="24"/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/>
      <c r="O80" s="25"/>
      <c r="P80" s="25"/>
      <c r="Q80" s="25"/>
    </row>
    <row r="81" spans="1:24" ht="15.75" x14ac:dyDescent="0.25">
      <c r="A81" s="45"/>
      <c r="B81" s="23" t="s">
        <v>64</v>
      </c>
      <c r="C81" s="63">
        <v>0</v>
      </c>
      <c r="D81" s="63">
        <v>0</v>
      </c>
      <c r="E81" s="33">
        <f>SUM(F81:V81)</f>
        <v>0</v>
      </c>
      <c r="F81" s="33">
        <f>SUM(F82:F83)</f>
        <v>0</v>
      </c>
      <c r="G81" s="33">
        <f t="shared" ref="G81:J81" si="26">SUM(G82:G83)</f>
        <v>0</v>
      </c>
      <c r="H81" s="33">
        <f t="shared" si="26"/>
        <v>0</v>
      </c>
      <c r="I81" s="33">
        <f t="shared" si="26"/>
        <v>0</v>
      </c>
      <c r="J81" s="33">
        <f t="shared" si="26"/>
        <v>0</v>
      </c>
      <c r="K81" s="33"/>
      <c r="L81" s="33"/>
      <c r="M81" s="33"/>
      <c r="N81" s="33"/>
      <c r="O81" s="33"/>
      <c r="P81" s="33"/>
      <c r="Q81" s="33"/>
    </row>
    <row r="82" spans="1:24" ht="23.25" customHeight="1" x14ac:dyDescent="0.25">
      <c r="A82" s="45"/>
      <c r="B82" s="12" t="s">
        <v>65</v>
      </c>
      <c r="C82" s="25">
        <v>0</v>
      </c>
      <c r="D82" s="25">
        <v>0</v>
      </c>
      <c r="E82" s="29">
        <f t="shared" si="24"/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/>
      <c r="O82" s="25"/>
      <c r="P82" s="25"/>
      <c r="Q82" s="25"/>
    </row>
    <row r="83" spans="1:24" ht="26.25" customHeight="1" x14ac:dyDescent="0.25">
      <c r="A83" s="45"/>
      <c r="B83" s="12" t="s">
        <v>66</v>
      </c>
      <c r="C83" s="25">
        <v>0</v>
      </c>
      <c r="D83" s="28">
        <v>0</v>
      </c>
      <c r="E83" s="29">
        <f t="shared" si="24"/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/>
      <c r="O83" s="25"/>
      <c r="P83" s="25"/>
      <c r="Q83" s="25"/>
      <c r="T83" s="24"/>
      <c r="U83" s="24"/>
      <c r="V83" s="24"/>
      <c r="W83" s="24"/>
      <c r="X83" s="24"/>
    </row>
    <row r="84" spans="1:24" ht="15.75" x14ac:dyDescent="0.25">
      <c r="A84" s="45"/>
      <c r="B84" s="23" t="s">
        <v>67</v>
      </c>
      <c r="C84" s="63">
        <v>0</v>
      </c>
      <c r="D84" s="63">
        <v>0</v>
      </c>
      <c r="E84" s="33">
        <f>SUM(F84:V84)</f>
        <v>0</v>
      </c>
      <c r="F84" s="33">
        <f>SUM(F85)</f>
        <v>0</v>
      </c>
      <c r="G84" s="33">
        <f t="shared" ref="G84:J84" si="27">SUM(G85)</f>
        <v>0</v>
      </c>
      <c r="H84" s="33">
        <f t="shared" si="27"/>
        <v>0</v>
      </c>
      <c r="I84" s="33">
        <f t="shared" si="27"/>
        <v>0</v>
      </c>
      <c r="J84" s="33">
        <f t="shared" si="27"/>
        <v>0</v>
      </c>
      <c r="K84" s="33"/>
      <c r="L84" s="33"/>
      <c r="M84" s="33"/>
      <c r="N84" s="33"/>
      <c r="O84" s="33"/>
      <c r="P84" s="33"/>
      <c r="Q84" s="33"/>
    </row>
    <row r="85" spans="1:24" ht="31.5" x14ac:dyDescent="0.25">
      <c r="A85" s="45"/>
      <c r="B85" s="12" t="s">
        <v>68</v>
      </c>
      <c r="C85" s="28">
        <v>0</v>
      </c>
      <c r="D85" s="25">
        <v>0</v>
      </c>
      <c r="E85" s="29">
        <f t="shared" si="24"/>
        <v>0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24" ht="15.75" x14ac:dyDescent="0.25">
      <c r="A86" s="45"/>
      <c r="B86" s="14" t="s">
        <v>69</v>
      </c>
      <c r="C86" s="36">
        <v>0</v>
      </c>
      <c r="D86" s="36">
        <v>0</v>
      </c>
      <c r="E86" s="38">
        <f>SUM(F86:V86)</f>
        <v>0</v>
      </c>
      <c r="F86" s="38">
        <f>+F84+F81+F78</f>
        <v>0</v>
      </c>
      <c r="G86" s="38">
        <f t="shared" ref="G86:J86" si="28">+G84+G81+G78</f>
        <v>0</v>
      </c>
      <c r="H86" s="38">
        <f t="shared" si="28"/>
        <v>0</v>
      </c>
      <c r="I86" s="38">
        <f t="shared" si="28"/>
        <v>0</v>
      </c>
      <c r="J86" s="38">
        <f t="shared" si="28"/>
        <v>0</v>
      </c>
      <c r="K86" s="38"/>
      <c r="L86" s="38"/>
      <c r="M86" s="38"/>
      <c r="N86" s="38"/>
      <c r="O86" s="38"/>
      <c r="P86" s="38"/>
      <c r="Q86" s="38"/>
    </row>
    <row r="87" spans="1:24" ht="15.75" x14ac:dyDescent="0.25">
      <c r="A87" s="45"/>
      <c r="B87" s="8"/>
      <c r="C87" s="25"/>
      <c r="D87" s="64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24" ht="15.75" x14ac:dyDescent="0.25">
      <c r="A88" s="45"/>
      <c r="B88" s="1" t="s">
        <v>70</v>
      </c>
      <c r="C88" s="39">
        <f>+C75</f>
        <v>2675678070</v>
      </c>
      <c r="D88" s="65">
        <f>+D53+D37+D27+D17+D11+D63</f>
        <v>14590000</v>
      </c>
      <c r="E88" s="39">
        <f>SUM(F88:V88)</f>
        <v>916906977.54999995</v>
      </c>
      <c r="F88" s="40">
        <f t="shared" ref="F88:M88" si="29">F11+F17+F27+F37+F45+F53+F63+F68+F71+F78+F81+F84</f>
        <v>23282118.98</v>
      </c>
      <c r="G88" s="40">
        <f t="shared" si="29"/>
        <v>39492680.710000001</v>
      </c>
      <c r="H88" s="40">
        <f t="shared" si="29"/>
        <v>54910124.339999996</v>
      </c>
      <c r="I88" s="40">
        <f t="shared" si="29"/>
        <v>47920149.36999999</v>
      </c>
      <c r="J88" s="40">
        <f t="shared" si="29"/>
        <v>54917249.07</v>
      </c>
      <c r="K88" s="40">
        <f t="shared" si="29"/>
        <v>204312157.31</v>
      </c>
      <c r="L88" s="40">
        <f t="shared" si="29"/>
        <v>227700042.13000003</v>
      </c>
      <c r="M88" s="40">
        <f t="shared" si="29"/>
        <v>71246643.460000008</v>
      </c>
      <c r="N88" s="40">
        <f>SUM(N75:N87)</f>
        <v>193125812.18000001</v>
      </c>
      <c r="O88" s="40">
        <f>SUM(O75:O87)</f>
        <v>0</v>
      </c>
      <c r="P88" s="40">
        <f>+P84+P81+P78+P75</f>
        <v>0</v>
      </c>
      <c r="Q88" s="40">
        <f>+Q84+Q81+Q78+Q75</f>
        <v>0</v>
      </c>
    </row>
    <row r="89" spans="1:24" ht="15.75" x14ac:dyDescent="0.25">
      <c r="A89" s="45"/>
      <c r="B89" s="82" t="s">
        <v>100</v>
      </c>
      <c r="C89" s="82"/>
      <c r="D89" s="45"/>
      <c r="E89" s="45"/>
      <c r="F89" s="45"/>
      <c r="G89" s="45"/>
      <c r="H89" s="45"/>
      <c r="I89" s="45"/>
      <c r="J89" s="17"/>
      <c r="K89" s="16"/>
      <c r="L89" s="16"/>
      <c r="M89" s="16"/>
      <c r="N89" s="16"/>
      <c r="O89" s="9"/>
      <c r="P89" s="9"/>
      <c r="Q89" s="9"/>
    </row>
    <row r="90" spans="1:24" ht="15.75" x14ac:dyDescent="0.25">
      <c r="A90" s="45"/>
      <c r="B90" s="68"/>
      <c r="C90" s="68"/>
      <c r="D90" s="45"/>
      <c r="E90" s="72"/>
      <c r="F90" s="72"/>
      <c r="G90" s="72"/>
      <c r="H90" s="72"/>
      <c r="I90" s="72"/>
      <c r="J90" s="72"/>
      <c r="K90" s="72"/>
      <c r="L90" s="72"/>
      <c r="M90" s="16"/>
      <c r="N90" s="16"/>
      <c r="O90" s="9"/>
      <c r="P90" s="9"/>
      <c r="Q90" s="9"/>
    </row>
    <row r="91" spans="1:24" ht="15.75" x14ac:dyDescent="0.25">
      <c r="A91" s="45"/>
      <c r="B91" s="68"/>
      <c r="C91" s="68"/>
      <c r="D91" s="45"/>
      <c r="E91" s="72"/>
      <c r="F91" s="72"/>
      <c r="G91" s="72"/>
      <c r="H91" s="72"/>
      <c r="I91" s="72"/>
      <c r="J91" s="72"/>
      <c r="K91" s="72"/>
      <c r="L91" s="72"/>
      <c r="M91" s="16"/>
      <c r="N91" s="16"/>
      <c r="O91" s="9"/>
      <c r="P91" s="9"/>
      <c r="Q91" s="9"/>
    </row>
    <row r="92" spans="1:24" ht="15.75" x14ac:dyDescent="0.25">
      <c r="A92" s="45"/>
      <c r="B92" s="68"/>
      <c r="C92" s="68"/>
      <c r="D92" s="45"/>
      <c r="E92" s="45"/>
      <c r="F92" s="45"/>
      <c r="G92" s="45"/>
      <c r="H92" s="45"/>
      <c r="I92" s="45"/>
      <c r="J92" s="17"/>
      <c r="K92" s="16"/>
      <c r="L92" s="16"/>
      <c r="M92" s="16"/>
      <c r="N92" s="16"/>
      <c r="O92" s="9"/>
      <c r="P92" s="9"/>
      <c r="Q92" s="9"/>
    </row>
    <row r="93" spans="1:24" ht="15.75" x14ac:dyDescent="0.25">
      <c r="A93" s="45"/>
      <c r="B93" s="68"/>
      <c r="C93" s="68"/>
      <c r="D93" s="45"/>
      <c r="E93" s="45"/>
      <c r="F93" s="45"/>
      <c r="G93" s="45"/>
      <c r="H93" s="45"/>
      <c r="I93" s="45"/>
      <c r="J93" s="17"/>
      <c r="K93" s="16"/>
      <c r="L93" s="16"/>
      <c r="M93" s="16"/>
      <c r="N93" s="16"/>
      <c r="O93" s="9"/>
      <c r="P93" s="9"/>
      <c r="Q93" s="9"/>
    </row>
    <row r="94" spans="1:24" ht="15.75" x14ac:dyDescent="0.25">
      <c r="A94" s="45"/>
      <c r="B94" s="45"/>
      <c r="C94" s="45"/>
      <c r="D94" s="17"/>
      <c r="E94" s="45"/>
      <c r="F94" s="45"/>
      <c r="G94" s="45"/>
      <c r="H94" s="45"/>
      <c r="I94" s="45"/>
      <c r="J94" s="17"/>
      <c r="K94" s="16"/>
      <c r="L94" s="16"/>
      <c r="M94" s="16"/>
      <c r="N94" s="16"/>
      <c r="O94" s="9"/>
      <c r="P94" s="9"/>
      <c r="Q94" s="9"/>
    </row>
    <row r="95" spans="1:24" ht="15.75" x14ac:dyDescent="0.25">
      <c r="A95" s="45"/>
      <c r="B95" s="45"/>
      <c r="C95" s="71"/>
      <c r="D95" s="70"/>
      <c r="E95" s="70"/>
      <c r="F95" s="45"/>
      <c r="G95" s="45"/>
      <c r="H95" s="45"/>
      <c r="I95" s="45"/>
      <c r="J95" s="17"/>
      <c r="K95" s="16"/>
      <c r="L95" s="16"/>
      <c r="M95" s="16"/>
      <c r="N95" s="16"/>
      <c r="O95" s="9"/>
      <c r="P95" s="9"/>
      <c r="Q95" s="9"/>
    </row>
    <row r="96" spans="1:24" ht="15.75" x14ac:dyDescent="0.25">
      <c r="A96" s="45"/>
      <c r="B96" s="45"/>
      <c r="C96" s="45"/>
      <c r="D96" s="70"/>
      <c r="E96" s="45"/>
      <c r="F96" s="45"/>
      <c r="G96" s="45"/>
      <c r="H96" s="45"/>
      <c r="I96" s="45"/>
      <c r="J96" s="17"/>
      <c r="K96" s="16"/>
      <c r="L96" s="16"/>
      <c r="M96" s="16"/>
      <c r="N96" s="16"/>
      <c r="O96" s="9"/>
      <c r="P96" s="9"/>
      <c r="Q96" s="9"/>
    </row>
    <row r="97" spans="1:29" ht="15.75" x14ac:dyDescent="0.25">
      <c r="A97" s="45"/>
      <c r="B97" s="45"/>
      <c r="C97" s="45"/>
      <c r="D97" s="45"/>
      <c r="E97" s="17"/>
      <c r="F97" s="45"/>
      <c r="G97" s="45"/>
      <c r="H97" s="45"/>
      <c r="I97" s="45"/>
      <c r="J97" s="17"/>
      <c r="K97" s="16"/>
      <c r="L97" s="16"/>
      <c r="M97" s="16"/>
      <c r="N97" s="16"/>
      <c r="O97" s="9"/>
      <c r="P97" s="9"/>
      <c r="Q97" s="9"/>
    </row>
    <row r="98" spans="1:29" ht="18.75" x14ac:dyDescent="0.3">
      <c r="A98" s="56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41"/>
      <c r="O98" s="41"/>
      <c r="P98" s="44"/>
      <c r="Q98" s="9"/>
      <c r="R98" s="9"/>
    </row>
    <row r="99" spans="1:29" ht="18.75" x14ac:dyDescent="0.3">
      <c r="A99" s="8"/>
      <c r="B99" s="87"/>
      <c r="C99" s="87"/>
      <c r="D99" s="87"/>
      <c r="E99" s="87"/>
      <c r="F99" s="87"/>
      <c r="G99" s="17"/>
      <c r="H99" s="17"/>
      <c r="I99" s="17"/>
      <c r="J99" s="17"/>
      <c r="K99" s="17"/>
      <c r="L99" s="17"/>
      <c r="M99" s="16"/>
      <c r="N99" s="6" t="s">
        <v>95</v>
      </c>
      <c r="O99" s="56"/>
      <c r="P99" s="56"/>
      <c r="Q99" s="43"/>
      <c r="R99" s="9"/>
    </row>
    <row r="100" spans="1:29" s="50" customFormat="1" ht="18.75" x14ac:dyDescent="0.3">
      <c r="A100" s="49"/>
      <c r="E100" s="31"/>
      <c r="F100" s="31"/>
      <c r="G100" s="31"/>
      <c r="H100" s="31"/>
      <c r="I100" s="31"/>
      <c r="J100" s="48"/>
      <c r="K100" s="31"/>
      <c r="L100" s="31"/>
      <c r="M100" s="31"/>
      <c r="N100" s="51"/>
      <c r="O100" s="42"/>
      <c r="P100" s="15"/>
      <c r="Q100" s="41"/>
      <c r="R100" s="41"/>
    </row>
    <row r="101" spans="1:29" s="6" customFormat="1" ht="15.75" customHeight="1" x14ac:dyDescent="0.3">
      <c r="A101"/>
      <c r="B101" s="50"/>
      <c r="C101"/>
      <c r="D101"/>
      <c r="E101" s="46"/>
      <c r="F101" s="46"/>
      <c r="G101" s="46"/>
      <c r="H101" s="31"/>
      <c r="I101" s="31"/>
      <c r="J101" s="53"/>
      <c r="K101" s="47"/>
      <c r="L101" s="47"/>
      <c r="M101" s="47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6" customFormat="1" ht="19.5" x14ac:dyDescent="0.3">
      <c r="A102"/>
      <c r="B102"/>
      <c r="C102"/>
      <c r="D102"/>
      <c r="E102" s="31"/>
      <c r="F102" s="31"/>
      <c r="G102" s="31"/>
      <c r="H102" s="31"/>
      <c r="I102" s="31"/>
      <c r="J102" s="52"/>
      <c r="K102" s="31"/>
      <c r="L102" s="31"/>
      <c r="M102" s="31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6" customFormat="1" ht="18.75" x14ac:dyDescent="0.3">
      <c r="A103"/>
      <c r="B103" s="32"/>
      <c r="C103" s="32"/>
      <c r="D103" s="32"/>
      <c r="E103" s="32"/>
      <c r="F103" s="32"/>
      <c r="H103" s="32"/>
      <c r="I103" s="32"/>
      <c r="J103" s="32"/>
      <c r="K103" s="32"/>
      <c r="L103" s="32"/>
      <c r="M103" s="32"/>
      <c r="P103" s="18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6" customFormat="1" ht="18.75" x14ac:dyDescent="0.3">
      <c r="A104"/>
      <c r="B104" s="32"/>
      <c r="C104" s="32"/>
      <c r="D104" s="32"/>
      <c r="E104" s="32"/>
      <c r="F104" s="31"/>
      <c r="G104" s="32"/>
      <c r="H104" s="32"/>
      <c r="I104" s="32"/>
      <c r="K104" s="32"/>
      <c r="L104" s="32"/>
      <c r="M104" s="32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6" customFormat="1" ht="18.75" x14ac:dyDescent="0.3">
      <c r="A105"/>
      <c r="B105" s="47"/>
      <c r="C105" s="47"/>
      <c r="D105" s="47"/>
      <c r="E105" s="56"/>
      <c r="F105" s="56"/>
      <c r="G105" s="9"/>
      <c r="H105" s="9"/>
      <c r="I105" s="9"/>
      <c r="J105" s="45" t="s">
        <v>96</v>
      </c>
      <c r="K105" s="45"/>
      <c r="L105" s="4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6" customFormat="1" ht="18.75" x14ac:dyDescent="0.3">
      <c r="A106"/>
      <c r="B106" s="31"/>
      <c r="C106" s="31"/>
      <c r="D106" s="31"/>
      <c r="E106" s="8"/>
      <c r="F106" s="9"/>
      <c r="G106" s="9"/>
      <c r="H106" s="9"/>
      <c r="I106" s="9"/>
      <c r="J106" s="56"/>
      <c r="K106" s="56"/>
      <c r="L106" s="56"/>
      <c r="P106" s="18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6" customFormat="1" ht="18.75" x14ac:dyDescent="0.3">
      <c r="A107"/>
      <c r="B107"/>
      <c r="C107"/>
      <c r="D107"/>
      <c r="E107"/>
      <c r="H107" s="54"/>
      <c r="J107" s="57"/>
      <c r="K107" s="57"/>
      <c r="L107" s="5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6" customFormat="1" ht="18.75" x14ac:dyDescent="0.3">
      <c r="A108"/>
      <c r="B108"/>
      <c r="C108"/>
      <c r="D108"/>
      <c r="I108" s="55"/>
      <c r="J108" s="55"/>
      <c r="K108" s="55"/>
      <c r="L108" s="20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6" customFormat="1" ht="15.75" x14ac:dyDescent="0.25">
      <c r="A109"/>
      <c r="B109"/>
      <c r="C109"/>
      <c r="D109"/>
      <c r="I109" s="9"/>
      <c r="J109" s="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6" customFormat="1" ht="15.75" x14ac:dyDescent="0.25">
      <c r="A110"/>
      <c r="B110"/>
      <c r="C110"/>
      <c r="D110"/>
      <c r="I110" s="9"/>
      <c r="J110" s="9"/>
      <c r="R110"/>
      <c r="S110"/>
      <c r="T110"/>
      <c r="U110"/>
      <c r="V110"/>
      <c r="W110"/>
      <c r="X110"/>
      <c r="Y110"/>
      <c r="Z110"/>
      <c r="AA110"/>
      <c r="AB110"/>
      <c r="AC110"/>
    </row>
    <row r="114" spans="1:29" s="6" customFormat="1" ht="18.75" x14ac:dyDescent="0.3">
      <c r="A114"/>
      <c r="B114"/>
      <c r="C114"/>
      <c r="D114"/>
      <c r="G114" s="84"/>
      <c r="H114" s="84"/>
      <c r="I114" s="8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s="6" customFormat="1" ht="18.75" x14ac:dyDescent="0.3">
      <c r="A115"/>
      <c r="B115"/>
      <c r="C115"/>
      <c r="D115"/>
      <c r="G115" s="85"/>
      <c r="H115" s="85"/>
      <c r="I115" s="8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6" customFormat="1" ht="18.75" x14ac:dyDescent="0.3">
      <c r="A116"/>
      <c r="B116"/>
      <c r="C116"/>
      <c r="D116"/>
      <c r="G116" s="86"/>
      <c r="H116" s="86"/>
      <c r="I116" s="86"/>
      <c r="R116"/>
      <c r="S116"/>
      <c r="T116"/>
      <c r="U116"/>
      <c r="V116"/>
      <c r="W116"/>
      <c r="X116"/>
      <c r="Y116"/>
      <c r="Z116"/>
      <c r="AA116"/>
      <c r="AB116"/>
      <c r="AC116"/>
    </row>
  </sheetData>
  <mergeCells count="17">
    <mergeCell ref="B89:C89"/>
    <mergeCell ref="B98:M98"/>
    <mergeCell ref="G114:I114"/>
    <mergeCell ref="G115:I115"/>
    <mergeCell ref="G116:I116"/>
    <mergeCell ref="B99:F99"/>
    <mergeCell ref="D8:D9"/>
    <mergeCell ref="B8:B9"/>
    <mergeCell ref="C8:C9"/>
    <mergeCell ref="F8:P8"/>
    <mergeCell ref="E8:E9"/>
    <mergeCell ref="B6:S6"/>
    <mergeCell ref="B1:S1"/>
    <mergeCell ref="B2:S2"/>
    <mergeCell ref="B3:M3"/>
    <mergeCell ref="B4:S4"/>
    <mergeCell ref="B5:S5"/>
  </mergeCells>
  <printOptions horizontalCentered="1"/>
  <pageMargins left="0.70866141732283461" right="0.70866141732283461" top="0.74803149606299213" bottom="0.74803149606299213" header="0.31496062992125984" footer="0.31496062992125984"/>
  <pageSetup scale="32" fitToHeight="0" orientation="portrait" r:id="rId1"/>
  <headerFooter>
    <oddFooter>&amp;RPág. &amp;P / &amp;N</oddFooter>
  </headerFooter>
  <rowBreaks count="1" manualBreakCount="1">
    <brk id="66" min="1" max="15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Ejecucion agost  2022</vt:lpstr>
      <vt:lpstr>'Plantilla Ejecucion agost  2022'!Área_de_impresión</vt:lpstr>
      <vt:lpstr>'Plantilla Ejecucion agost 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2022-10-27T18:12:40Z</cp:lastPrinted>
  <dcterms:created xsi:type="dcterms:W3CDTF">2018-04-17T18:57:16Z</dcterms:created>
  <dcterms:modified xsi:type="dcterms:W3CDTF">2022-10-27T18:15:16Z</dcterms:modified>
</cp:coreProperties>
</file>