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fCCPAux" sheetId="1" r:id="rId1"/>
  </sheets>
  <definedNames>
    <definedName name="_xlnm.Print_Area" localSheetId="0">'RefCCPAux'!$A$1:$E$6</definedName>
    <definedName name="_xlnm.Print_Titles" localSheetId="0">'RefCCPAux'!$6:$6</definedName>
  </definedNames>
  <calcPr fullCalcOnLoad="1"/>
</workbook>
</file>

<file path=xl/sharedStrings.xml><?xml version="1.0" encoding="utf-8"?>
<sst xmlns="http://schemas.openxmlformats.org/spreadsheetml/2006/main" count="236" uniqueCount="97">
  <si>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</si>
  <si>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</si>
  <si>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</si>
  <si>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</si>
  <si>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</si>
  <si>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</si>
  <si>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</si>
  <si>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</si>
  <si>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</si>
  <si>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</si>
  <si>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</si>
  <si>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</si>
  <si>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</si>
  <si>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</si>
  <si>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 xml:space="preserve">Balance General y Relación de Ingresos y Egresos </t>
  </si>
  <si>
    <t>Presupuesto Inicial</t>
  </si>
  <si>
    <t>Presupuesto Vigente</t>
  </si>
  <si>
    <t>Presupuesto Ejecutado</t>
  </si>
  <si>
    <t>"Año del Desarrollo Agroforestal”</t>
  </si>
  <si>
    <t>Periodo del 1ro de Enero al 31 de Enero de 2017</t>
  </si>
  <si>
    <t>0009-OFICINA NACIONAL DE ESTADISTICA</t>
  </si>
  <si>
    <t>2.1.1.1.01-Sueldos fijos</t>
  </si>
  <si>
    <t>2.1.1.2.01-Sueldos al personal contratado e igualado</t>
  </si>
  <si>
    <t>2.1.1.2.03-Suplencia</t>
  </si>
  <si>
    <t>2.1.1.2.05-Sueldos al personal Nominal en Período de Prueba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</si>
  <si>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</si>
  <si>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</si>
  <si>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</si>
  <si>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</si>
  <si>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</si>
  <si>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</si>
  <si>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</si>
  <si>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</si>
  <si>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</si>
  <si>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</si>
  <si>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</si>
  <si>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</si>
  <si>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</si>
  <si>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</si>
  <si>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</si>
  <si>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</si>
  <si>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</si>
  <si>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</si>
  <si>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</si>
  <si>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</si>
  <si>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2.2.7.2.02-Mantenimiento y reparación de equipos para computacion</t>
  </si>
  <si>
    <t>2.2.7.2.06-Mantenimiento y reparación de equipos de transporte, tracción y elevación</t>
  </si>
  <si>
    <t>2.2.8.6.01-Eventos Generales</t>
  </si>
  <si>
    <t>2.2.8.7.04-Servicios de capacitación</t>
  </si>
  <si>
    <t>2.2.8.7.05-Servicios de Informatica</t>
  </si>
  <si>
    <t>2.3.1.1.01-Alimentos y bebidas para personas</t>
  </si>
  <si>
    <t>2.3.1.3.03-Productos forestales</t>
  </si>
  <si>
    <t>2.3.2.2.01-Acabado textiles</t>
  </si>
  <si>
    <t>2.3.3.1.01-Papel de escritorio</t>
  </si>
  <si>
    <t>2.3.3.2.01-Productos de papel y cartón</t>
  </si>
  <si>
    <t>2.3.3.4.01-Libros, revistas y periodicos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</si>
  <si>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</si>
  <si>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</si>
  <si>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</si>
  <si>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</si>
  <si>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</si>
  <si>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</si>
  <si>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</si>
  <si>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2.3.7.2.06-Pinturas, lacas, barnices,diluyentes yabsorbentes para pinturas</t>
  </si>
  <si>
    <t>2.3.9.1.01-Material para limpieza</t>
  </si>
  <si>
    <t>2.3.9.2.01-Utiles de escritorio, oficina informática y de enseñanza</t>
  </si>
  <si>
    <t>2.3.9.5.01-Utiles de cocina y comedor</t>
  </si>
  <si>
    <t>2.3.9.6.01-Productos eléctricos y afines</t>
  </si>
  <si>
    <t>2.3.9.9.01-Productos y Utiles Varios  n.i.p</t>
  </si>
  <si>
    <t>2.6.1.1.01-Muebles y Oficinas de Estanterías</t>
  </si>
  <si>
    <t>2.6.1.3.01-Equipo Computacional</t>
  </si>
  <si>
    <t>2.6.1.4.01-Electrodomesticos</t>
  </si>
  <si>
    <t>2.6.2.1.01-Equipos y Aparatos Audiovisuales</t>
  </si>
  <si>
    <t>2.6.5.5.01-Equipos de comunicación, telecomunicaciones y señalamiento</t>
  </si>
  <si>
    <t>2.6.5.6.01-Equipos de generación electrica, aparatos y accesorios electricos</t>
  </si>
  <si>
    <t>2.6.8.8.01-Licencias de Informatica</t>
  </si>
  <si>
    <t>2.2.3.1.01-Viáticos dentro del país</t>
  </si>
  <si>
    <t>2.2.8.7.06-Otros Servicios Técnicos Profesionales</t>
  </si>
  <si>
    <t>2.2.5.3.02-Alquiler de equipo  para computación</t>
  </si>
  <si>
    <t>2.2.8.6.01-Eventos generales</t>
  </si>
  <si>
    <t>2.2.8.7.02-Servicios juridicos</t>
  </si>
  <si>
    <t>2.3.7.2.03-Productos químicos de uso personal</t>
  </si>
  <si>
    <t>2.6.1.1.01-Muebles de oficina y estantería</t>
  </si>
  <si>
    <t>2.6.1.3.01-Equipo computacional</t>
  </si>
  <si>
    <t>2.6.5.8.01-Otros equipos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</si>
  <si>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</si>
  <si>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</si>
  <si>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</si>
  <si>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2.6.1.1.01-Muebles de Oficinas y Estanterias</t>
  </si>
  <si>
    <t>2.3.2.3.01-Prendas de vestir</t>
  </si>
  <si>
    <t>2.6.2.3.01-Cámaras fotográficas y de video</t>
  </si>
  <si>
    <t>0023-Diseño de la Encuesta Nacional de Ingresos y Gastos en los Hogares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</si>
  <si>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</si>
  <si>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</si>
  <si>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</si>
  <si>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2.6.1.9.01-Otros Mobiliarios y Equipos no identificados Precedentemente</t>
  </si>
  <si>
    <t>Modificación Presupuestaria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</si>
</sst>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164" fontId="4" fillId="0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0" fontId="0" fillId="2" borderId="0" xfId="0" applyFill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1181100</xdr:colOff>
      <xdr:row>4</xdr:row>
      <xdr:rowOff>19050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38100</xdr:rowOff>
    </xdr:from>
    <xdr:to>
      <xdr:col>4</xdr:col>
      <xdr:colOff>1066800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3812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5" sqref="A5:E5"/>
    </sheetView>
  </sheetViews>
  <sheetFormatPr defaultColWidth="9.140625" defaultRowHeight="12.75"/>
  <cols>
    <col min="1" max="1" width="69.00390625" style="0" customWidth="1"/>
    <col min="2" max="2" width="15.57421875" style="0" bestFit="1" customWidth="1"/>
    <col min="3" max="3" width="18.140625" style="0" customWidth="1"/>
    <col min="4" max="4" width="18.00390625" style="0" customWidth="1"/>
    <col min="5" max="5" width="18.57421875" style="0" customWidth="1"/>
    <col min="6" max="6" width="13.421875" style="0" bestFit="1" customWidth="1"/>
    <col min="7" max="7" width="10.7109375" style="0" bestFit="1" customWidth="1"/>
    <col min="8" max="8" width="15.8515625" style="0" bestFit="1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.75">
      <c r="A2" s="17" t="s">
        <v>1</v>
      </c>
      <c r="B2" s="17"/>
      <c r="C2" s="17"/>
      <c r="D2" s="17"/>
      <c r="E2" s="17"/>
    </row>
    <row r="3" spans="1:5" ht="15.75">
      <c r="A3" s="18" t="s">
        <v>18</v>
      </c>
      <c r="B3" s="18"/>
      <c r="C3" s="18"/>
      <c r="D3" s="18"/>
      <c r="E3" s="18"/>
    </row>
    <row r="4" spans="1:5" ht="15.75">
      <c r="A4" s="18" t="s">
        <v>14</v>
      </c>
      <c r="B4" s="18"/>
      <c r="C4" s="18"/>
      <c r="D4" s="18"/>
      <c r="E4" s="18"/>
    </row>
    <row r="5" spans="1:5" ht="19.5" customHeight="1">
      <c r="A5" s="18" t="s">
        <v>19</v>
      </c>
      <c r="B5" s="18"/>
      <c r="C5" s="18"/>
      <c r="D5" s="18"/>
      <c r="E5" s="18"/>
    </row>
    <row r="6" spans="1:5" s="2" customFormat="1" ht="26.25" thickBot="1">
      <c r="A6" s="1" t="s">
        <v>2</v>
      </c>
      <c r="B6" s="1" t="s">
        <v>15</v>
      </c>
      <c r="C6" s="1" t="s">
        <v>96</v>
      </c>
      <c r="D6" s="1" t="s">
        <v>16</v>
      </c>
      <c r="E6" s="1" t="s">
        <v>17</v>
      </c>
    </row>
    <row r="7" spans="1:5" ht="13.5" thickBot="1">
      <c r="A7" s="3" t="s">
        <v>20</v>
      </c>
      <c r="B7" s="4">
        <f>B8+B68+B87+B116+B134+B146+B170+B192+B200+B208+B211</f>
        <v>380809003</v>
      </c>
      <c r="C7" s="4">
        <f>C8+C68+C87+C116+C134+C146+C170+C192+C200+C208+C211</f>
        <v>0</v>
      </c>
      <c r="D7" s="4">
        <f>D8+D68+D87+D116+D134+D146+D170+D192+D200+D208+D211</f>
        <v>380809003</v>
      </c>
      <c r="E7" s="4">
        <f>E8+E68+E87+E116+E134+E146+E170+E192+E200+E208+E211</f>
        <v>20045113.5</v>
      </c>
    </row>
    <row r="8" spans="1:5" ht="12.75">
      <c r="A8" s="5" t="s">
        <v>3</v>
      </c>
      <c r="B8" s="6">
        <f>B9+B22+B40+B60</f>
        <v>139366129</v>
      </c>
      <c r="C8" s="6">
        <f>C9+C22+C40+C60</f>
        <v>0</v>
      </c>
      <c r="D8" s="6">
        <f>D9+D22+D40+D60</f>
        <v>139366129</v>
      </c>
      <c r="E8" s="6">
        <f>E9+E22+E40+E60</f>
        <v>9084344.91</v>
      </c>
    </row>
    <row r="9" spans="1:5" ht="12.75">
      <c r="A9" s="7" t="s">
        <v>4</v>
      </c>
      <c r="B9" s="8">
        <f>SUM(B10:B21)</f>
        <v>103731910</v>
      </c>
      <c r="C9" s="8">
        <f>SUM(C10:C21)</f>
        <v>0</v>
      </c>
      <c r="D9" s="8">
        <f>SUM(D10:D21)</f>
        <v>103731910</v>
      </c>
      <c r="E9" s="8">
        <f>SUM(E10:E21)</f>
        <v>7812885.32</v>
      </c>
    </row>
    <row r="10" spans="1:5" ht="12.75">
      <c r="A10" s="9" t="s">
        <v>21</v>
      </c>
      <c r="B10" s="10">
        <v>50788686</v>
      </c>
      <c r="C10" s="10">
        <v>0</v>
      </c>
      <c r="D10" s="10">
        <v>50788686</v>
      </c>
      <c r="E10" s="10">
        <v>3918190.5</v>
      </c>
    </row>
    <row r="11" spans="1:5" ht="12.75">
      <c r="A11" s="9" t="s">
        <v>22</v>
      </c>
      <c r="B11" s="10">
        <v>22727076</v>
      </c>
      <c r="C11" s="10">
        <v>0</v>
      </c>
      <c r="D11" s="10">
        <v>22727076</v>
      </c>
      <c r="E11" s="10">
        <v>2454023</v>
      </c>
    </row>
    <row r="12" spans="1:5" ht="12.75">
      <c r="A12" s="9" t="s">
        <v>23</v>
      </c>
      <c r="B12" s="10">
        <v>180000</v>
      </c>
      <c r="C12" s="10">
        <v>0</v>
      </c>
      <c r="D12" s="10">
        <v>180000</v>
      </c>
      <c r="E12" s="10">
        <v>0</v>
      </c>
    </row>
    <row r="13" spans="1:5" ht="12.75">
      <c r="A13" s="9" t="s">
        <v>24</v>
      </c>
      <c r="B13" s="10">
        <v>1464000</v>
      </c>
      <c r="C13" s="10">
        <v>0</v>
      </c>
      <c r="D13" s="10">
        <v>1464000</v>
      </c>
      <c r="E13" s="10">
        <v>72000</v>
      </c>
    </row>
    <row r="14" spans="1:5" ht="12.75">
      <c r="A14" s="9" t="s">
        <v>25</v>
      </c>
      <c r="B14" s="10">
        <v>1207145</v>
      </c>
      <c r="C14" s="10">
        <v>0</v>
      </c>
      <c r="D14" s="10">
        <v>1207145</v>
      </c>
      <c r="E14" s="10">
        <v>263845.41</v>
      </c>
    </row>
    <row r="15" spans="1:5" ht="12.75">
      <c r="A15" s="9" t="s">
        <v>26</v>
      </c>
      <c r="B15" s="10">
        <v>6446804</v>
      </c>
      <c r="C15" s="10">
        <v>0</v>
      </c>
      <c r="D15" s="10">
        <v>6446804</v>
      </c>
      <c r="E15" s="10">
        <v>0</v>
      </c>
    </row>
    <row r="16" spans="1:5" ht="12.75">
      <c r="A16" s="11" t="s">
        <v>27</v>
      </c>
      <c r="B16" s="12">
        <v>5443224</v>
      </c>
      <c r="C16" s="10">
        <v>0</v>
      </c>
      <c r="D16" s="12">
        <v>5443224</v>
      </c>
      <c r="E16" s="10">
        <v>0</v>
      </c>
    </row>
    <row r="17" spans="1:5" ht="12.75">
      <c r="A17" s="11" t="s">
        <v>28</v>
      </c>
      <c r="B17" s="12">
        <v>1480740</v>
      </c>
      <c r="C17" s="10">
        <v>0</v>
      </c>
      <c r="D17" s="12">
        <v>1480740</v>
      </c>
      <c r="E17" s="10">
        <v>120000</v>
      </c>
    </row>
    <row r="18" spans="1:5" ht="12.75">
      <c r="A18" s="11" t="s">
        <v>29</v>
      </c>
      <c r="B18" s="12">
        <v>2417711</v>
      </c>
      <c r="C18" s="10">
        <v>0</v>
      </c>
      <c r="D18" s="12">
        <v>2417711</v>
      </c>
      <c r="E18" s="10">
        <v>0</v>
      </c>
    </row>
    <row r="19" spans="1:5" ht="12.75">
      <c r="A19" s="11" t="s">
        <v>30</v>
      </c>
      <c r="B19" s="12">
        <v>5543352</v>
      </c>
      <c r="C19" s="10">
        <v>0</v>
      </c>
      <c r="D19" s="12">
        <v>5543352</v>
      </c>
      <c r="E19" s="10">
        <v>454827.76</v>
      </c>
    </row>
    <row r="20" spans="1:5" ht="12.75">
      <c r="A20" s="9" t="s">
        <v>31</v>
      </c>
      <c r="B20" s="10">
        <v>5396916</v>
      </c>
      <c r="C20" s="10">
        <v>0</v>
      </c>
      <c r="D20" s="10">
        <v>5396916</v>
      </c>
      <c r="E20" s="10">
        <v>476066.25</v>
      </c>
    </row>
    <row r="21" spans="1:5" ht="12.75">
      <c r="A21" s="9" t="s">
        <v>32</v>
      </c>
      <c r="B21" s="10">
        <v>636256</v>
      </c>
      <c r="C21" s="10">
        <v>0</v>
      </c>
      <c r="D21" s="10">
        <v>636256</v>
      </c>
      <c r="E21" s="10">
        <v>53932.4</v>
      </c>
    </row>
    <row r="22" spans="1:5" ht="12.75">
      <c r="A22" s="13" t="s">
        <v>5</v>
      </c>
      <c r="B22" s="8">
        <f>SUM(B23:B39)</f>
        <v>24720488</v>
      </c>
      <c r="C22" s="8">
        <f>SUM(C23:C39)</f>
        <v>0</v>
      </c>
      <c r="D22" s="8">
        <f>SUM(D23:D39)</f>
        <v>24720488</v>
      </c>
      <c r="E22" s="8">
        <f>SUM(E23:E39)</f>
        <v>1081459.59</v>
      </c>
    </row>
    <row r="23" spans="1:5" ht="12.75">
      <c r="A23" s="9" t="s">
        <v>33</v>
      </c>
      <c r="B23" s="10">
        <v>80000</v>
      </c>
      <c r="C23" s="10">
        <v>0</v>
      </c>
      <c r="D23" s="10">
        <v>80000</v>
      </c>
      <c r="E23" s="10">
        <v>0</v>
      </c>
    </row>
    <row r="24" spans="1:5" ht="12.75">
      <c r="A24" s="9" t="s">
        <v>34</v>
      </c>
      <c r="B24" s="10">
        <v>2500000</v>
      </c>
      <c r="C24" s="10">
        <v>0</v>
      </c>
      <c r="D24" s="10">
        <v>2500000</v>
      </c>
      <c r="E24" s="10">
        <v>241788.21</v>
      </c>
    </row>
    <row r="25" spans="1:5" ht="12.75">
      <c r="A25" s="9" t="s">
        <v>35</v>
      </c>
      <c r="B25" s="10">
        <v>780000</v>
      </c>
      <c r="C25" s="10">
        <v>0</v>
      </c>
      <c r="D25" s="10">
        <v>780000</v>
      </c>
      <c r="E25" s="10">
        <v>77754.24</v>
      </c>
    </row>
    <row r="26" spans="1:5" ht="12.75">
      <c r="A26" s="11" t="s">
        <v>36</v>
      </c>
      <c r="B26" s="12">
        <v>6346209</v>
      </c>
      <c r="C26" s="10">
        <v>0</v>
      </c>
      <c r="D26" s="12">
        <v>6346209</v>
      </c>
      <c r="E26" s="10">
        <v>758077.14</v>
      </c>
    </row>
    <row r="27" spans="1:5" ht="12.75">
      <c r="A27" s="11" t="s">
        <v>37</v>
      </c>
      <c r="B27" s="12">
        <v>48000</v>
      </c>
      <c r="C27" s="10">
        <v>0</v>
      </c>
      <c r="D27" s="12">
        <v>48000</v>
      </c>
      <c r="E27" s="10">
        <v>3840</v>
      </c>
    </row>
    <row r="28" spans="1:5" ht="12.75">
      <c r="A28" s="11" t="s">
        <v>38</v>
      </c>
      <c r="B28" s="12">
        <v>300500</v>
      </c>
      <c r="C28" s="10">
        <v>0</v>
      </c>
      <c r="D28" s="12">
        <v>300500</v>
      </c>
      <c r="E28" s="10">
        <v>0</v>
      </c>
    </row>
    <row r="29" spans="1:5" ht="12.75">
      <c r="A29" s="11" t="s">
        <v>39</v>
      </c>
      <c r="B29" s="12">
        <v>1094043</v>
      </c>
      <c r="C29" s="10">
        <v>0</v>
      </c>
      <c r="D29" s="12">
        <v>1094043</v>
      </c>
      <c r="E29" s="10">
        <v>0</v>
      </c>
    </row>
    <row r="30" spans="1:5" ht="12.75">
      <c r="A30" s="11" t="s">
        <v>40</v>
      </c>
      <c r="B30" s="12">
        <v>615462</v>
      </c>
      <c r="C30" s="10">
        <v>0</v>
      </c>
      <c r="D30" s="12">
        <v>615462</v>
      </c>
      <c r="E30" s="10">
        <v>0</v>
      </c>
    </row>
    <row r="31" spans="1:5" ht="12.75">
      <c r="A31" s="11" t="s">
        <v>41</v>
      </c>
      <c r="B31" s="12">
        <v>350000</v>
      </c>
      <c r="C31" s="10">
        <v>0</v>
      </c>
      <c r="D31" s="12">
        <v>350000</v>
      </c>
      <c r="E31" s="10">
        <v>0</v>
      </c>
    </row>
    <row r="32" spans="1:5" ht="12.75">
      <c r="A32" s="11" t="s">
        <v>42</v>
      </c>
      <c r="B32" s="12">
        <v>1500000</v>
      </c>
      <c r="C32" s="10">
        <v>0</v>
      </c>
      <c r="D32" s="12">
        <v>1500000</v>
      </c>
      <c r="E32" s="10">
        <v>0</v>
      </c>
    </row>
    <row r="33" spans="1:5" ht="12.75">
      <c r="A33" s="11" t="s">
        <v>43</v>
      </c>
      <c r="B33" s="12">
        <v>270000</v>
      </c>
      <c r="C33" s="10">
        <v>0</v>
      </c>
      <c r="D33" s="12">
        <v>270000</v>
      </c>
      <c r="E33" s="10">
        <v>0</v>
      </c>
    </row>
    <row r="34" spans="1:5" ht="12.75">
      <c r="A34" s="11" t="s">
        <v>44</v>
      </c>
      <c r="B34" s="12">
        <v>75000</v>
      </c>
      <c r="C34" s="10">
        <v>0</v>
      </c>
      <c r="D34" s="12">
        <v>75000</v>
      </c>
      <c r="E34" s="10">
        <v>0</v>
      </c>
    </row>
    <row r="35" spans="1:5" ht="12.75">
      <c r="A35" s="11" t="s">
        <v>45</v>
      </c>
      <c r="B35" s="12">
        <v>67301</v>
      </c>
      <c r="C35" s="10">
        <v>0</v>
      </c>
      <c r="D35" s="12">
        <v>67301</v>
      </c>
      <c r="E35" s="10">
        <v>0</v>
      </c>
    </row>
    <row r="36" spans="1:5" ht="12.75">
      <c r="A36" s="11" t="s">
        <v>46</v>
      </c>
      <c r="B36" s="12">
        <f>611799+173773</f>
        <v>785572</v>
      </c>
      <c r="C36" s="10">
        <v>0</v>
      </c>
      <c r="D36" s="12">
        <f>611799+173773</f>
        <v>785572</v>
      </c>
      <c r="E36" s="10">
        <v>0</v>
      </c>
    </row>
    <row r="37" spans="1:5" ht="12.75">
      <c r="A37" s="11" t="s">
        <v>47</v>
      </c>
      <c r="B37" s="12">
        <v>1340000</v>
      </c>
      <c r="C37" s="10">
        <v>0</v>
      </c>
      <c r="D37" s="12">
        <v>1340000</v>
      </c>
      <c r="E37" s="10">
        <v>0</v>
      </c>
    </row>
    <row r="38" spans="1:5" ht="12.75">
      <c r="A38" s="11" t="s">
        <v>48</v>
      </c>
      <c r="B38" s="12">
        <v>6348072</v>
      </c>
      <c r="C38" s="10">
        <v>0</v>
      </c>
      <c r="D38" s="12">
        <v>6348072</v>
      </c>
      <c r="E38" s="10">
        <v>0</v>
      </c>
    </row>
    <row r="39" spans="1:5" ht="12.75">
      <c r="A39" s="11" t="s">
        <v>49</v>
      </c>
      <c r="B39" s="12">
        <v>2220329</v>
      </c>
      <c r="C39" s="10">
        <v>0</v>
      </c>
      <c r="D39" s="12">
        <v>2220329</v>
      </c>
      <c r="E39" s="10">
        <v>0</v>
      </c>
    </row>
    <row r="40" spans="1:5" ht="12.75">
      <c r="A40" s="13" t="s">
        <v>6</v>
      </c>
      <c r="B40" s="8">
        <f>SUM(B41:B59)</f>
        <v>5067577</v>
      </c>
      <c r="C40" s="8">
        <f>SUM(C41:C59)</f>
        <v>0</v>
      </c>
      <c r="D40" s="8">
        <f>SUM(D41:D59)</f>
        <v>5067577</v>
      </c>
      <c r="E40" s="8">
        <f>SUM(E41:E59)</f>
        <v>190000</v>
      </c>
    </row>
    <row r="41" spans="1:5" ht="12.75">
      <c r="A41" s="9" t="s">
        <v>50</v>
      </c>
      <c r="B41" s="10">
        <v>600000</v>
      </c>
      <c r="C41" s="10">
        <v>0</v>
      </c>
      <c r="D41" s="10">
        <v>600000</v>
      </c>
      <c r="E41" s="10">
        <v>0</v>
      </c>
    </row>
    <row r="42" spans="1:5" ht="12.75">
      <c r="A42" s="9" t="s">
        <v>51</v>
      </c>
      <c r="B42" s="10">
        <v>100000</v>
      </c>
      <c r="C42" s="10">
        <v>0</v>
      </c>
      <c r="D42" s="10">
        <v>100000</v>
      </c>
      <c r="E42" s="10">
        <v>0</v>
      </c>
    </row>
    <row r="43" spans="1:5" ht="12.75">
      <c r="A43" s="9" t="s">
        <v>52</v>
      </c>
      <c r="B43" s="10">
        <v>5098</v>
      </c>
      <c r="C43" s="10">
        <v>0</v>
      </c>
      <c r="D43" s="10">
        <v>5098</v>
      </c>
      <c r="E43" s="10">
        <v>0</v>
      </c>
    </row>
    <row r="44" spans="1:5" ht="12.75">
      <c r="A44" s="11" t="s">
        <v>53</v>
      </c>
      <c r="B44" s="10">
        <v>413234</v>
      </c>
      <c r="C44" s="10">
        <v>0</v>
      </c>
      <c r="D44" s="10">
        <v>413234</v>
      </c>
      <c r="E44" s="10">
        <v>0</v>
      </c>
    </row>
    <row r="45" spans="1:5" ht="12.75">
      <c r="A45" s="9" t="s">
        <v>54</v>
      </c>
      <c r="B45" s="10">
        <v>300000</v>
      </c>
      <c r="C45" s="10">
        <v>0</v>
      </c>
      <c r="D45" s="10">
        <v>300000</v>
      </c>
      <c r="E45" s="10">
        <v>0</v>
      </c>
    </row>
    <row r="46" spans="1:5" ht="12.75">
      <c r="A46" s="9" t="s">
        <v>55</v>
      </c>
      <c r="B46" s="10">
        <v>22600</v>
      </c>
      <c r="C46" s="10">
        <v>0</v>
      </c>
      <c r="D46" s="10">
        <v>22600</v>
      </c>
      <c r="E46" s="10">
        <v>0</v>
      </c>
    </row>
    <row r="47" spans="1:5" ht="12.75">
      <c r="A47" s="9" t="s">
        <v>56</v>
      </c>
      <c r="B47" s="10">
        <v>350000</v>
      </c>
      <c r="C47" s="10">
        <v>0</v>
      </c>
      <c r="D47" s="10">
        <v>350000</v>
      </c>
      <c r="E47" s="10">
        <v>0</v>
      </c>
    </row>
    <row r="48" spans="1:5" ht="12.75">
      <c r="A48" s="9" t="s">
        <v>57</v>
      </c>
      <c r="B48" s="10">
        <v>85700</v>
      </c>
      <c r="C48" s="10">
        <v>0</v>
      </c>
      <c r="D48" s="10">
        <v>85700</v>
      </c>
      <c r="E48" s="10">
        <v>0</v>
      </c>
    </row>
    <row r="49" spans="1:5" ht="12.75">
      <c r="A49" s="9" t="s">
        <v>58</v>
      </c>
      <c r="B49" s="10">
        <v>19598</v>
      </c>
      <c r="C49" s="10">
        <v>0</v>
      </c>
      <c r="D49" s="10">
        <v>19598</v>
      </c>
      <c r="E49" s="10">
        <v>0</v>
      </c>
    </row>
    <row r="50" spans="1:5" ht="12.75">
      <c r="A50" s="9" t="s">
        <v>59</v>
      </c>
      <c r="B50" s="10">
        <v>2280000</v>
      </c>
      <c r="C50" s="10">
        <v>0</v>
      </c>
      <c r="D50" s="10">
        <v>2280000</v>
      </c>
      <c r="E50" s="10">
        <v>190000</v>
      </c>
    </row>
    <row r="51" spans="1:5" ht="12.75">
      <c r="A51" s="9" t="s">
        <v>60</v>
      </c>
      <c r="B51" s="10">
        <v>259240</v>
      </c>
      <c r="C51" s="10">
        <v>0</v>
      </c>
      <c r="D51" s="10">
        <v>259240</v>
      </c>
      <c r="E51" s="10">
        <v>0</v>
      </c>
    </row>
    <row r="52" spans="1:5" ht="12.75">
      <c r="A52" s="9" t="s">
        <v>61</v>
      </c>
      <c r="B52" s="10">
        <v>1255</v>
      </c>
      <c r="C52" s="10">
        <v>0</v>
      </c>
      <c r="D52" s="10">
        <v>1255</v>
      </c>
      <c r="E52" s="10">
        <v>0</v>
      </c>
    </row>
    <row r="53" spans="1:5" ht="12.75">
      <c r="A53" s="9" t="s">
        <v>62</v>
      </c>
      <c r="B53" s="10">
        <v>2478</v>
      </c>
      <c r="C53" s="10">
        <v>0</v>
      </c>
      <c r="D53" s="10">
        <v>2478</v>
      </c>
      <c r="E53" s="10">
        <v>0</v>
      </c>
    </row>
    <row r="54" spans="1:5" ht="12.75">
      <c r="A54" s="9" t="s">
        <v>63</v>
      </c>
      <c r="B54" s="10">
        <v>18231</v>
      </c>
      <c r="C54" s="10">
        <v>0</v>
      </c>
      <c r="D54" s="10">
        <v>18231</v>
      </c>
      <c r="E54" s="10">
        <v>0</v>
      </c>
    </row>
    <row r="55" spans="1:5" ht="12.75">
      <c r="A55" s="9" t="s">
        <v>64</v>
      </c>
      <c r="B55" s="10">
        <v>62000</v>
      </c>
      <c r="C55" s="10">
        <v>0</v>
      </c>
      <c r="D55" s="10">
        <v>62000</v>
      </c>
      <c r="E55" s="10">
        <v>0</v>
      </c>
    </row>
    <row r="56" spans="1:5" ht="12.75">
      <c r="A56" s="9" t="s">
        <v>65</v>
      </c>
      <c r="B56" s="10">
        <v>337500</v>
      </c>
      <c r="C56" s="10">
        <v>0</v>
      </c>
      <c r="D56" s="10">
        <v>337500</v>
      </c>
      <c r="E56" s="10">
        <v>0</v>
      </c>
    </row>
    <row r="57" spans="1:5" ht="12.75">
      <c r="A57" s="9" t="s">
        <v>66</v>
      </c>
      <c r="B57" s="10">
        <v>10266</v>
      </c>
      <c r="C57" s="10">
        <v>0</v>
      </c>
      <c r="D57" s="10">
        <v>10266</v>
      </c>
      <c r="E57" s="10">
        <v>0</v>
      </c>
    </row>
    <row r="58" spans="1:5" ht="12.75">
      <c r="A58" s="9" t="s">
        <v>67</v>
      </c>
      <c r="B58" s="10">
        <v>50000</v>
      </c>
      <c r="C58" s="10">
        <v>0</v>
      </c>
      <c r="D58" s="10">
        <v>50000</v>
      </c>
      <c r="E58" s="10">
        <v>0</v>
      </c>
    </row>
    <row r="59" spans="1:5" ht="12.75">
      <c r="A59" s="9" t="s">
        <v>68</v>
      </c>
      <c r="B59" s="10">
        <v>150377</v>
      </c>
      <c r="C59" s="10">
        <v>0</v>
      </c>
      <c r="D59" s="10">
        <v>150377</v>
      </c>
      <c r="E59" s="10">
        <v>0</v>
      </c>
    </row>
    <row r="60" spans="1:5" ht="12.75">
      <c r="A60" s="13" t="s">
        <v>7</v>
      </c>
      <c r="B60" s="8">
        <f>SUM(B61:B67)</f>
        <v>5846154</v>
      </c>
      <c r="C60" s="8">
        <f>SUM(C61:C67)</f>
        <v>0</v>
      </c>
      <c r="D60" s="8">
        <f>SUM(D61:D67)</f>
        <v>5846154</v>
      </c>
      <c r="E60" s="8">
        <f>SUM(E61:E67)</f>
        <v>0</v>
      </c>
    </row>
    <row r="61" spans="1:5" ht="12.75">
      <c r="A61" s="9" t="s">
        <v>69</v>
      </c>
      <c r="B61" s="10">
        <v>400000</v>
      </c>
      <c r="C61" s="10">
        <v>0</v>
      </c>
      <c r="D61" s="10">
        <v>400000</v>
      </c>
      <c r="E61" s="10">
        <v>0</v>
      </c>
    </row>
    <row r="62" spans="1:5" ht="12.75">
      <c r="A62" s="9" t="s">
        <v>70</v>
      </c>
      <c r="B62" s="10">
        <v>94706</v>
      </c>
      <c r="C62" s="10">
        <v>0</v>
      </c>
      <c r="D62" s="10">
        <v>94706</v>
      </c>
      <c r="E62" s="10">
        <v>0</v>
      </c>
    </row>
    <row r="63" spans="1:5" ht="12.75">
      <c r="A63" s="9" t="s">
        <v>71</v>
      </c>
      <c r="B63" s="10">
        <v>136500</v>
      </c>
      <c r="C63" s="10">
        <v>0</v>
      </c>
      <c r="D63" s="10">
        <v>136500</v>
      </c>
      <c r="E63" s="10">
        <v>0</v>
      </c>
    </row>
    <row r="64" spans="1:5" ht="12.75">
      <c r="A64" s="9" t="s">
        <v>72</v>
      </c>
      <c r="B64" s="10">
        <v>30500</v>
      </c>
      <c r="C64" s="10">
        <v>0</v>
      </c>
      <c r="D64" s="10">
        <v>30500</v>
      </c>
      <c r="E64" s="10">
        <v>0</v>
      </c>
    </row>
    <row r="65" spans="1:5" ht="12.75">
      <c r="A65" s="9" t="s">
        <v>73</v>
      </c>
      <c r="B65" s="10">
        <v>13500</v>
      </c>
      <c r="C65" s="10">
        <v>0</v>
      </c>
      <c r="D65" s="10">
        <v>13500</v>
      </c>
      <c r="E65" s="10">
        <v>0</v>
      </c>
    </row>
    <row r="66" spans="1:5" ht="12.75">
      <c r="A66" s="9" t="s">
        <v>74</v>
      </c>
      <c r="B66" s="10">
        <f>188454-6</f>
        <v>188448</v>
      </c>
      <c r="C66" s="10">
        <v>0</v>
      </c>
      <c r="D66" s="10">
        <f>188454-6</f>
        <v>188448</v>
      </c>
      <c r="E66" s="10">
        <v>0</v>
      </c>
    </row>
    <row r="67" spans="1:5" ht="12.75">
      <c r="A67" s="11" t="s">
        <v>75</v>
      </c>
      <c r="B67" s="12">
        <v>4982500</v>
      </c>
      <c r="C67" s="10">
        <v>0</v>
      </c>
      <c r="D67" s="12">
        <v>4982500</v>
      </c>
      <c r="E67" s="10">
        <v>0</v>
      </c>
    </row>
    <row r="68" spans="1:5" ht="12.75">
      <c r="A68" s="14" t="s">
        <v>8</v>
      </c>
      <c r="B68" s="6">
        <f>B69+B79+B85</f>
        <v>43360182</v>
      </c>
      <c r="C68" s="6">
        <f>C69+C79+C85</f>
        <v>0</v>
      </c>
      <c r="D68" s="6">
        <f>D69+D79+D85</f>
        <v>43360182</v>
      </c>
      <c r="E68" s="6">
        <f>E69+E79+E85</f>
        <v>1628093.82</v>
      </c>
    </row>
    <row r="69" spans="1:5" ht="12.75">
      <c r="A69" s="13" t="s">
        <v>4</v>
      </c>
      <c r="B69" s="8">
        <f>SUM(B70:B78)</f>
        <v>23360182</v>
      </c>
      <c r="C69" s="8">
        <f>SUM(C70:C78)</f>
        <v>0</v>
      </c>
      <c r="D69" s="8">
        <f>SUM(D70:D78)</f>
        <v>23360182</v>
      </c>
      <c r="E69" s="8">
        <f>SUM(E70:E78)</f>
        <v>1628093.82</v>
      </c>
    </row>
    <row r="70" spans="1:5" ht="12.75">
      <c r="A70" s="9" t="s">
        <v>21</v>
      </c>
      <c r="B70" s="10">
        <v>12467057</v>
      </c>
      <c r="C70" s="10">
        <v>0</v>
      </c>
      <c r="D70" s="10">
        <v>12467057</v>
      </c>
      <c r="E70" s="10">
        <v>1084421.39</v>
      </c>
    </row>
    <row r="71" spans="1:5" ht="12.75">
      <c r="A71" s="9" t="s">
        <v>22</v>
      </c>
      <c r="B71" s="10">
        <f>4634197</f>
        <v>4634197</v>
      </c>
      <c r="C71" s="10">
        <v>0</v>
      </c>
      <c r="D71" s="10">
        <f>4634197</f>
        <v>4634197</v>
      </c>
      <c r="E71" s="10">
        <v>335100</v>
      </c>
    </row>
    <row r="72" spans="1:5" ht="12.75">
      <c r="A72" s="9" t="s">
        <v>23</v>
      </c>
      <c r="B72" s="10">
        <v>168000</v>
      </c>
      <c r="C72" s="10">
        <v>0</v>
      </c>
      <c r="D72" s="10">
        <v>168000</v>
      </c>
      <c r="E72" s="10">
        <v>0</v>
      </c>
    </row>
    <row r="73" spans="1:5" ht="12.75">
      <c r="A73" s="9" t="s">
        <v>26</v>
      </c>
      <c r="B73" s="10">
        <v>1420022</v>
      </c>
      <c r="C73" s="10">
        <v>0</v>
      </c>
      <c r="D73" s="10">
        <v>1420022</v>
      </c>
      <c r="E73" s="10">
        <v>0</v>
      </c>
    </row>
    <row r="74" spans="1:5" ht="12.75">
      <c r="A74" s="9" t="s">
        <v>27</v>
      </c>
      <c r="B74" s="10">
        <v>1420022</v>
      </c>
      <c r="C74" s="10">
        <v>0</v>
      </c>
      <c r="D74" s="10">
        <v>1420022</v>
      </c>
      <c r="E74" s="10">
        <v>0</v>
      </c>
    </row>
    <row r="75" spans="1:5" ht="12.75">
      <c r="A75" s="11" t="s">
        <v>29</v>
      </c>
      <c r="B75" s="12">
        <v>690450</v>
      </c>
      <c r="C75" s="10">
        <v>0</v>
      </c>
      <c r="D75" s="12">
        <v>690450</v>
      </c>
      <c r="E75" s="10">
        <v>0</v>
      </c>
    </row>
    <row r="76" spans="1:5" ht="12.75">
      <c r="A76" s="9" t="s">
        <v>30</v>
      </c>
      <c r="B76" s="10">
        <v>1190331</v>
      </c>
      <c r="C76" s="10">
        <v>0</v>
      </c>
      <c r="D76" s="10">
        <v>1190331</v>
      </c>
      <c r="E76" s="10">
        <v>95932.79</v>
      </c>
    </row>
    <row r="77" spans="1:5" ht="12.75">
      <c r="A77" s="9" t="s">
        <v>31</v>
      </c>
      <c r="B77" s="10">
        <v>1221787</v>
      </c>
      <c r="C77" s="10">
        <v>0</v>
      </c>
      <c r="D77" s="10">
        <v>1221787</v>
      </c>
      <c r="E77" s="10">
        <v>100786.02</v>
      </c>
    </row>
    <row r="78" spans="1:5" ht="12.75">
      <c r="A78" s="9" t="s">
        <v>32</v>
      </c>
      <c r="B78" s="10">
        <v>148316</v>
      </c>
      <c r="C78" s="10">
        <v>0</v>
      </c>
      <c r="D78" s="10">
        <v>148316</v>
      </c>
      <c r="E78" s="10">
        <v>11853.62</v>
      </c>
    </row>
    <row r="79" spans="1:5" ht="12.75">
      <c r="A79" s="13" t="s">
        <v>5</v>
      </c>
      <c r="B79" s="8">
        <f>SUM(B80:B84)</f>
        <v>19613171</v>
      </c>
      <c r="C79" s="8">
        <f>SUM(C80:C84)</f>
        <v>0</v>
      </c>
      <c r="D79" s="8">
        <f>SUM(D80:D84)</f>
        <v>19613171</v>
      </c>
      <c r="E79" s="8">
        <f>SUM(E80:E84)</f>
        <v>0</v>
      </c>
    </row>
    <row r="80" spans="1:5" ht="12.75">
      <c r="A80" s="9" t="s">
        <v>33</v>
      </c>
      <c r="B80" s="10">
        <v>257143</v>
      </c>
      <c r="C80" s="10">
        <v>0</v>
      </c>
      <c r="D80" s="10">
        <v>257143</v>
      </c>
      <c r="E80" s="10">
        <v>0</v>
      </c>
    </row>
    <row r="81" spans="1:5" ht="12.75">
      <c r="A81" s="9" t="s">
        <v>38</v>
      </c>
      <c r="B81" s="10">
        <v>1827713</v>
      </c>
      <c r="C81" s="10">
        <v>0</v>
      </c>
      <c r="D81" s="10">
        <v>1827713</v>
      </c>
      <c r="E81" s="10">
        <v>0</v>
      </c>
    </row>
    <row r="82" spans="1:5" ht="12.75">
      <c r="A82" s="9" t="s">
        <v>76</v>
      </c>
      <c r="B82" s="10">
        <v>8207943</v>
      </c>
      <c r="C82" s="10">
        <v>0</v>
      </c>
      <c r="D82" s="10">
        <v>8207943</v>
      </c>
      <c r="E82" s="10">
        <v>0</v>
      </c>
    </row>
    <row r="83" spans="1:5" ht="12.75">
      <c r="A83" s="9" t="s">
        <v>48</v>
      </c>
      <c r="B83" s="10">
        <v>1402972</v>
      </c>
      <c r="C83" s="10">
        <v>0</v>
      </c>
      <c r="D83" s="10">
        <v>1402972</v>
      </c>
      <c r="E83" s="10">
        <v>0</v>
      </c>
    </row>
    <row r="84" spans="1:5" ht="12.75">
      <c r="A84" s="9" t="s">
        <v>77</v>
      </c>
      <c r="B84" s="10">
        <v>7917400</v>
      </c>
      <c r="C84" s="10">
        <v>0</v>
      </c>
      <c r="D84" s="10">
        <v>7917400</v>
      </c>
      <c r="E84" s="10">
        <v>0</v>
      </c>
    </row>
    <row r="85" spans="1:5" ht="12.75">
      <c r="A85" s="13" t="s">
        <v>6</v>
      </c>
      <c r="B85" s="8">
        <f>SUM(B86)</f>
        <v>386829</v>
      </c>
      <c r="C85" s="8">
        <f>SUM(C86)</f>
        <v>0</v>
      </c>
      <c r="D85" s="8">
        <f>SUM(D86)</f>
        <v>386829</v>
      </c>
      <c r="E85" s="8">
        <f>SUM(E86)</f>
        <v>0</v>
      </c>
    </row>
    <row r="86" spans="1:5" ht="12.75">
      <c r="A86" s="9" t="s">
        <v>65</v>
      </c>
      <c r="B86" s="10">
        <v>386829</v>
      </c>
      <c r="C86" s="10">
        <v>0</v>
      </c>
      <c r="D86" s="10">
        <v>386829</v>
      </c>
      <c r="E86" s="10">
        <v>0</v>
      </c>
    </row>
    <row r="87" spans="1:5" ht="12.75">
      <c r="A87" s="14" t="s">
        <v>9</v>
      </c>
      <c r="B87" s="6">
        <f>B88+B97+B106+B112</f>
        <v>85382369</v>
      </c>
      <c r="C87" s="6">
        <f>C88+C97+C106+C112</f>
        <v>0</v>
      </c>
      <c r="D87" s="6">
        <f>D88+D97+D106+D112</f>
        <v>85382369</v>
      </c>
      <c r="E87" s="6">
        <f>E88+E97+E106+E112</f>
        <v>3723910.42</v>
      </c>
    </row>
    <row r="88" spans="1:5" ht="12.75">
      <c r="A88" s="13" t="s">
        <v>4</v>
      </c>
      <c r="B88" s="8">
        <f>SUM(B89:B96)</f>
        <v>76871919</v>
      </c>
      <c r="C88" s="8">
        <f>SUM(C89:C96)</f>
        <v>0</v>
      </c>
      <c r="D88" s="8">
        <f>SUM(D89:D96)</f>
        <v>76871919</v>
      </c>
      <c r="E88" s="8">
        <f>SUM(E89:E96)</f>
        <v>3723910.42</v>
      </c>
    </row>
    <row r="89" spans="1:5" ht="12.75">
      <c r="A89" s="9" t="s">
        <v>21</v>
      </c>
      <c r="B89" s="10">
        <v>34844198</v>
      </c>
      <c r="C89" s="10">
        <v>0</v>
      </c>
      <c r="D89" s="10">
        <v>34844198</v>
      </c>
      <c r="E89" s="10">
        <v>1912445</v>
      </c>
    </row>
    <row r="90" spans="1:5" ht="12.75">
      <c r="A90" s="9" t="s">
        <v>22</v>
      </c>
      <c r="B90" s="10">
        <f>22813368-12</f>
        <v>22813356</v>
      </c>
      <c r="C90" s="10">
        <v>0</v>
      </c>
      <c r="D90" s="10">
        <f>22813368-12</f>
        <v>22813356</v>
      </c>
      <c r="E90" s="10">
        <v>1324080.67</v>
      </c>
    </row>
    <row r="91" spans="1:5" ht="12.75">
      <c r="A91" s="9" t="s">
        <v>26</v>
      </c>
      <c r="B91" s="10">
        <v>4779798</v>
      </c>
      <c r="C91" s="10">
        <v>0</v>
      </c>
      <c r="D91" s="10">
        <v>4779798</v>
      </c>
      <c r="E91" s="10">
        <v>0</v>
      </c>
    </row>
    <row r="92" spans="1:5" ht="12.75">
      <c r="A92" s="9" t="s">
        <v>27</v>
      </c>
      <c r="B92" s="10">
        <v>4779798</v>
      </c>
      <c r="C92" s="10">
        <v>0</v>
      </c>
      <c r="D92" s="10">
        <v>4779798</v>
      </c>
      <c r="E92" s="10">
        <v>0</v>
      </c>
    </row>
    <row r="93" spans="1:5" ht="12.75">
      <c r="A93" s="11" t="s">
        <v>29</v>
      </c>
      <c r="B93" s="12">
        <v>1010350</v>
      </c>
      <c r="C93" s="10">
        <v>0</v>
      </c>
      <c r="D93" s="12">
        <v>1010350</v>
      </c>
      <c r="E93" s="10">
        <v>0</v>
      </c>
    </row>
    <row r="94" spans="1:5" ht="12.75">
      <c r="A94" s="9" t="s">
        <v>30</v>
      </c>
      <c r="B94" s="10">
        <v>4024198</v>
      </c>
      <c r="C94" s="10">
        <v>0</v>
      </c>
      <c r="D94" s="10">
        <v>4024198</v>
      </c>
      <c r="E94" s="10">
        <v>226530.89</v>
      </c>
    </row>
    <row r="95" spans="1:5" ht="12.75">
      <c r="A95" s="9" t="s">
        <v>31</v>
      </c>
      <c r="B95" s="10">
        <v>4052408</v>
      </c>
      <c r="C95" s="10">
        <v>0</v>
      </c>
      <c r="D95" s="10">
        <v>4052408</v>
      </c>
      <c r="E95" s="10">
        <v>229793.32</v>
      </c>
    </row>
    <row r="96" spans="1:5" ht="12.75">
      <c r="A96" s="9" t="s">
        <v>32</v>
      </c>
      <c r="B96" s="10">
        <v>567813</v>
      </c>
      <c r="C96" s="10">
        <v>0</v>
      </c>
      <c r="D96" s="10">
        <v>567813</v>
      </c>
      <c r="E96" s="10">
        <v>31060.54</v>
      </c>
    </row>
    <row r="97" spans="1:5" ht="12.75">
      <c r="A97" s="13" t="s">
        <v>5</v>
      </c>
      <c r="B97" s="8">
        <f>SUM(B98:B105)</f>
        <v>8238450</v>
      </c>
      <c r="C97" s="8">
        <f>SUM(C98:C105)</f>
        <v>0</v>
      </c>
      <c r="D97" s="8">
        <f>SUM(D98:D105)</f>
        <v>8238450</v>
      </c>
      <c r="E97" s="8">
        <f>SUM(E98:E105)</f>
        <v>0</v>
      </c>
    </row>
    <row r="98" spans="1:5" ht="12.75">
      <c r="A98" s="9" t="s">
        <v>38</v>
      </c>
      <c r="B98" s="10">
        <v>0</v>
      </c>
      <c r="C98" s="10">
        <v>0</v>
      </c>
      <c r="D98" s="10">
        <v>0</v>
      </c>
      <c r="E98" s="10">
        <v>0</v>
      </c>
    </row>
    <row r="99" spans="1:5" ht="12.75">
      <c r="A99" s="9" t="s">
        <v>76</v>
      </c>
      <c r="B99" s="10">
        <f>614000-312000</f>
        <v>302000</v>
      </c>
      <c r="C99" s="10">
        <v>0</v>
      </c>
      <c r="D99" s="10">
        <f>614000-312000</f>
        <v>302000</v>
      </c>
      <c r="E99" s="10">
        <v>0</v>
      </c>
    </row>
    <row r="100" spans="1:5" ht="12.75">
      <c r="A100" s="9" t="s">
        <v>40</v>
      </c>
      <c r="B100" s="10">
        <f>2948000+312000</f>
        <v>3260000</v>
      </c>
      <c r="C100" s="10">
        <v>0</v>
      </c>
      <c r="D100" s="10">
        <f>2948000+312000</f>
        <v>3260000</v>
      </c>
      <c r="E100" s="10">
        <v>0</v>
      </c>
    </row>
    <row r="101" spans="1:5" ht="12.75">
      <c r="A101" s="9" t="s">
        <v>78</v>
      </c>
      <c r="B101" s="10">
        <v>90000</v>
      </c>
      <c r="C101" s="10">
        <v>0</v>
      </c>
      <c r="D101" s="10">
        <v>90000</v>
      </c>
      <c r="E101" s="10">
        <v>0</v>
      </c>
    </row>
    <row r="102" spans="1:5" ht="12.75">
      <c r="A102" s="9" t="s">
        <v>79</v>
      </c>
      <c r="B102" s="10">
        <v>48150</v>
      </c>
      <c r="C102" s="10">
        <v>0</v>
      </c>
      <c r="D102" s="10">
        <v>48150</v>
      </c>
      <c r="E102" s="10">
        <v>0</v>
      </c>
    </row>
    <row r="103" spans="1:5" ht="12.75">
      <c r="A103" s="9" t="s">
        <v>80</v>
      </c>
      <c r="B103" s="10">
        <v>4800</v>
      </c>
      <c r="C103" s="10">
        <v>0</v>
      </c>
      <c r="D103" s="10">
        <v>4800</v>
      </c>
      <c r="E103" s="10">
        <v>0</v>
      </c>
    </row>
    <row r="104" spans="1:5" ht="12.75">
      <c r="A104" s="9" t="s">
        <v>48</v>
      </c>
      <c r="B104" s="10">
        <v>60000</v>
      </c>
      <c r="C104" s="10">
        <v>0</v>
      </c>
      <c r="D104" s="10">
        <v>60000</v>
      </c>
      <c r="E104" s="10">
        <v>0</v>
      </c>
    </row>
    <row r="105" spans="1:5" ht="12.75">
      <c r="A105" s="9" t="s">
        <v>77</v>
      </c>
      <c r="B105" s="10">
        <f>4473500</f>
        <v>4473500</v>
      </c>
      <c r="C105" s="10">
        <v>0</v>
      </c>
      <c r="D105" s="10">
        <f>4473500</f>
        <v>4473500</v>
      </c>
      <c r="E105" s="10">
        <v>0</v>
      </c>
    </row>
    <row r="106" spans="1:5" ht="12.75">
      <c r="A106" s="13" t="s">
        <v>6</v>
      </c>
      <c r="B106" s="8">
        <f>SUM(B107:B111)</f>
        <v>272000</v>
      </c>
      <c r="C106" s="8">
        <f>SUM(C107:C111)</f>
        <v>0</v>
      </c>
      <c r="D106" s="8">
        <f>SUM(D107:D111)</f>
        <v>272000</v>
      </c>
      <c r="E106" s="8">
        <f>SUM(E107:E111)</f>
        <v>0</v>
      </c>
    </row>
    <row r="107" spans="1:5" ht="12.75">
      <c r="A107" s="9" t="s">
        <v>60</v>
      </c>
      <c r="B107" s="10">
        <v>150000</v>
      </c>
      <c r="C107" s="10">
        <v>0</v>
      </c>
      <c r="D107" s="10">
        <v>150000</v>
      </c>
      <c r="E107" s="10">
        <v>0</v>
      </c>
    </row>
    <row r="108" spans="1:5" ht="12.75">
      <c r="A108" s="9" t="s">
        <v>81</v>
      </c>
      <c r="B108" s="10">
        <v>62000</v>
      </c>
      <c r="C108" s="10">
        <v>0</v>
      </c>
      <c r="D108" s="10">
        <v>62000</v>
      </c>
      <c r="E108" s="10">
        <v>0</v>
      </c>
    </row>
    <row r="109" spans="1:5" ht="12.75">
      <c r="A109" s="9" t="s">
        <v>65</v>
      </c>
      <c r="B109" s="10">
        <v>60000</v>
      </c>
      <c r="C109" s="10">
        <v>0</v>
      </c>
      <c r="D109" s="10">
        <v>60000</v>
      </c>
      <c r="E109" s="10">
        <v>0</v>
      </c>
    </row>
    <row r="110" spans="1:5" ht="12.75">
      <c r="A110" s="9" t="s">
        <v>67</v>
      </c>
      <c r="B110" s="10">
        <v>0</v>
      </c>
      <c r="C110" s="10">
        <v>0</v>
      </c>
      <c r="D110" s="10">
        <v>0</v>
      </c>
      <c r="E110" s="10">
        <v>0</v>
      </c>
    </row>
    <row r="111" spans="1:5" ht="12.75">
      <c r="A111" s="9" t="s">
        <v>68</v>
      </c>
      <c r="B111" s="10">
        <v>0</v>
      </c>
      <c r="C111" s="10">
        <v>0</v>
      </c>
      <c r="D111" s="10">
        <v>0</v>
      </c>
      <c r="E111" s="10">
        <v>0</v>
      </c>
    </row>
    <row r="112" spans="1:5" ht="12.75">
      <c r="A112" s="13" t="s">
        <v>7</v>
      </c>
      <c r="B112" s="8">
        <f>SUM(B113:B115)</f>
        <v>0</v>
      </c>
      <c r="C112" s="8">
        <f>SUM(C113:C115)</f>
        <v>0</v>
      </c>
      <c r="D112" s="8">
        <f>SUM(D113:D115)</f>
        <v>0</v>
      </c>
      <c r="E112" s="8">
        <f>SUM(E113:E115)</f>
        <v>0</v>
      </c>
    </row>
    <row r="113" spans="1:5" ht="12.75">
      <c r="A113" s="9" t="s">
        <v>82</v>
      </c>
      <c r="B113" s="10">
        <v>0</v>
      </c>
      <c r="C113" s="10">
        <v>0</v>
      </c>
      <c r="D113" s="10">
        <v>0</v>
      </c>
      <c r="E113" s="10">
        <v>0</v>
      </c>
    </row>
    <row r="114" spans="1:5" ht="12.75">
      <c r="A114" s="9" t="s">
        <v>83</v>
      </c>
      <c r="B114" s="10">
        <v>0</v>
      </c>
      <c r="C114" s="10">
        <v>0</v>
      </c>
      <c r="D114" s="10">
        <v>0</v>
      </c>
      <c r="E114" s="10">
        <v>0</v>
      </c>
    </row>
    <row r="115" spans="1:5" ht="12.75">
      <c r="A115" s="9" t="s">
        <v>84</v>
      </c>
      <c r="B115" s="10">
        <v>0</v>
      </c>
      <c r="C115" s="10">
        <v>0</v>
      </c>
      <c r="D115" s="10">
        <v>0</v>
      </c>
      <c r="E115" s="10">
        <v>0</v>
      </c>
    </row>
    <row r="116" spans="1:5" ht="12.75">
      <c r="A116" s="14" t="s">
        <v>10</v>
      </c>
      <c r="B116" s="6">
        <f>B117+B126+B130+B132</f>
        <v>14087354</v>
      </c>
      <c r="C116" s="6">
        <f>C117+C126+C130+C132</f>
        <v>0</v>
      </c>
      <c r="D116" s="6">
        <f>D117+D126+D130+D132</f>
        <v>14087354</v>
      </c>
      <c r="E116" s="6">
        <f>E117+E126+E130+E132</f>
        <v>2299881.26</v>
      </c>
    </row>
    <row r="117" spans="1:5" ht="12.75">
      <c r="A117" s="13" t="s">
        <v>4</v>
      </c>
      <c r="B117" s="8">
        <f>SUM(B118:B125)</f>
        <v>11330326</v>
      </c>
      <c r="C117" s="8">
        <f>SUM(C118:C125)</f>
        <v>0</v>
      </c>
      <c r="D117" s="8">
        <f>SUM(D118:D125)</f>
        <v>11330326</v>
      </c>
      <c r="E117" s="8">
        <f>SUM(E118:E125)</f>
        <v>2299881.26</v>
      </c>
    </row>
    <row r="118" spans="1:5" ht="12.75">
      <c r="A118" s="9" t="s">
        <v>21</v>
      </c>
      <c r="B118" s="10">
        <v>2820000</v>
      </c>
      <c r="C118" s="10">
        <v>0</v>
      </c>
      <c r="D118" s="10">
        <v>2820000</v>
      </c>
      <c r="E118" s="10">
        <v>1311488.13</v>
      </c>
    </row>
    <row r="119" spans="1:5" ht="12.75">
      <c r="A119" s="9" t="s">
        <v>22</v>
      </c>
      <c r="B119" s="10">
        <v>5776000</v>
      </c>
      <c r="C119" s="10">
        <v>0</v>
      </c>
      <c r="D119" s="10">
        <v>5776000</v>
      </c>
      <c r="E119" s="10">
        <v>688700</v>
      </c>
    </row>
    <row r="120" spans="1:5" ht="12.75">
      <c r="A120" s="9" t="s">
        <v>26</v>
      </c>
      <c r="B120" s="10">
        <v>710000</v>
      </c>
      <c r="C120" s="10">
        <v>0</v>
      </c>
      <c r="D120" s="10">
        <v>710000</v>
      </c>
      <c r="E120" s="10">
        <v>0</v>
      </c>
    </row>
    <row r="121" spans="1:5" ht="12.75">
      <c r="A121" s="9" t="s">
        <v>27</v>
      </c>
      <c r="B121" s="10">
        <v>710000</v>
      </c>
      <c r="C121" s="10">
        <v>0</v>
      </c>
      <c r="D121" s="10">
        <v>710000</v>
      </c>
      <c r="E121" s="10">
        <v>0</v>
      </c>
    </row>
    <row r="122" spans="1:5" ht="12.75">
      <c r="A122" s="11" t="s">
        <v>29</v>
      </c>
      <c r="B122" s="12">
        <v>26000</v>
      </c>
      <c r="C122" s="10">
        <v>0</v>
      </c>
      <c r="D122" s="12">
        <v>26000</v>
      </c>
      <c r="E122" s="10">
        <v>0</v>
      </c>
    </row>
    <row r="123" spans="1:5" ht="12.75">
      <c r="A123" s="9" t="s">
        <v>30</v>
      </c>
      <c r="B123" s="10">
        <v>604068</v>
      </c>
      <c r="C123" s="10">
        <v>0</v>
      </c>
      <c r="D123" s="10">
        <v>604068</v>
      </c>
      <c r="E123" s="10">
        <v>138771.76</v>
      </c>
    </row>
    <row r="124" spans="1:5" ht="12.75">
      <c r="A124" s="9" t="s">
        <v>31</v>
      </c>
      <c r="B124" s="10">
        <v>604919.9999999998</v>
      </c>
      <c r="C124" s="10">
        <v>0</v>
      </c>
      <c r="D124" s="10">
        <v>604919.9999999998</v>
      </c>
      <c r="E124" s="10">
        <v>142013.37</v>
      </c>
    </row>
    <row r="125" spans="1:5" ht="12.75">
      <c r="A125" s="9" t="s">
        <v>32</v>
      </c>
      <c r="B125" s="10">
        <v>79338</v>
      </c>
      <c r="C125" s="10">
        <v>0</v>
      </c>
      <c r="D125" s="10">
        <v>79338</v>
      </c>
      <c r="E125" s="10">
        <v>18908</v>
      </c>
    </row>
    <row r="126" spans="1:5" ht="12.75">
      <c r="A126" s="13" t="s">
        <v>5</v>
      </c>
      <c r="B126" s="8">
        <f>SUM(B127:B129)</f>
        <v>2741605</v>
      </c>
      <c r="C126" s="8">
        <f>SUM(C127:C129)</f>
        <v>0</v>
      </c>
      <c r="D126" s="8">
        <f>SUM(D127:D129)</f>
        <v>2741605</v>
      </c>
      <c r="E126" s="8">
        <f>SUM(E127:E129)</f>
        <v>0</v>
      </c>
    </row>
    <row r="127" spans="1:5" ht="12.75">
      <c r="A127" s="9" t="s">
        <v>39</v>
      </c>
      <c r="B127" s="10">
        <v>942000</v>
      </c>
      <c r="C127" s="10">
        <v>0</v>
      </c>
      <c r="D127" s="10">
        <v>942000</v>
      </c>
      <c r="E127" s="10">
        <v>0</v>
      </c>
    </row>
    <row r="128" spans="1:5" ht="12.75">
      <c r="A128" s="9" t="s">
        <v>40</v>
      </c>
      <c r="B128" s="10">
        <f>935600</f>
        <v>935600</v>
      </c>
      <c r="C128" s="10">
        <v>0</v>
      </c>
      <c r="D128" s="10">
        <f>935600</f>
        <v>935600</v>
      </c>
      <c r="E128" s="10">
        <v>0</v>
      </c>
    </row>
    <row r="129" spans="1:5" ht="12.75">
      <c r="A129" s="9" t="s">
        <v>48</v>
      </c>
      <c r="B129" s="10">
        <v>864005</v>
      </c>
      <c r="C129" s="10">
        <v>0</v>
      </c>
      <c r="D129" s="10">
        <v>864005</v>
      </c>
      <c r="E129" s="10">
        <v>0</v>
      </c>
    </row>
    <row r="130" spans="1:5" ht="12.75">
      <c r="A130" s="13" t="s">
        <v>6</v>
      </c>
      <c r="B130" s="8">
        <f>SUM(B131)</f>
        <v>15423</v>
      </c>
      <c r="C130" s="8">
        <f>SUM(C131)</f>
        <v>0</v>
      </c>
      <c r="D130" s="8">
        <f>SUM(D131)</f>
        <v>15423</v>
      </c>
      <c r="E130" s="8">
        <f>SUM(E131)</f>
        <v>0</v>
      </c>
    </row>
    <row r="131" spans="1:5" ht="12.75">
      <c r="A131" s="9" t="s">
        <v>50</v>
      </c>
      <c r="B131" s="10">
        <v>15423</v>
      </c>
      <c r="C131" s="10">
        <v>0</v>
      </c>
      <c r="D131" s="10">
        <v>15423</v>
      </c>
      <c r="E131" s="10">
        <v>0</v>
      </c>
    </row>
    <row r="132" spans="1:5" ht="12.75">
      <c r="A132" s="13" t="s">
        <v>7</v>
      </c>
      <c r="B132" s="8">
        <f>SUM(B133)</f>
        <v>0</v>
      </c>
      <c r="C132" s="8">
        <f>SUM(C133)</f>
        <v>0</v>
      </c>
      <c r="D132" s="8">
        <f>SUM(D133)</f>
        <v>0</v>
      </c>
      <c r="E132" s="8">
        <f>SUM(E133)</f>
        <v>0</v>
      </c>
    </row>
    <row r="133" spans="1:5" ht="12.75">
      <c r="A133" s="9" t="s">
        <v>82</v>
      </c>
      <c r="B133" s="10">
        <v>0</v>
      </c>
      <c r="C133" s="10">
        <v>0</v>
      </c>
      <c r="D133" s="10">
        <v>0</v>
      </c>
      <c r="E133" s="10">
        <v>0</v>
      </c>
    </row>
    <row r="134" spans="1:5" ht="12.75">
      <c r="A134" s="14" t="s">
        <v>11</v>
      </c>
      <c r="B134" s="6">
        <f>B135+B144</f>
        <v>31668920</v>
      </c>
      <c r="C134" s="6">
        <f>C135+C144</f>
        <v>0</v>
      </c>
      <c r="D134" s="6">
        <f>D135+D144</f>
        <v>31668920</v>
      </c>
      <c r="E134" s="6">
        <f>E135+E144</f>
        <v>1990021.48</v>
      </c>
    </row>
    <row r="135" spans="1:5" ht="12.75">
      <c r="A135" s="13" t="s">
        <v>4</v>
      </c>
      <c r="B135" s="8">
        <f>SUM(B136:B143)</f>
        <v>31368920</v>
      </c>
      <c r="C135" s="8">
        <f>SUM(C136:C143)</f>
        <v>0</v>
      </c>
      <c r="D135" s="8">
        <f>SUM(D136:D143)</f>
        <v>31368920</v>
      </c>
      <c r="E135" s="8">
        <f>SUM(E136:E143)</f>
        <v>1990021.48</v>
      </c>
    </row>
    <row r="136" spans="1:5" ht="12.75">
      <c r="A136" s="9" t="s">
        <v>21</v>
      </c>
      <c r="B136" s="10">
        <v>11998560</v>
      </c>
      <c r="C136" s="10">
        <v>0</v>
      </c>
      <c r="D136" s="10">
        <v>11998560</v>
      </c>
      <c r="E136" s="10">
        <v>909880</v>
      </c>
    </row>
    <row r="137" spans="1:5" ht="12.75">
      <c r="A137" s="9" t="s">
        <v>22</v>
      </c>
      <c r="B137" s="10">
        <f>11600000</f>
        <v>11600000</v>
      </c>
      <c r="C137" s="10">
        <v>0</v>
      </c>
      <c r="D137" s="10">
        <f>11600000</f>
        <v>11600000</v>
      </c>
      <c r="E137" s="10">
        <v>816750</v>
      </c>
    </row>
    <row r="138" spans="1:5" ht="12.75">
      <c r="A138" s="9" t="s">
        <v>26</v>
      </c>
      <c r="B138" s="10">
        <v>1953630</v>
      </c>
      <c r="C138" s="10">
        <v>0</v>
      </c>
      <c r="D138" s="10">
        <v>1953630</v>
      </c>
      <c r="E138" s="10">
        <v>0</v>
      </c>
    </row>
    <row r="139" spans="1:5" ht="12.75">
      <c r="A139" s="9" t="s">
        <v>27</v>
      </c>
      <c r="B139" s="10">
        <v>1953630</v>
      </c>
      <c r="C139" s="10">
        <v>0</v>
      </c>
      <c r="D139" s="10">
        <v>1953630</v>
      </c>
      <c r="E139" s="10">
        <v>0</v>
      </c>
    </row>
    <row r="140" spans="1:5" ht="12.75">
      <c r="A140" s="11" t="s">
        <v>29</v>
      </c>
      <c r="B140" s="12">
        <v>292650</v>
      </c>
      <c r="C140" s="10">
        <v>0</v>
      </c>
      <c r="D140" s="12">
        <v>292650</v>
      </c>
      <c r="E140" s="10">
        <v>0</v>
      </c>
    </row>
    <row r="141" spans="1:5" ht="12.75">
      <c r="A141" s="9" t="s">
        <v>30</v>
      </c>
      <c r="B141" s="10">
        <v>1662149</v>
      </c>
      <c r="C141" s="10">
        <v>0</v>
      </c>
      <c r="D141" s="10">
        <v>1662149</v>
      </c>
      <c r="E141" s="10">
        <v>122418.1</v>
      </c>
    </row>
    <row r="142" spans="1:5" ht="12.75">
      <c r="A142" s="9" t="s">
        <v>31</v>
      </c>
      <c r="B142" s="10">
        <v>1664498</v>
      </c>
      <c r="C142" s="10">
        <v>0</v>
      </c>
      <c r="D142" s="10">
        <v>1664498</v>
      </c>
      <c r="E142" s="10">
        <v>122590.73</v>
      </c>
    </row>
    <row r="143" spans="1:5" ht="12.75">
      <c r="A143" s="9" t="s">
        <v>32</v>
      </c>
      <c r="B143" s="10">
        <v>243803</v>
      </c>
      <c r="C143" s="10">
        <v>0</v>
      </c>
      <c r="D143" s="10">
        <v>243803</v>
      </c>
      <c r="E143" s="10">
        <v>18382.65</v>
      </c>
    </row>
    <row r="144" spans="1:5" ht="12.75">
      <c r="A144" s="13" t="s">
        <v>5</v>
      </c>
      <c r="B144" s="8">
        <f>SUM(B145)</f>
        <v>300000</v>
      </c>
      <c r="C144" s="8">
        <f>SUM(C145)</f>
        <v>0</v>
      </c>
      <c r="D144" s="8">
        <f>SUM(D145)</f>
        <v>300000</v>
      </c>
      <c r="E144" s="8">
        <f>SUM(E145)</f>
        <v>0</v>
      </c>
    </row>
    <row r="145" spans="1:5" ht="12.75">
      <c r="A145" s="9" t="s">
        <v>39</v>
      </c>
      <c r="B145" s="10">
        <v>300000</v>
      </c>
      <c r="C145" s="10">
        <v>0</v>
      </c>
      <c r="D145" s="10">
        <v>300000</v>
      </c>
      <c r="E145" s="10">
        <v>0</v>
      </c>
    </row>
    <row r="146" spans="1:5" ht="12.75">
      <c r="A146" s="14" t="s">
        <v>12</v>
      </c>
      <c r="B146" s="6">
        <f>B147+B156+B163+B167</f>
        <v>24827078</v>
      </c>
      <c r="C146" s="6">
        <f>C147+C156+C163+C167</f>
        <v>0</v>
      </c>
      <c r="D146" s="6">
        <f>D147+D156+D163+D167</f>
        <v>24827078</v>
      </c>
      <c r="E146" s="6">
        <f>E147+E156+E163+E167</f>
        <v>1277357.21</v>
      </c>
    </row>
    <row r="147" spans="1:5" ht="12.75">
      <c r="A147" s="13" t="s">
        <v>4</v>
      </c>
      <c r="B147" s="8">
        <f>SUM(B148:B155)</f>
        <v>23297078</v>
      </c>
      <c r="C147" s="8">
        <f>SUM(C148:C155)</f>
        <v>0</v>
      </c>
      <c r="D147" s="8">
        <f>SUM(D148:D155)</f>
        <v>23297078</v>
      </c>
      <c r="E147" s="8">
        <f>SUM(E148:E155)</f>
        <v>1277357.21</v>
      </c>
    </row>
    <row r="148" spans="1:5" ht="12.75">
      <c r="A148" s="9" t="s">
        <v>21</v>
      </c>
      <c r="B148" s="10">
        <v>9556200</v>
      </c>
      <c r="C148" s="10">
        <v>0</v>
      </c>
      <c r="D148" s="10">
        <v>9556200</v>
      </c>
      <c r="E148" s="10">
        <v>627100</v>
      </c>
    </row>
    <row r="149" spans="1:5" ht="12.75">
      <c r="A149" s="9" t="s">
        <v>22</v>
      </c>
      <c r="B149" s="10">
        <f>7760400</f>
        <v>7760400</v>
      </c>
      <c r="C149" s="10">
        <v>0</v>
      </c>
      <c r="D149" s="10">
        <f>7760400</f>
        <v>7760400</v>
      </c>
      <c r="E149" s="10">
        <v>484250</v>
      </c>
    </row>
    <row r="150" spans="1:5" ht="12.75">
      <c r="A150" s="9" t="s">
        <v>26</v>
      </c>
      <c r="B150" s="10">
        <v>1434550</v>
      </c>
      <c r="C150" s="10">
        <v>0</v>
      </c>
      <c r="D150" s="10">
        <v>1434550</v>
      </c>
      <c r="E150" s="10">
        <v>0</v>
      </c>
    </row>
    <row r="151" spans="1:5" ht="12.75">
      <c r="A151" s="9" t="s">
        <v>27</v>
      </c>
      <c r="B151" s="10">
        <v>1434550</v>
      </c>
      <c r="C151" s="10">
        <v>0</v>
      </c>
      <c r="D151" s="10">
        <v>1434550</v>
      </c>
      <c r="E151" s="10">
        <v>0</v>
      </c>
    </row>
    <row r="152" spans="1:5" ht="12.75">
      <c r="A152" s="11" t="s">
        <v>29</v>
      </c>
      <c r="B152" s="12">
        <v>530850</v>
      </c>
      <c r="C152" s="10">
        <v>0</v>
      </c>
      <c r="D152" s="12">
        <v>530850</v>
      </c>
      <c r="E152" s="10">
        <v>0</v>
      </c>
    </row>
    <row r="153" spans="1:5" ht="12.75">
      <c r="A153" s="11" t="s">
        <v>30</v>
      </c>
      <c r="B153" s="10">
        <v>1196735</v>
      </c>
      <c r="C153" s="10">
        <v>0</v>
      </c>
      <c r="D153" s="10">
        <v>1196735</v>
      </c>
      <c r="E153" s="10">
        <v>76919.43</v>
      </c>
    </row>
    <row r="154" spans="1:5" ht="12.75">
      <c r="A154" s="9" t="s">
        <v>31</v>
      </c>
      <c r="B154" s="10">
        <v>1220959</v>
      </c>
      <c r="C154" s="10">
        <v>0</v>
      </c>
      <c r="D154" s="10">
        <v>1220959</v>
      </c>
      <c r="E154" s="10">
        <v>78905.85</v>
      </c>
    </row>
    <row r="155" spans="1:5" ht="12.75">
      <c r="A155" s="9" t="s">
        <v>32</v>
      </c>
      <c r="B155" s="10">
        <v>162834</v>
      </c>
      <c r="C155" s="10">
        <v>0</v>
      </c>
      <c r="D155" s="10">
        <v>162834</v>
      </c>
      <c r="E155" s="10">
        <v>10181.93</v>
      </c>
    </row>
    <row r="156" spans="1:5" ht="12.75">
      <c r="A156" s="13" t="s">
        <v>5</v>
      </c>
      <c r="B156" s="8">
        <f>SUM(B157:B162)</f>
        <v>915000</v>
      </c>
      <c r="C156" s="8">
        <f>SUM(C157:C162)</f>
        <v>0</v>
      </c>
      <c r="D156" s="8">
        <f>SUM(D157:D162)</f>
        <v>915000</v>
      </c>
      <c r="E156" s="8">
        <f>SUM(E157:E162)</f>
        <v>0</v>
      </c>
    </row>
    <row r="157" spans="1:5" ht="12.75">
      <c r="A157" s="9" t="s">
        <v>38</v>
      </c>
      <c r="B157" s="10">
        <v>25000</v>
      </c>
      <c r="C157" s="10">
        <v>0</v>
      </c>
      <c r="D157" s="10">
        <v>25000</v>
      </c>
      <c r="E157" s="10">
        <v>0</v>
      </c>
    </row>
    <row r="158" spans="1:5" ht="12.75">
      <c r="A158" s="9" t="s">
        <v>39</v>
      </c>
      <c r="B158" s="10">
        <v>40000</v>
      </c>
      <c r="C158" s="10">
        <v>0</v>
      </c>
      <c r="D158" s="10">
        <v>40000</v>
      </c>
      <c r="E158" s="10">
        <v>0</v>
      </c>
    </row>
    <row r="159" spans="1:5" ht="12.75">
      <c r="A159" s="9" t="s">
        <v>40</v>
      </c>
      <c r="B159" s="10">
        <v>200000</v>
      </c>
      <c r="C159" s="10">
        <v>0</v>
      </c>
      <c r="D159" s="10">
        <v>200000</v>
      </c>
      <c r="E159" s="10">
        <v>0</v>
      </c>
    </row>
    <row r="160" spans="1:5" ht="12.75">
      <c r="A160" s="9" t="s">
        <v>85</v>
      </c>
      <c r="B160" s="10">
        <v>500000</v>
      </c>
      <c r="C160" s="10">
        <v>0</v>
      </c>
      <c r="D160" s="10">
        <v>500000</v>
      </c>
      <c r="E160" s="10">
        <v>0</v>
      </c>
    </row>
    <row r="161" spans="1:5" ht="12.75">
      <c r="A161" s="9" t="s">
        <v>48</v>
      </c>
      <c r="B161" s="10">
        <v>150000</v>
      </c>
      <c r="C161" s="10">
        <v>0</v>
      </c>
      <c r="D161" s="10">
        <v>150000</v>
      </c>
      <c r="E161" s="10">
        <v>0</v>
      </c>
    </row>
    <row r="162" spans="1:5" ht="12.75">
      <c r="A162" s="9" t="s">
        <v>86</v>
      </c>
      <c r="B162" s="10">
        <v>0</v>
      </c>
      <c r="C162" s="10">
        <v>0</v>
      </c>
      <c r="D162" s="10">
        <v>0</v>
      </c>
      <c r="E162" s="10">
        <v>0</v>
      </c>
    </row>
    <row r="163" spans="1:5" ht="12.75">
      <c r="A163" s="13" t="s">
        <v>6</v>
      </c>
      <c r="B163" s="8">
        <f>SUM(B164:B166)</f>
        <v>545000</v>
      </c>
      <c r="C163" s="8">
        <f>SUM(C164:C166)</f>
        <v>0</v>
      </c>
      <c r="D163" s="8">
        <f>SUM(D164:D166)</f>
        <v>545000</v>
      </c>
      <c r="E163" s="8">
        <f>SUM(E164:E166)</f>
        <v>0</v>
      </c>
    </row>
    <row r="164" spans="1:5" ht="12.75">
      <c r="A164" s="9" t="s">
        <v>50</v>
      </c>
      <c r="B164" s="10">
        <v>200000</v>
      </c>
      <c r="C164" s="10">
        <v>0</v>
      </c>
      <c r="D164" s="10">
        <v>200000</v>
      </c>
      <c r="E164" s="10">
        <v>0</v>
      </c>
    </row>
    <row r="165" spans="1:5" ht="12.75">
      <c r="A165" s="9" t="s">
        <v>87</v>
      </c>
      <c r="B165" s="10">
        <v>90000</v>
      </c>
      <c r="C165" s="10">
        <v>0</v>
      </c>
      <c r="D165" s="10">
        <v>90000</v>
      </c>
      <c r="E165" s="10">
        <v>0</v>
      </c>
    </row>
    <row r="166" spans="1:5" ht="12.75">
      <c r="A166" s="9" t="s">
        <v>65</v>
      </c>
      <c r="B166" s="10">
        <v>255000</v>
      </c>
      <c r="C166" s="10">
        <v>0</v>
      </c>
      <c r="D166" s="10">
        <v>255000</v>
      </c>
      <c r="E166" s="10">
        <v>0</v>
      </c>
    </row>
    <row r="167" spans="1:5" ht="12.75">
      <c r="A167" s="13" t="s">
        <v>7</v>
      </c>
      <c r="B167" s="8">
        <f>SUM(B168:B169)</f>
        <v>70000</v>
      </c>
      <c r="C167" s="8">
        <f>SUM(C168:C169)</f>
        <v>0</v>
      </c>
      <c r="D167" s="8">
        <f>SUM(D168:D169)</f>
        <v>70000</v>
      </c>
      <c r="E167" s="8">
        <f>SUM(E168:E169)</f>
        <v>0</v>
      </c>
    </row>
    <row r="168" spans="1:5" ht="12.75">
      <c r="A168" s="9" t="s">
        <v>88</v>
      </c>
      <c r="B168" s="10">
        <v>70000</v>
      </c>
      <c r="C168" s="10">
        <v>0</v>
      </c>
      <c r="D168" s="10">
        <v>70000</v>
      </c>
      <c r="E168" s="10">
        <v>0</v>
      </c>
    </row>
    <row r="169" spans="1:5" ht="12.75">
      <c r="A169" s="9" t="s">
        <v>83</v>
      </c>
      <c r="B169" s="10">
        <v>0</v>
      </c>
      <c r="C169" s="10">
        <v>0</v>
      </c>
      <c r="D169" s="10">
        <v>0</v>
      </c>
      <c r="E169" s="10">
        <v>0</v>
      </c>
    </row>
    <row r="170" spans="1:5" ht="12.75">
      <c r="A170" s="14" t="s">
        <v>13</v>
      </c>
      <c r="B170" s="6">
        <f>B171+B178+B184+B188</f>
        <v>1990053</v>
      </c>
      <c r="C170" s="6">
        <f>C171+C178+C184+C188</f>
        <v>0</v>
      </c>
      <c r="D170" s="6">
        <f>D171+D178+D184+D188</f>
        <v>1990053</v>
      </c>
      <c r="E170" s="6">
        <f>E171+E178+E184+E188</f>
        <v>41504.4</v>
      </c>
    </row>
    <row r="171" spans="1:5" ht="12.75">
      <c r="A171" s="13" t="s">
        <v>4</v>
      </c>
      <c r="B171" s="8">
        <f>SUM(B172:B177)</f>
        <v>570053</v>
      </c>
      <c r="C171" s="8">
        <f>SUM(C172:C177)</f>
        <v>0</v>
      </c>
      <c r="D171" s="8">
        <f>SUM(D172:D177)</f>
        <v>570053</v>
      </c>
      <c r="E171" s="8">
        <f>SUM(E172:E177)</f>
        <v>41504.4</v>
      </c>
    </row>
    <row r="172" spans="1:5" ht="12.75">
      <c r="A172" s="9" t="s">
        <v>22</v>
      </c>
      <c r="B172" s="10">
        <v>432000</v>
      </c>
      <c r="C172" s="10">
        <v>0</v>
      </c>
      <c r="D172" s="10">
        <v>432000</v>
      </c>
      <c r="E172" s="10">
        <v>36000</v>
      </c>
    </row>
    <row r="173" spans="1:5" ht="12.75">
      <c r="A173" s="9" t="s">
        <v>26</v>
      </c>
      <c r="B173" s="10">
        <v>36000</v>
      </c>
      <c r="C173" s="10">
        <v>0</v>
      </c>
      <c r="D173" s="10">
        <v>36000</v>
      </c>
      <c r="E173" s="10">
        <v>0</v>
      </c>
    </row>
    <row r="174" spans="1:5" ht="12.75">
      <c r="A174" s="9" t="s">
        <v>27</v>
      </c>
      <c r="B174" s="10">
        <v>36000</v>
      </c>
      <c r="C174" s="10">
        <v>0</v>
      </c>
      <c r="D174" s="10">
        <v>36000</v>
      </c>
      <c r="E174" s="10">
        <v>0</v>
      </c>
    </row>
    <row r="175" spans="1:5" ht="12.75">
      <c r="A175" s="9" t="s">
        <v>30</v>
      </c>
      <c r="B175" s="10">
        <v>30629</v>
      </c>
      <c r="C175" s="10">
        <v>0</v>
      </c>
      <c r="D175" s="10">
        <v>30629</v>
      </c>
      <c r="E175" s="10">
        <v>2552.4</v>
      </c>
    </row>
    <row r="176" spans="1:5" ht="12.75">
      <c r="A176" s="9" t="s">
        <v>31</v>
      </c>
      <c r="B176" s="10">
        <v>30671.999999999993</v>
      </c>
      <c r="C176" s="10">
        <v>0</v>
      </c>
      <c r="D176" s="10">
        <v>30671.999999999993</v>
      </c>
      <c r="E176" s="10">
        <v>2556</v>
      </c>
    </row>
    <row r="177" spans="1:5" ht="12.75">
      <c r="A177" s="9" t="s">
        <v>32</v>
      </c>
      <c r="B177" s="10">
        <v>4752</v>
      </c>
      <c r="C177" s="10">
        <v>0</v>
      </c>
      <c r="D177" s="10">
        <v>4752</v>
      </c>
      <c r="E177" s="10">
        <v>396</v>
      </c>
    </row>
    <row r="178" spans="1:5" ht="12.75">
      <c r="A178" s="13" t="s">
        <v>5</v>
      </c>
      <c r="B178" s="8">
        <f>SUM(B179:B183)</f>
        <v>1025000</v>
      </c>
      <c r="C178" s="8">
        <f>SUM(C179:C183)</f>
        <v>0</v>
      </c>
      <c r="D178" s="8">
        <f>SUM(D179:D183)</f>
        <v>1025000</v>
      </c>
      <c r="E178" s="8">
        <f>SUM(E179:E183)</f>
        <v>0</v>
      </c>
    </row>
    <row r="179" spans="1:5" ht="12.75">
      <c r="A179" s="9" t="s">
        <v>38</v>
      </c>
      <c r="B179" s="10">
        <v>80000</v>
      </c>
      <c r="C179" s="10">
        <v>0</v>
      </c>
      <c r="D179" s="10">
        <v>80000</v>
      </c>
      <c r="E179" s="10">
        <v>0</v>
      </c>
    </row>
    <row r="180" spans="1:5" ht="12.75">
      <c r="A180" s="9" t="s">
        <v>39</v>
      </c>
      <c r="B180" s="10">
        <v>100000</v>
      </c>
      <c r="C180" s="10">
        <v>0</v>
      </c>
      <c r="D180" s="10">
        <v>100000</v>
      </c>
      <c r="E180" s="10">
        <v>0</v>
      </c>
    </row>
    <row r="181" spans="1:5" ht="12.75">
      <c r="A181" s="9" t="s">
        <v>40</v>
      </c>
      <c r="B181" s="10">
        <v>100000</v>
      </c>
      <c r="C181" s="10">
        <v>0</v>
      </c>
      <c r="D181" s="10">
        <v>100000</v>
      </c>
      <c r="E181" s="10">
        <v>0</v>
      </c>
    </row>
    <row r="182" spans="1:5" ht="12.75">
      <c r="A182" s="9" t="s">
        <v>85</v>
      </c>
      <c r="B182" s="10">
        <v>200000</v>
      </c>
      <c r="C182" s="10">
        <v>0</v>
      </c>
      <c r="D182" s="10">
        <v>200000</v>
      </c>
      <c r="E182" s="10">
        <v>0</v>
      </c>
    </row>
    <row r="183" spans="1:5" ht="12.75">
      <c r="A183" s="9" t="s">
        <v>86</v>
      </c>
      <c r="B183" s="10">
        <v>545000</v>
      </c>
      <c r="C183" s="10">
        <v>0</v>
      </c>
      <c r="D183" s="10">
        <v>545000</v>
      </c>
      <c r="E183" s="10">
        <v>0</v>
      </c>
    </row>
    <row r="184" spans="1:5" ht="12.75">
      <c r="A184" s="13" t="s">
        <v>6</v>
      </c>
      <c r="B184" s="8">
        <f>SUM(B185:B187)</f>
        <v>195000</v>
      </c>
      <c r="C184" s="8">
        <f>SUM(C185:C187)</f>
        <v>0</v>
      </c>
      <c r="D184" s="8">
        <f>SUM(D185:D187)</f>
        <v>195000</v>
      </c>
      <c r="E184" s="8">
        <f>SUM(E185:E187)</f>
        <v>0</v>
      </c>
    </row>
    <row r="185" spans="1:5" ht="12.75">
      <c r="A185" s="9" t="s">
        <v>50</v>
      </c>
      <c r="B185" s="10">
        <v>100000</v>
      </c>
      <c r="C185" s="10">
        <v>0</v>
      </c>
      <c r="D185" s="10">
        <v>100000</v>
      </c>
      <c r="E185" s="10">
        <v>0</v>
      </c>
    </row>
    <row r="186" spans="1:5" ht="12.75">
      <c r="A186" s="9" t="s">
        <v>89</v>
      </c>
      <c r="B186" s="10">
        <v>94100</v>
      </c>
      <c r="C186" s="10">
        <v>0</v>
      </c>
      <c r="D186" s="10">
        <v>94100</v>
      </c>
      <c r="E186" s="10">
        <v>0</v>
      </c>
    </row>
    <row r="187" spans="1:5" ht="12.75">
      <c r="A187" s="9" t="s">
        <v>65</v>
      </c>
      <c r="B187" s="10">
        <v>900</v>
      </c>
      <c r="C187" s="10">
        <v>0</v>
      </c>
      <c r="D187" s="10">
        <v>900</v>
      </c>
      <c r="E187" s="10">
        <v>0</v>
      </c>
    </row>
    <row r="188" spans="1:5" ht="12.75">
      <c r="A188" s="13" t="s">
        <v>7</v>
      </c>
      <c r="B188" s="8">
        <f>SUM(B189:B191)</f>
        <v>200000</v>
      </c>
      <c r="C188" s="8">
        <f>SUM(C189:C191)</f>
        <v>0</v>
      </c>
      <c r="D188" s="8">
        <f>SUM(D189:D191)</f>
        <v>200000</v>
      </c>
      <c r="E188" s="8">
        <f>SUM(E189:E191)</f>
        <v>0</v>
      </c>
    </row>
    <row r="189" spans="1:5" ht="12.75">
      <c r="A189" s="9" t="s">
        <v>82</v>
      </c>
      <c r="B189" s="10">
        <v>194000</v>
      </c>
      <c r="C189" s="10">
        <v>0</v>
      </c>
      <c r="D189" s="10">
        <v>194000</v>
      </c>
      <c r="E189" s="10">
        <v>0</v>
      </c>
    </row>
    <row r="190" spans="1:5" ht="12.75">
      <c r="A190" s="9" t="s">
        <v>83</v>
      </c>
      <c r="B190" s="10">
        <v>3900</v>
      </c>
      <c r="C190" s="10">
        <v>0</v>
      </c>
      <c r="D190" s="10">
        <v>3900</v>
      </c>
      <c r="E190" s="10">
        <v>0</v>
      </c>
    </row>
    <row r="191" spans="1:5" ht="12.75">
      <c r="A191" s="9" t="s">
        <v>90</v>
      </c>
      <c r="B191" s="10">
        <v>2100</v>
      </c>
      <c r="C191" s="10">
        <v>0</v>
      </c>
      <c r="D191" s="10">
        <v>2100</v>
      </c>
      <c r="E191" s="10">
        <v>0</v>
      </c>
    </row>
    <row r="192" spans="1:5" ht="12.75">
      <c r="A192" s="14" t="s">
        <v>91</v>
      </c>
      <c r="B192" s="6">
        <f>B193+B195+B198</f>
        <v>12455253</v>
      </c>
      <c r="C192" s="6">
        <f>C193+C195+C198</f>
        <v>0</v>
      </c>
      <c r="D192" s="6">
        <f>D193+D195+D198</f>
        <v>12455253</v>
      </c>
      <c r="E192" s="6">
        <f>E193+E195+E198</f>
        <v>0</v>
      </c>
    </row>
    <row r="193" spans="1:5" ht="12.75">
      <c r="A193" s="13" t="s">
        <v>4</v>
      </c>
      <c r="B193" s="8">
        <f>SUM(B194:B194)</f>
        <v>5083777</v>
      </c>
      <c r="C193" s="8">
        <f>SUM(C194:C194)</f>
        <v>0</v>
      </c>
      <c r="D193" s="8">
        <f>SUM(D194:D194)</f>
        <v>5083777</v>
      </c>
      <c r="E193" s="8">
        <f>SUM(E194:E194)</f>
        <v>0</v>
      </c>
    </row>
    <row r="194" spans="1:5" ht="12.75">
      <c r="A194" s="9" t="s">
        <v>22</v>
      </c>
      <c r="B194" s="10">
        <v>5083777</v>
      </c>
      <c r="C194" s="10">
        <v>0</v>
      </c>
      <c r="D194" s="10">
        <v>5083777</v>
      </c>
      <c r="E194" s="10">
        <v>0</v>
      </c>
    </row>
    <row r="195" spans="1:5" ht="12.75">
      <c r="A195" s="13" t="s">
        <v>5</v>
      </c>
      <c r="B195" s="8">
        <f>SUM(B196:B197)</f>
        <v>6354721</v>
      </c>
      <c r="C195" s="8">
        <f>SUM(C196:C197)</f>
        <v>0</v>
      </c>
      <c r="D195" s="8">
        <f>SUM(D196:D197)</f>
        <v>6354721</v>
      </c>
      <c r="E195" s="8">
        <f>SUM(E196:E197)</f>
        <v>0</v>
      </c>
    </row>
    <row r="196" spans="1:5" ht="12.75">
      <c r="A196" s="9" t="s">
        <v>76</v>
      </c>
      <c r="B196" s="10">
        <v>2541888</v>
      </c>
      <c r="C196" s="10">
        <v>0</v>
      </c>
      <c r="D196" s="10">
        <v>2541888</v>
      </c>
      <c r="E196" s="10">
        <v>0</v>
      </c>
    </row>
    <row r="197" spans="1:5" ht="12.75">
      <c r="A197" s="9" t="s">
        <v>85</v>
      </c>
      <c r="B197" s="10">
        <v>3812833</v>
      </c>
      <c r="C197" s="10">
        <v>0</v>
      </c>
      <c r="D197" s="10">
        <v>3812833</v>
      </c>
      <c r="E197" s="10">
        <v>0</v>
      </c>
    </row>
    <row r="198" spans="1:5" ht="12.75">
      <c r="A198" s="13" t="s">
        <v>6</v>
      </c>
      <c r="B198" s="8">
        <f>SUM(B199:B199)</f>
        <v>1016755</v>
      </c>
      <c r="C198" s="8">
        <f>SUM(C199:C199)</f>
        <v>0</v>
      </c>
      <c r="D198" s="8">
        <f>SUM(D199:D199)</f>
        <v>1016755</v>
      </c>
      <c r="E198" s="8">
        <f>SUM(E199:E199)</f>
        <v>0</v>
      </c>
    </row>
    <row r="199" spans="1:5" ht="12.75">
      <c r="A199" s="9" t="s">
        <v>59</v>
      </c>
      <c r="B199" s="10">
        <v>1016755</v>
      </c>
      <c r="C199" s="10">
        <v>0</v>
      </c>
      <c r="D199" s="10">
        <v>1016755</v>
      </c>
      <c r="E199" s="10">
        <v>0</v>
      </c>
    </row>
    <row r="200" spans="1:5" ht="12.75">
      <c r="A200" s="14" t="s">
        <v>92</v>
      </c>
      <c r="B200" s="6">
        <f>B201+B203+B205</f>
        <v>12455253</v>
      </c>
      <c r="C200" s="6">
        <f>C201+C203+C205</f>
        <v>0</v>
      </c>
      <c r="D200" s="6">
        <f>D201+D203+D205</f>
        <v>12455253</v>
      </c>
      <c r="E200" s="6">
        <f>E201+E203+E205</f>
        <v>0</v>
      </c>
    </row>
    <row r="201" spans="1:5" ht="12.75">
      <c r="A201" s="13" t="s">
        <v>4</v>
      </c>
      <c r="B201" s="8">
        <f>SUM(B202:B202)</f>
        <v>5083777</v>
      </c>
      <c r="C201" s="8">
        <f>SUM(C202:C202)</f>
        <v>0</v>
      </c>
      <c r="D201" s="8">
        <f>SUM(D202:D202)</f>
        <v>5083777</v>
      </c>
      <c r="E201" s="8">
        <f>SUM(E202:E202)</f>
        <v>0</v>
      </c>
    </row>
    <row r="202" spans="1:5" ht="12.75">
      <c r="A202" s="9" t="s">
        <v>22</v>
      </c>
      <c r="B202" s="10">
        <v>5083777</v>
      </c>
      <c r="C202" s="10">
        <v>0</v>
      </c>
      <c r="D202" s="10">
        <v>5083777</v>
      </c>
      <c r="E202" s="10">
        <v>0</v>
      </c>
    </row>
    <row r="203" spans="1:5" ht="12.75">
      <c r="A203" s="13" t="s">
        <v>5</v>
      </c>
      <c r="B203" s="8">
        <f>SUM(B204:B204)</f>
        <v>3812833</v>
      </c>
      <c r="C203" s="8">
        <f>SUM(C204:C204)</f>
        <v>0</v>
      </c>
      <c r="D203" s="8">
        <f>SUM(D204:D204)</f>
        <v>3812833</v>
      </c>
      <c r="E203" s="8">
        <f>SUM(E204:E204)</f>
        <v>0</v>
      </c>
    </row>
    <row r="204" spans="1:5" ht="12.75">
      <c r="A204" s="9" t="s">
        <v>85</v>
      </c>
      <c r="B204" s="10">
        <v>3812833</v>
      </c>
      <c r="C204" s="10">
        <v>0</v>
      </c>
      <c r="D204" s="10">
        <v>3812833</v>
      </c>
      <c r="E204" s="10">
        <v>0</v>
      </c>
    </row>
    <row r="205" spans="1:5" ht="12.75">
      <c r="A205" s="13" t="s">
        <v>6</v>
      </c>
      <c r="B205" s="8">
        <f>SUM(B206:B207)</f>
        <v>3558643</v>
      </c>
      <c r="C205" s="8">
        <f>SUM(C206:C207)</f>
        <v>0</v>
      </c>
      <c r="D205" s="8">
        <f>SUM(D206:D207)</f>
        <v>3558643</v>
      </c>
      <c r="E205" s="8">
        <f>SUM(E206:E207)</f>
        <v>0</v>
      </c>
    </row>
    <row r="206" spans="1:5" ht="12.75">
      <c r="A206" s="9" t="s">
        <v>50</v>
      </c>
      <c r="B206" s="10">
        <v>2541888</v>
      </c>
      <c r="C206" s="10">
        <v>0</v>
      </c>
      <c r="D206" s="10">
        <v>2541888</v>
      </c>
      <c r="E206" s="10">
        <v>0</v>
      </c>
    </row>
    <row r="207" spans="1:5" ht="12.75">
      <c r="A207" s="9" t="s">
        <v>59</v>
      </c>
      <c r="B207" s="10">
        <v>1016755</v>
      </c>
      <c r="C207" s="10">
        <v>0</v>
      </c>
      <c r="D207" s="10">
        <v>1016755</v>
      </c>
      <c r="E207" s="10">
        <v>0</v>
      </c>
    </row>
    <row r="208" spans="1:5" ht="12.75">
      <c r="A208" s="14" t="s">
        <v>93</v>
      </c>
      <c r="B208" s="6">
        <f>+B209</f>
        <v>3304455</v>
      </c>
      <c r="C208" s="6">
        <f>+C209</f>
        <v>0</v>
      </c>
      <c r="D208" s="6">
        <f>+D209</f>
        <v>3304455</v>
      </c>
      <c r="E208" s="6">
        <f>+E209</f>
        <v>0</v>
      </c>
    </row>
    <row r="209" spans="1:5" ht="12.75">
      <c r="A209" s="13" t="s">
        <v>6</v>
      </c>
      <c r="B209" s="8">
        <f>SUM(B210:B210)</f>
        <v>3304455</v>
      </c>
      <c r="C209" s="8">
        <f>SUM(C210:C210)</f>
        <v>0</v>
      </c>
      <c r="D209" s="8">
        <f>SUM(D210:D210)</f>
        <v>3304455</v>
      </c>
      <c r="E209" s="8">
        <f>SUM(E210:E210)</f>
        <v>0</v>
      </c>
    </row>
    <row r="210" spans="1:5" ht="12.75">
      <c r="A210" s="9" t="s">
        <v>65</v>
      </c>
      <c r="B210" s="10">
        <v>3304455</v>
      </c>
      <c r="C210" s="10">
        <v>0</v>
      </c>
      <c r="D210" s="10">
        <v>3304455</v>
      </c>
      <c r="E210" s="10">
        <v>0</v>
      </c>
    </row>
    <row r="211" spans="1:5" ht="12.75">
      <c r="A211" s="14" t="s">
        <v>94</v>
      </c>
      <c r="B211" s="6">
        <f>B212+B219+B225+B230</f>
        <v>11911957</v>
      </c>
      <c r="C211" s="6">
        <f>C212+C219+C225+C230</f>
        <v>0</v>
      </c>
      <c r="D211" s="6">
        <f>D212+D219+D225+D230</f>
        <v>11911957</v>
      </c>
      <c r="E211" s="6">
        <f>E212+E219+E225+E230</f>
        <v>0</v>
      </c>
    </row>
    <row r="212" spans="1:5" ht="12.75">
      <c r="A212" s="13" t="s">
        <v>4</v>
      </c>
      <c r="B212" s="8">
        <f>SUM(B213:B218)</f>
        <v>888000</v>
      </c>
      <c r="C212" s="8">
        <f>SUM(C213:C218)</f>
        <v>0</v>
      </c>
      <c r="D212" s="8">
        <f>SUM(D213:D218)</f>
        <v>888000</v>
      </c>
      <c r="E212" s="8">
        <f>SUM(E213:E218)</f>
        <v>0</v>
      </c>
    </row>
    <row r="213" spans="1:5" ht="12.75">
      <c r="A213" s="9" t="s">
        <v>22</v>
      </c>
      <c r="B213" s="10">
        <v>720000</v>
      </c>
      <c r="C213" s="10">
        <v>0</v>
      </c>
      <c r="D213" s="10">
        <v>720000</v>
      </c>
      <c r="E213" s="10">
        <v>0</v>
      </c>
    </row>
    <row r="214" spans="1:5" ht="12.75">
      <c r="A214" s="9" t="s">
        <v>26</v>
      </c>
      <c r="B214" s="10">
        <v>60000</v>
      </c>
      <c r="C214" s="10">
        <v>0</v>
      </c>
      <c r="D214" s="10">
        <v>60000</v>
      </c>
      <c r="E214" s="10">
        <v>0</v>
      </c>
    </row>
    <row r="215" spans="1:5" ht="12.75">
      <c r="A215" s="9" t="s">
        <v>27</v>
      </c>
      <c r="B215" s="10">
        <v>0</v>
      </c>
      <c r="C215" s="10">
        <v>0</v>
      </c>
      <c r="D215" s="10">
        <v>0</v>
      </c>
      <c r="E215" s="10">
        <v>0</v>
      </c>
    </row>
    <row r="216" spans="1:5" ht="12.75">
      <c r="A216" s="9" t="s">
        <v>30</v>
      </c>
      <c r="B216" s="10">
        <v>108000</v>
      </c>
      <c r="C216" s="10">
        <v>0</v>
      </c>
      <c r="D216" s="10">
        <v>108000</v>
      </c>
      <c r="E216" s="10">
        <v>0</v>
      </c>
    </row>
    <row r="217" spans="1:5" ht="12.75">
      <c r="A217" s="9" t="s">
        <v>31</v>
      </c>
      <c r="B217" s="10">
        <v>0</v>
      </c>
      <c r="C217" s="10">
        <v>0</v>
      </c>
      <c r="D217" s="10">
        <v>0</v>
      </c>
      <c r="E217" s="10">
        <v>0</v>
      </c>
    </row>
    <row r="218" spans="1:5" ht="12.75">
      <c r="A218" s="9" t="s">
        <v>32</v>
      </c>
      <c r="B218" s="10">
        <v>0</v>
      </c>
      <c r="C218" s="10">
        <v>0</v>
      </c>
      <c r="D218" s="10">
        <v>0</v>
      </c>
      <c r="E218" s="10">
        <v>0</v>
      </c>
    </row>
    <row r="219" spans="1:5" ht="12.75">
      <c r="A219" s="13" t="s">
        <v>5</v>
      </c>
      <c r="B219" s="8">
        <f>SUM(B220:B224)</f>
        <v>7365472</v>
      </c>
      <c r="C219" s="8">
        <f>SUM(C220:C224)</f>
        <v>0</v>
      </c>
      <c r="D219" s="8">
        <f>SUM(D220:D224)</f>
        <v>7365472</v>
      </c>
      <c r="E219" s="8">
        <f>SUM(E220:E224)</f>
        <v>0</v>
      </c>
    </row>
    <row r="220" spans="1:5" ht="12.75">
      <c r="A220" s="9" t="s">
        <v>33</v>
      </c>
      <c r="B220" s="10">
        <v>62194</v>
      </c>
      <c r="C220" s="10">
        <v>0</v>
      </c>
      <c r="D220" s="10">
        <v>62194</v>
      </c>
      <c r="E220" s="10">
        <v>0</v>
      </c>
    </row>
    <row r="221" spans="1:5" ht="12.75">
      <c r="A221" s="9" t="s">
        <v>76</v>
      </c>
      <c r="B221" s="10">
        <v>2663120</v>
      </c>
      <c r="C221" s="10">
        <v>0</v>
      </c>
      <c r="D221" s="10">
        <v>2663120</v>
      </c>
      <c r="E221" s="10">
        <v>0</v>
      </c>
    </row>
    <row r="222" spans="1:5" ht="12.75">
      <c r="A222" s="9" t="s">
        <v>40</v>
      </c>
      <c r="B222" s="10">
        <v>906160</v>
      </c>
      <c r="C222" s="10">
        <v>0</v>
      </c>
      <c r="D222" s="10">
        <v>906160</v>
      </c>
      <c r="E222" s="10">
        <v>0</v>
      </c>
    </row>
    <row r="223" spans="1:5" ht="12.75">
      <c r="A223" s="9" t="s">
        <v>85</v>
      </c>
      <c r="B223" s="10">
        <v>200000</v>
      </c>
      <c r="C223" s="10">
        <v>0</v>
      </c>
      <c r="D223" s="10">
        <v>200000</v>
      </c>
      <c r="E223" s="10">
        <v>0</v>
      </c>
    </row>
    <row r="224" spans="1:5" ht="12.75">
      <c r="A224" s="9" t="s">
        <v>77</v>
      </c>
      <c r="B224" s="10">
        <v>3533998</v>
      </c>
      <c r="C224" s="10">
        <v>0</v>
      </c>
      <c r="D224" s="10">
        <v>3533998</v>
      </c>
      <c r="E224" s="10">
        <v>0</v>
      </c>
    </row>
    <row r="225" spans="1:5" ht="12.75">
      <c r="A225" s="13" t="s">
        <v>6</v>
      </c>
      <c r="B225" s="8">
        <f>SUM(B226:B229)</f>
        <v>820998</v>
      </c>
      <c r="C225" s="8">
        <f>SUM(C226:C229)</f>
        <v>0</v>
      </c>
      <c r="D225" s="8">
        <f>SUM(D226:D229)</f>
        <v>820998</v>
      </c>
      <c r="E225" s="8">
        <f>SUM(E226:E229)</f>
        <v>0</v>
      </c>
    </row>
    <row r="226" spans="1:5" ht="12.75">
      <c r="A226" s="9" t="s">
        <v>59</v>
      </c>
      <c r="B226" s="10">
        <v>344592</v>
      </c>
      <c r="C226" s="10">
        <v>0</v>
      </c>
      <c r="D226" s="10">
        <v>344592</v>
      </c>
      <c r="E226" s="10">
        <v>0</v>
      </c>
    </row>
    <row r="227" spans="1:5" ht="12.75">
      <c r="A227" s="9" t="s">
        <v>60</v>
      </c>
      <c r="B227" s="10">
        <v>0</v>
      </c>
      <c r="C227" s="10">
        <v>0</v>
      </c>
      <c r="D227" s="10">
        <v>0</v>
      </c>
      <c r="E227" s="10">
        <v>0</v>
      </c>
    </row>
    <row r="228" spans="1:5" ht="12.75">
      <c r="A228" s="9" t="s">
        <v>65</v>
      </c>
      <c r="B228" s="10">
        <v>325096</v>
      </c>
      <c r="C228" s="10">
        <v>0</v>
      </c>
      <c r="D228" s="10">
        <v>325096</v>
      </c>
      <c r="E228" s="10">
        <v>0</v>
      </c>
    </row>
    <row r="229" spans="1:5" ht="12.75">
      <c r="A229" s="9" t="s">
        <v>68</v>
      </c>
      <c r="B229" s="10">
        <v>151310</v>
      </c>
      <c r="C229" s="10">
        <v>0</v>
      </c>
      <c r="D229" s="10">
        <v>151310</v>
      </c>
      <c r="E229" s="10">
        <v>0</v>
      </c>
    </row>
    <row r="230" spans="1:5" ht="12.75">
      <c r="A230" s="13" t="s">
        <v>7</v>
      </c>
      <c r="B230" s="8">
        <f>SUM(B231:B232)</f>
        <v>2837487</v>
      </c>
      <c r="C230" s="8">
        <f>SUM(C231:C232)</f>
        <v>0</v>
      </c>
      <c r="D230" s="8">
        <f>SUM(D231:D232)</f>
        <v>2837487</v>
      </c>
      <c r="E230" s="8">
        <f>SUM(E231:E232)</f>
        <v>0</v>
      </c>
    </row>
    <row r="231" spans="1:5" ht="12.75">
      <c r="A231" s="9" t="s">
        <v>70</v>
      </c>
      <c r="B231" s="10">
        <v>445487</v>
      </c>
      <c r="C231" s="10">
        <v>0</v>
      </c>
      <c r="D231" s="10">
        <v>445487</v>
      </c>
      <c r="E231" s="10">
        <v>0</v>
      </c>
    </row>
    <row r="232" spans="1:5" ht="12.75">
      <c r="A232" s="9" t="s">
        <v>95</v>
      </c>
      <c r="B232" s="10">
        <v>2392000</v>
      </c>
      <c r="C232" s="10">
        <v>0</v>
      </c>
      <c r="D232" s="10">
        <v>2392000</v>
      </c>
      <c r="E232" s="10">
        <v>0</v>
      </c>
    </row>
    <row r="233" spans="1:5" ht="12.75">
      <c r="A233" s="15"/>
      <c r="B233" s="15"/>
      <c r="C233" s="15"/>
      <c r="D233" s="15"/>
      <c r="E233" s="15"/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2017-02-02T20:06:37Z</dcterms:modified>
  <cp:category/>
  <cp:version/>
  <cp:contentType/>
  <cp:contentStatus/>
</cp:coreProperties>
</file>