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Arch-Piso-8\Departamento de estadísticas ambientales\DEPARTAMENTO\POA\POA 2024\Entregables\3T\Series\"/>
    </mc:Choice>
  </mc:AlternateContent>
  <bookViews>
    <workbookView xWindow="0" yWindow="0" windowWidth="28800" windowHeight="12300"/>
  </bookViews>
  <sheets>
    <sheet name="areas protegidas" sheetId="1" r:id="rId1"/>
  </sheets>
  <definedNames>
    <definedName name="_xlnm.Print_Area" localSheetId="0">'areas protegidas'!$A$1:$Y$43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29" i="1" l="1"/>
  <c r="AY29" i="1"/>
  <c r="AX28" i="1"/>
  <c r="T29" i="1"/>
  <c r="H29" i="1"/>
  <c r="L29" i="1"/>
  <c r="M29" i="1" s="1"/>
  <c r="AW9" i="1"/>
  <c r="AW10" i="1"/>
  <c r="AW11" i="1"/>
  <c r="AW12" i="1"/>
  <c r="AW13" i="1"/>
  <c r="AW14" i="1"/>
  <c r="AW15" i="1"/>
  <c r="AW17" i="1"/>
  <c r="AW18" i="1"/>
  <c r="AW20" i="1"/>
  <c r="AW21" i="1"/>
  <c r="AW22" i="1"/>
  <c r="AW23" i="1"/>
  <c r="AW24" i="1"/>
  <c r="AW25" i="1"/>
  <c r="AW26" i="1"/>
  <c r="AW27" i="1"/>
  <c r="AW28" i="1"/>
  <c r="AV29" i="1"/>
  <c r="AU29" i="1"/>
  <c r="AW29" i="1" s="1"/>
  <c r="AU19" i="1"/>
  <c r="AW19" i="1" s="1"/>
  <c r="AU16" i="1"/>
  <c r="AW16" i="1"/>
  <c r="X29" i="1"/>
  <c r="Y29" i="1" s="1"/>
  <c r="AB29" i="1"/>
  <c r="AF29" i="1"/>
  <c r="AR29" i="1"/>
  <c r="AQ29" i="1"/>
  <c r="AJ29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M28" i="1"/>
  <c r="AS29" i="1"/>
  <c r="G29" i="1"/>
  <c r="AN28" i="1"/>
  <c r="AN29" i="1" s="1"/>
  <c r="AI28" i="1"/>
  <c r="AI29" i="1" s="1"/>
  <c r="AK9" i="1"/>
  <c r="AK28" i="1" s="1"/>
  <c r="D29" i="1"/>
  <c r="G9" i="1"/>
  <c r="I9" i="1" s="1"/>
  <c r="AG9" i="1"/>
  <c r="AG28" i="1"/>
  <c r="AC9" i="1"/>
  <c r="AC28" i="1" s="1"/>
  <c r="Y9" i="1"/>
  <c r="U9" i="1"/>
  <c r="Q9" i="1"/>
  <c r="M9" i="1"/>
  <c r="W29" i="1"/>
  <c r="S29" i="1"/>
  <c r="U29" i="1" s="1"/>
  <c r="O29" i="1"/>
  <c r="K29" i="1"/>
  <c r="F28" i="1"/>
  <c r="D24" i="1"/>
  <c r="C24" i="1"/>
  <c r="D19" i="1"/>
  <c r="C19" i="1"/>
  <c r="E19" i="1" s="1"/>
  <c r="D16" i="1"/>
  <c r="D13" i="1"/>
  <c r="C13" i="1"/>
  <c r="C9" i="1"/>
  <c r="E9" i="1"/>
  <c r="C16" i="1"/>
  <c r="E17" i="1"/>
  <c r="E15" i="1"/>
  <c r="E14" i="1"/>
  <c r="AE28" i="1"/>
  <c r="AE29" i="1" s="1"/>
  <c r="AG29" i="1" s="1"/>
  <c r="P29" i="1"/>
  <c r="AA28" i="1"/>
  <c r="AA29" i="1" s="1"/>
  <c r="AC29" i="1" s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I28" i="1"/>
  <c r="Q28" i="1"/>
  <c r="Q27" i="1"/>
  <c r="Q26" i="1"/>
  <c r="Q25" i="1"/>
  <c r="Q24" i="1"/>
  <c r="Q23" i="1"/>
  <c r="Q22" i="1"/>
  <c r="Q20" i="1"/>
  <c r="Q19" i="1"/>
  <c r="Q18" i="1"/>
  <c r="Q17" i="1"/>
  <c r="Q16" i="1"/>
  <c r="Q15" i="1"/>
  <c r="Q14" i="1"/>
  <c r="Q13" i="1"/>
  <c r="Q12" i="1"/>
  <c r="Q11" i="1"/>
  <c r="Q10" i="1"/>
  <c r="M27" i="1"/>
  <c r="M23" i="1"/>
  <c r="M22" i="1"/>
  <c r="M18" i="1"/>
  <c r="M12" i="1"/>
  <c r="M13" i="1"/>
  <c r="M14" i="1"/>
  <c r="M15" i="1"/>
  <c r="M16" i="1"/>
  <c r="M17" i="1"/>
  <c r="M19" i="1"/>
  <c r="M20" i="1"/>
  <c r="M21" i="1"/>
  <c r="M24" i="1"/>
  <c r="M25" i="1"/>
  <c r="M26" i="1"/>
  <c r="M28" i="1"/>
  <c r="M10" i="1"/>
  <c r="M11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29" i="1"/>
  <c r="Q29" i="1"/>
  <c r="AM29" i="1"/>
  <c r="E13" i="1" l="1"/>
  <c r="E16" i="1"/>
  <c r="AO28" i="1"/>
  <c r="AK29" i="1"/>
  <c r="C28" i="1"/>
  <c r="C29" i="1" s="1"/>
  <c r="E29" i="1" s="1"/>
  <c r="AO29" i="1"/>
</calcChain>
</file>

<file path=xl/sharedStrings.xml><?xml version="1.0" encoding="utf-8"?>
<sst xmlns="http://schemas.openxmlformats.org/spreadsheetml/2006/main" count="163" uniqueCount="32">
  <si>
    <t>C. Reserva Biológica</t>
  </si>
  <si>
    <t>A. Refugios de Vida Silvestre</t>
  </si>
  <si>
    <t>B. Santuario Marino</t>
  </si>
  <si>
    <t xml:space="preserve">A. Vía Panorámica </t>
  </si>
  <si>
    <t>C. Corredor Ecológico</t>
  </si>
  <si>
    <t>Cantidad</t>
  </si>
  <si>
    <t>Superficie marina</t>
  </si>
  <si>
    <t>Superficie terrestre</t>
  </si>
  <si>
    <t>Categoría y subcategoría</t>
  </si>
  <si>
    <t>…</t>
  </si>
  <si>
    <t>(...): Información no disponible</t>
  </si>
  <si>
    <t>% del territorio Nacional</t>
  </si>
  <si>
    <t xml:space="preserve">Total de área </t>
  </si>
  <si>
    <t>A. Parque Nacionales</t>
  </si>
  <si>
    <t>III. Monumentos Naturales</t>
  </si>
  <si>
    <t xml:space="preserve">A. Monumentos Naturales </t>
  </si>
  <si>
    <t>B. Refugios de Vida Silvestre</t>
  </si>
  <si>
    <t>IV. Áreas de Manejo de Habitat/ Especies</t>
  </si>
  <si>
    <t>VI. Paisajes Protegidos</t>
  </si>
  <si>
    <t>I. Áreas de protección estricta</t>
  </si>
  <si>
    <t xml:space="preserve">A. Reservas Científicas </t>
  </si>
  <si>
    <t>B. Santuarios de Mamiferso Marinos</t>
  </si>
  <si>
    <t xml:space="preserve">II. Parques Nacionales </t>
  </si>
  <si>
    <t>B. Parques Nacionales Submarinos</t>
  </si>
  <si>
    <t>V. Reservsa Naturales</t>
  </si>
  <si>
    <t>A. Reservas Forestales</t>
  </si>
  <si>
    <t>B. Áreas Naturales de Recreo</t>
  </si>
  <si>
    <t xml:space="preserve">Total Unidades de Conservación </t>
  </si>
  <si>
    <t>Nota: a partir del año 2009, parte de la extensión de las Reservas Forestales cambiaron de categoría de manejo y pasaron a la categoría de Parques Nacionales.</t>
  </si>
  <si>
    <t>Fuente: Ministerio de Medio Ambiente y Recursos Naturales. Leyes 121-04, 202-04 (2007).</t>
  </si>
  <si>
    <t xml:space="preserve"> -</t>
  </si>
  <si>
    <r>
      <t xml:space="preserve"> </t>
    </r>
    <r>
      <rPr>
        <b/>
        <sz val="9"/>
        <rFont val="Roboto"/>
      </rPr>
      <t>REPUBLICA DOMINICANA</t>
    </r>
    <r>
      <rPr>
        <sz val="9"/>
        <rFont val="Roboto"/>
      </rPr>
      <t>: Áreas protegidas nacionales terrestres y marinas, según categoría y subcategoría, 2007-2023 (Valores en km2)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</si>
</sst>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_);\(0.0\)"/>
    <numFmt numFmtId="167" formatCode="#,##0.0"/>
    <numFmt numFmtId="168" formatCode="0.00;[Red]0.00"/>
    <numFmt numFmtId="169" formatCode="#,##0.00;[Red]#,##0.00"/>
  </numFmts>
  <fonts count="13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Roboto"/>
    </font>
    <font>
      <sz val="9"/>
      <name val="Roboto"/>
    </font>
    <font>
      <b/>
      <sz val="9"/>
      <name val="Roboto"/>
    </font>
    <font>
      <sz val="7"/>
      <name val="Roboto"/>
    </font>
    <font>
      <b/>
      <sz val="10"/>
      <name val="Roboto"/>
    </font>
    <font>
      <sz val="9"/>
      <color indexed="8"/>
      <name val="Roboto"/>
    </font>
    <font>
      <sz val="8"/>
      <name val="Roboto"/>
    </font>
    <font>
      <sz val="10"/>
      <color theme="1"/>
      <name val="Tahoma"/>
      <family val="2"/>
    </font>
    <font>
      <b/>
      <sz val="9"/>
      <color rgb="FFFF0000"/>
      <name val="Roboto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" fillId="0" borderId="0" applyFont="0" applyFill="0" applyBorder="0" applyAlignment="0" applyProtection="0"/>
  </cellStyleXfs>
  <cellXfs count="81">
    <xf numFmtId="0" fontId="0" fillId="0" borderId="0" xfId="0"/>
    <xf numFmtId="0" fontId="4" fillId="2" borderId="0" xfId="0" applyFont="1" applyFill="1"/>
    <xf numFmtId="0" fontId="5" fillId="2" borderId="1" xfId="0" applyFont="1" applyFill="1" applyBorder="1" applyAlignment="1">
      <alignment horizontal="left" vertical="center" wrapText="1"/>
    </xf>
    <xf numFmtId="3" fontId="5" fillId="2" borderId="0" xfId="6" applyNumberFormat="1" applyFont="1" applyFill="1" applyBorder="1" applyAlignment="1">
      <alignment horizontal="center" vertical="justify"/>
    </xf>
    <xf numFmtId="167" fontId="5" fillId="2" borderId="0" xfId="6" applyNumberFormat="1" applyFont="1" applyFill="1" applyBorder="1" applyAlignment="1">
      <alignment horizontal="center" vertical="justify"/>
    </xf>
    <xf numFmtId="0" fontId="5" fillId="2" borderId="0" xfId="6" applyNumberFormat="1" applyFont="1" applyFill="1" applyBorder="1" applyAlignment="1">
      <alignment horizontal="center" vertical="justify"/>
    </xf>
    <xf numFmtId="4" fontId="5" fillId="2" borderId="0" xfId="6" applyNumberFormat="1" applyFont="1" applyFill="1" applyBorder="1" applyAlignment="1">
      <alignment horizontal="center" vertical="justify"/>
    </xf>
    <xf numFmtId="0" fontId="6" fillId="2" borderId="2" xfId="0" applyFont="1" applyFill="1" applyBorder="1" applyAlignment="1">
      <alignment horizontal="left" vertical="center" wrapText="1"/>
    </xf>
    <xf numFmtId="164" fontId="7" fillId="2" borderId="0" xfId="4" applyNumberFormat="1" applyFont="1" applyFill="1" applyBorder="1" applyAlignment="1"/>
    <xf numFmtId="164" fontId="7" fillId="2" borderId="0" xfId="4" applyNumberFormat="1" applyFont="1" applyFill="1" applyBorder="1" applyAlignment="1">
      <alignment horizontal="center"/>
    </xf>
    <xf numFmtId="164" fontId="7" fillId="2" borderId="0" xfId="4" applyNumberFormat="1" applyFont="1" applyFill="1" applyBorder="1" applyAlignment="1">
      <alignment horizontal="center" wrapText="1"/>
    </xf>
    <xf numFmtId="164" fontId="5" fillId="2" borderId="0" xfId="4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/>
    <xf numFmtId="0" fontId="6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/>
    </xf>
    <xf numFmtId="0" fontId="8" fillId="2" borderId="2" xfId="0" applyNumberFormat="1" applyFont="1" applyFill="1" applyBorder="1" applyAlignment="1">
      <alignment horizontal="center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3" fontId="6" fillId="2" borderId="0" xfId="6" applyNumberFormat="1" applyFont="1" applyFill="1" applyBorder="1" applyAlignment="1">
      <alignment horizontal="center" vertical="justify"/>
    </xf>
    <xf numFmtId="167" fontId="6" fillId="2" borderId="0" xfId="6" applyNumberFormat="1" applyFont="1" applyFill="1" applyBorder="1" applyAlignment="1">
      <alignment horizontal="center" vertical="justify"/>
    </xf>
    <xf numFmtId="0" fontId="6" fillId="2" borderId="0" xfId="6" applyNumberFormat="1" applyFont="1" applyFill="1" applyBorder="1" applyAlignment="1">
      <alignment horizontal="center" vertical="justify"/>
    </xf>
    <xf numFmtId="4" fontId="6" fillId="2" borderId="0" xfId="6" applyNumberFormat="1" applyFont="1" applyFill="1" applyBorder="1" applyAlignment="1">
      <alignment horizontal="center" vertical="justify"/>
    </xf>
    <xf numFmtId="0" fontId="8" fillId="2" borderId="0" xfId="0" applyFont="1" applyFill="1"/>
    <xf numFmtId="3" fontId="6" fillId="2" borderId="2" xfId="6" applyNumberFormat="1" applyFont="1" applyFill="1" applyBorder="1" applyAlignment="1">
      <alignment horizontal="center" vertical="justify"/>
    </xf>
    <xf numFmtId="167" fontId="6" fillId="2" borderId="2" xfId="6" applyNumberFormat="1" applyFont="1" applyFill="1" applyBorder="1" applyAlignment="1">
      <alignment horizontal="center" vertical="justify"/>
    </xf>
    <xf numFmtId="0" fontId="8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top"/>
    </xf>
    <xf numFmtId="168" fontId="5" fillId="2" borderId="0" xfId="6" applyNumberFormat="1" applyFont="1" applyFill="1" applyBorder="1" applyAlignment="1">
      <alignment horizontal="center" vertical="justify"/>
    </xf>
    <xf numFmtId="2" fontId="6" fillId="2" borderId="0" xfId="6" applyNumberFormat="1" applyFont="1" applyFill="1" applyBorder="1" applyAlignment="1">
      <alignment horizontal="center" vertical="justify"/>
    </xf>
    <xf numFmtId="4" fontId="6" fillId="4" borderId="0" xfId="6" applyNumberFormat="1" applyFont="1" applyFill="1" applyBorder="1" applyAlignment="1">
      <alignment horizontal="center" vertical="justify"/>
    </xf>
    <xf numFmtId="3" fontId="6" fillId="4" borderId="0" xfId="6" applyNumberFormat="1" applyFont="1" applyFill="1" applyBorder="1" applyAlignment="1">
      <alignment horizontal="center" vertical="justify"/>
    </xf>
    <xf numFmtId="167" fontId="6" fillId="4" borderId="2" xfId="6" applyNumberFormat="1" applyFont="1" applyFill="1" applyBorder="1" applyAlignment="1">
      <alignment horizontal="center" vertical="justify"/>
    </xf>
    <xf numFmtId="2" fontId="5" fillId="2" borderId="0" xfId="6" applyNumberFormat="1" applyFont="1" applyFill="1" applyBorder="1" applyAlignment="1">
      <alignment horizontal="center" vertical="justify"/>
    </xf>
    <xf numFmtId="169" fontId="5" fillId="2" borderId="0" xfId="6" applyNumberFormat="1" applyFont="1" applyFill="1" applyBorder="1" applyAlignment="1">
      <alignment horizontal="center" vertical="justify"/>
    </xf>
    <xf numFmtId="168" fontId="6" fillId="2" borderId="0" xfId="6" applyNumberFormat="1" applyFont="1" applyFill="1" applyBorder="1" applyAlignment="1">
      <alignment horizontal="center" vertical="justify"/>
    </xf>
    <xf numFmtId="167" fontId="6" fillId="4" borderId="0" xfId="6" applyNumberFormat="1" applyFont="1" applyFill="1" applyBorder="1" applyAlignment="1">
      <alignment horizontal="center" vertical="justify"/>
    </xf>
    <xf numFmtId="0" fontId="6" fillId="2" borderId="4" xfId="0" applyFont="1" applyFill="1" applyBorder="1" applyAlignment="1">
      <alignment horizontal="center" vertical="center" wrapText="1"/>
    </xf>
    <xf numFmtId="0" fontId="4" fillId="0" borderId="0" xfId="0" applyFont="1" applyFill="1" applyAlignment="1"/>
    <xf numFmtId="0" fontId="4" fillId="0" borderId="0" xfId="0" applyFont="1" applyFill="1" applyAlignment="1">
      <alignment horizontal="center"/>
    </xf>
    <xf numFmtId="0" fontId="4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4" fillId="2" borderId="0" xfId="0" applyFont="1" applyFill="1" applyAlignment="1"/>
    <xf numFmtId="167" fontId="5" fillId="2" borderId="0" xfId="0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169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168" fontId="4" fillId="0" borderId="0" xfId="0" applyNumberFormat="1" applyFont="1" applyAlignment="1">
      <alignment horizontal="center"/>
    </xf>
    <xf numFmtId="168" fontId="8" fillId="0" borderId="0" xfId="0" applyNumberFormat="1" applyFont="1" applyAlignment="1">
      <alignment horizontal="center"/>
    </xf>
    <xf numFmtId="168" fontId="8" fillId="0" borderId="0" xfId="0" applyNumberFormat="1" applyFont="1" applyAlignment="1">
      <alignment horizontal="center" vertical="top"/>
    </xf>
    <xf numFmtId="164" fontId="9" fillId="2" borderId="0" xfId="3" applyNumberFormat="1" applyFont="1" applyFill="1" applyBorder="1" applyAlignment="1">
      <alignment horizontal="center"/>
    </xf>
    <xf numFmtId="0" fontId="4" fillId="2" borderId="0" xfId="0" applyNumberFormat="1" applyFont="1" applyFill="1" applyBorder="1" applyAlignment="1">
      <alignment horizontal="center"/>
    </xf>
    <xf numFmtId="0" fontId="4" fillId="2" borderId="0" xfId="0" applyFont="1" applyFill="1" applyBorder="1"/>
    <xf numFmtId="0" fontId="7" fillId="2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165" fontId="10" fillId="3" borderId="0" xfId="5" applyNumberFormat="1" applyFont="1" applyFill="1" applyAlignment="1">
      <alignment horizontal="center"/>
    </xf>
    <xf numFmtId="0" fontId="4" fillId="2" borderId="0" xfId="0" applyFont="1" applyFill="1" applyAlignment="1">
      <alignment horizontal="left"/>
    </xf>
    <xf numFmtId="165" fontId="10" fillId="3" borderId="0" xfId="5" applyNumberFormat="1" applyFont="1" applyFill="1" applyBorder="1" applyAlignment="1">
      <alignment horizontal="center"/>
    </xf>
    <xf numFmtId="167" fontId="4" fillId="2" borderId="0" xfId="0" applyNumberFormat="1" applyFont="1" applyFill="1" applyAlignment="1">
      <alignment horizontal="center"/>
    </xf>
    <xf numFmtId="167" fontId="8" fillId="2" borderId="0" xfId="0" applyNumberFormat="1" applyFont="1" applyFill="1" applyAlignment="1">
      <alignment horizontal="center"/>
    </xf>
    <xf numFmtId="167" fontId="6" fillId="2" borderId="0" xfId="6" applyNumberFormat="1" applyFont="1" applyFill="1" applyBorder="1" applyAlignment="1">
      <alignment horizontal="center" vertical="center"/>
    </xf>
    <xf numFmtId="167" fontId="4" fillId="2" borderId="0" xfId="0" applyNumberFormat="1" applyFont="1" applyFill="1" applyAlignment="1">
      <alignment horizontal="center" vertical="center"/>
    </xf>
    <xf numFmtId="167" fontId="8" fillId="2" borderId="0" xfId="0" applyNumberFormat="1" applyFont="1" applyFill="1" applyAlignment="1">
      <alignment horizontal="center" vertical="center"/>
    </xf>
    <xf numFmtId="167" fontId="5" fillId="2" borderId="0" xfId="6" applyNumberFormat="1" applyFont="1" applyFill="1" applyBorder="1" applyAlignment="1">
      <alignment horizontal="center" vertical="center"/>
    </xf>
    <xf numFmtId="167" fontId="4" fillId="2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Border="1" applyAlignment="1">
      <alignment horizontal="center" vertical="center"/>
    </xf>
    <xf numFmtId="167" fontId="6" fillId="4" borderId="2" xfId="6" applyNumberFormat="1" applyFont="1" applyFill="1" applyBorder="1" applyAlignment="1">
      <alignment horizontal="center" vertical="center"/>
    </xf>
    <xf numFmtId="167" fontId="8" fillId="2" borderId="0" xfId="0" applyNumberFormat="1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center" vertical="center"/>
    </xf>
    <xf numFmtId="4" fontId="6" fillId="2" borderId="0" xfId="6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6" fillId="2" borderId="3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164" fontId="7" fillId="2" borderId="0" xfId="4" applyNumberFormat="1" applyFont="1" applyFill="1" applyBorder="1" applyAlignment="1">
      <alignment horizontal="left" wrapText="1"/>
    </xf>
    <xf numFmtId="0" fontId="12" fillId="4" borderId="0" xfId="0" applyFont="1" applyFill="1" applyAlignment="1">
      <alignment horizontal="left" vertical="center" wrapText="1"/>
    </xf>
  </cellXfs>
  <cellStyles count="7">
    <cellStyle name="Comma 2" xfId="1"/>
    <cellStyle name="Comma 3" xfId="2"/>
    <cellStyle name="Comma 4" xfId="3"/>
    <cellStyle name="Comma 5" xfId="4"/>
    <cellStyle name="Millares" xfId="5" builtinId="3"/>
    <cellStyle name="Millares_121-Clima y Meteorog¡a corregido.xls." xf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110</xdr:col>
      <xdr:colOff>514350</xdr:colOff>
      <xdr:row>2</xdr:row>
      <xdr:rowOff>152400</xdr:rowOff>
    </xdr:from>
    <xdr:to>
      <xdr:col>111</xdr:col>
      <xdr:colOff>381000</xdr:colOff>
      <xdr:row>4</xdr:row>
      <xdr:rowOff>28575</xdr:rowOff>
    </xdr:to>
    <xdr:pic>
      <xdr:nvPicPr>
        <xdr:cNvPr id="1615" name="Picture 6">
          <a:extLst>
            <a:ext uri="{FF2B5EF4-FFF2-40B4-BE49-F238E27FC236}">
              <a16:creationId xmlns:a16="http://schemas.microsoft.com/office/drawing/2014/main" id="{1212DB96-23EB-4D93-B8B9-66A7C67F9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46800" y="476250"/>
          <a:ext cx="476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50</xdr:col>
      <xdr:colOff>447675</xdr:colOff>
      <xdr:row>1</xdr:row>
      <xdr:rowOff>66675</xdr:rowOff>
    </xdr:from>
    <xdr:to>
      <xdr:col>52</xdr:col>
      <xdr:colOff>47625</xdr:colOff>
      <xdr:row>4</xdr:row>
      <xdr:rowOff>47624</xdr:rowOff>
    </xdr:to>
    <xdr:pic>
      <xdr:nvPicPr>
        <xdr:cNvPr id="1616" name="Picture 1" descr="http://intranet/Publicaciones/logo%20ONE.jpg">
          <a:extLst>
            <a:ext uri="{FF2B5EF4-FFF2-40B4-BE49-F238E27FC236}">
              <a16:creationId xmlns:a16="http://schemas.microsoft.com/office/drawing/2014/main" id="{676037FB-DDC2-4F5D-A1F6-B6BE29629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46975" y="228600"/>
          <a:ext cx="819150" cy="466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BA44"/>
  <sheetViews>
    <sheetView showGridLines="0" tabSelected="1" zoomScaleNormal="100" zoomScaleSheetLayoutView="100" workbookViewId="0">
      <selection activeCell="A4" sqref="A4:AG4"/>
    </sheetView>
  </sheetViews>
  <sheetFormatPr baseColWidth="10" defaultColWidth="9.140625" defaultRowHeight="12.75"/>
  <cols>
    <col min="1" max="1" width="32.5703125" style="59" customWidth="1"/>
    <col min="2" max="4" width="9.140625" style="29" customWidth="1"/>
    <col min="5" max="5" width="10" style="29" customWidth="1"/>
    <col min="6" max="26" width="9.140625" style="29" customWidth="1"/>
    <col min="27" max="27" width="9.140625" style="43"/>
    <col min="28" max="28" width="9.85546875" style="43" bestFit="1" customWidth="1"/>
    <col min="29" max="29" width="9.140625" style="43"/>
    <col min="30" max="33" width="9.140625" style="29"/>
    <col min="34" max="38" width="9.140625" style="1"/>
    <col min="39" max="39" width="10.42578125" style="1" customWidth="1"/>
    <col min="40" max="40" width="10.7109375" style="1" customWidth="1"/>
    <col min="41" max="41" width="9.140625" style="1"/>
    <col min="42" max="42" width="8.7109375" style="1" customWidth="1"/>
    <col min="43" max="43" width="11" style="1" customWidth="1"/>
    <col min="44" max="44" width="10.140625" style="1" customWidth="1"/>
    <col min="45" max="47" width="9.140625" style="1"/>
    <col min="48" max="50" width="9.140625" style="1" customWidth="1"/>
    <col min="51" max="52" width="9.140625" style="1"/>
    <col min="53" max="53" width="10" style="1" bestFit="1" customWidth="1"/>
    <col min="54" max="16384" width="9.140625" style="1"/>
  </cols>
  <sheetData>
    <row r="1" spans="1:53">
      <c r="A1" s="41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</row>
    <row r="2" spans="1:53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</row>
    <row r="3" spans="1:53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</row>
    <row r="4" spans="1:53" s="45" customFormat="1">
      <c r="A4" s="75" t="s">
        <v>31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</row>
    <row r="5" spans="1:53" s="45" customFormat="1" ht="13.5" customHeight="1">
      <c r="A5" s="44"/>
      <c r="B5" s="44"/>
      <c r="C5" s="44"/>
      <c r="D5" s="44"/>
      <c r="E5" s="44"/>
      <c r="F5" s="29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29"/>
      <c r="AA5" s="43"/>
      <c r="AB5" s="43"/>
      <c r="AC5" s="43"/>
      <c r="AD5" s="29"/>
      <c r="AE5" s="29"/>
      <c r="AF5" s="29"/>
      <c r="AG5" s="29"/>
    </row>
    <row r="6" spans="1:53" ht="12.75" customHeight="1">
      <c r="A6" s="76" t="s">
        <v>8</v>
      </c>
      <c r="B6" s="14"/>
      <c r="C6" s="73">
        <v>2007</v>
      </c>
      <c r="D6" s="73"/>
      <c r="E6" s="73"/>
      <c r="F6" s="14"/>
      <c r="G6" s="73">
        <v>2009</v>
      </c>
      <c r="H6" s="73"/>
      <c r="I6" s="73"/>
      <c r="J6" s="14"/>
      <c r="K6" s="73">
        <v>2011</v>
      </c>
      <c r="L6" s="73"/>
      <c r="M6" s="73"/>
      <c r="N6" s="14"/>
      <c r="O6" s="73">
        <v>2012</v>
      </c>
      <c r="P6" s="73"/>
      <c r="Q6" s="73"/>
      <c r="R6" s="14"/>
      <c r="S6" s="73">
        <v>2014</v>
      </c>
      <c r="T6" s="73"/>
      <c r="U6" s="73"/>
      <c r="V6" s="14"/>
      <c r="W6" s="73">
        <v>2015</v>
      </c>
      <c r="X6" s="73"/>
      <c r="Y6" s="73"/>
      <c r="Z6" s="15"/>
      <c r="AA6" s="73">
        <v>2017</v>
      </c>
      <c r="AB6" s="73"/>
      <c r="AC6" s="73"/>
      <c r="AD6" s="15"/>
      <c r="AE6" s="73">
        <v>2018</v>
      </c>
      <c r="AF6" s="73"/>
      <c r="AG6" s="73"/>
      <c r="AH6" s="15"/>
      <c r="AI6" s="73">
        <v>2019</v>
      </c>
      <c r="AJ6" s="73"/>
      <c r="AK6" s="73"/>
      <c r="AL6" s="15"/>
      <c r="AM6" s="73">
        <v>2020</v>
      </c>
      <c r="AN6" s="73"/>
      <c r="AO6" s="73"/>
      <c r="AP6" s="15"/>
      <c r="AQ6" s="73">
        <v>2021</v>
      </c>
      <c r="AR6" s="73"/>
      <c r="AS6" s="73"/>
      <c r="AT6" s="40"/>
      <c r="AU6" s="73">
        <v>2022</v>
      </c>
      <c r="AV6" s="73"/>
      <c r="AW6" s="73"/>
      <c r="AX6" s="40"/>
      <c r="AY6" s="73">
        <v>2023</v>
      </c>
      <c r="AZ6" s="73"/>
      <c r="BA6" s="73"/>
    </row>
    <row r="7" spans="1:53" ht="12.75" customHeight="1">
      <c r="A7" s="77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7"/>
      <c r="AA7" s="18"/>
      <c r="AB7" s="18"/>
      <c r="AC7" s="18"/>
      <c r="AD7" s="17"/>
      <c r="AE7" s="18"/>
      <c r="AF7" s="18"/>
      <c r="AG7" s="18"/>
      <c r="AH7" s="17"/>
      <c r="AI7" s="18"/>
      <c r="AJ7" s="18"/>
      <c r="AK7" s="18"/>
      <c r="AL7" s="17"/>
      <c r="AM7" s="18"/>
      <c r="AN7" s="18"/>
      <c r="AO7" s="18"/>
      <c r="AP7" s="17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</row>
    <row r="8" spans="1:53" ht="26.25" customHeight="1">
      <c r="A8" s="78"/>
      <c r="B8" s="16" t="s">
        <v>5</v>
      </c>
      <c r="C8" s="16" t="s">
        <v>7</v>
      </c>
      <c r="D8" s="16" t="s">
        <v>6</v>
      </c>
      <c r="E8" s="16" t="s">
        <v>12</v>
      </c>
      <c r="F8" s="16" t="s">
        <v>5</v>
      </c>
      <c r="G8" s="16" t="s">
        <v>7</v>
      </c>
      <c r="H8" s="16" t="s">
        <v>6</v>
      </c>
      <c r="I8" s="16" t="s">
        <v>12</v>
      </c>
      <c r="J8" s="16" t="s">
        <v>5</v>
      </c>
      <c r="K8" s="16" t="s">
        <v>7</v>
      </c>
      <c r="L8" s="16" t="s">
        <v>6</v>
      </c>
      <c r="M8" s="16" t="s">
        <v>12</v>
      </c>
      <c r="N8" s="16" t="s">
        <v>5</v>
      </c>
      <c r="O8" s="16" t="s">
        <v>7</v>
      </c>
      <c r="P8" s="16" t="s">
        <v>6</v>
      </c>
      <c r="Q8" s="16" t="s">
        <v>12</v>
      </c>
      <c r="R8" s="16" t="s">
        <v>5</v>
      </c>
      <c r="S8" s="16" t="s">
        <v>7</v>
      </c>
      <c r="T8" s="16" t="s">
        <v>6</v>
      </c>
      <c r="U8" s="16" t="s">
        <v>12</v>
      </c>
      <c r="V8" s="16" t="s">
        <v>5</v>
      </c>
      <c r="W8" s="16" t="s">
        <v>7</v>
      </c>
      <c r="X8" s="16" t="s">
        <v>6</v>
      </c>
      <c r="Y8" s="16" t="s">
        <v>12</v>
      </c>
      <c r="Z8" s="16" t="s">
        <v>5</v>
      </c>
      <c r="AA8" s="19" t="s">
        <v>7</v>
      </c>
      <c r="AB8" s="19" t="s">
        <v>6</v>
      </c>
      <c r="AC8" s="19" t="s">
        <v>12</v>
      </c>
      <c r="AD8" s="16" t="s">
        <v>5</v>
      </c>
      <c r="AE8" s="19" t="s">
        <v>7</v>
      </c>
      <c r="AF8" s="19" t="s">
        <v>6</v>
      </c>
      <c r="AG8" s="19" t="s">
        <v>12</v>
      </c>
      <c r="AH8" s="16" t="s">
        <v>5</v>
      </c>
      <c r="AI8" s="19" t="s">
        <v>7</v>
      </c>
      <c r="AJ8" s="19" t="s">
        <v>6</v>
      </c>
      <c r="AK8" s="19" t="s">
        <v>12</v>
      </c>
      <c r="AL8" s="16" t="s">
        <v>5</v>
      </c>
      <c r="AM8" s="19" t="s">
        <v>7</v>
      </c>
      <c r="AN8" s="19" t="s">
        <v>6</v>
      </c>
      <c r="AO8" s="19" t="s">
        <v>12</v>
      </c>
      <c r="AP8" s="16" t="s">
        <v>5</v>
      </c>
      <c r="AQ8" s="19" t="s">
        <v>7</v>
      </c>
      <c r="AR8" s="19" t="s">
        <v>6</v>
      </c>
      <c r="AS8" s="19" t="s">
        <v>12</v>
      </c>
      <c r="AT8" s="16" t="s">
        <v>5</v>
      </c>
      <c r="AU8" s="19" t="s">
        <v>7</v>
      </c>
      <c r="AV8" s="19" t="s">
        <v>6</v>
      </c>
      <c r="AW8" s="19" t="s">
        <v>12</v>
      </c>
      <c r="AX8" s="16" t="s">
        <v>5</v>
      </c>
      <c r="AY8" s="19" t="s">
        <v>7</v>
      </c>
      <c r="AZ8" s="19" t="s">
        <v>6</v>
      </c>
      <c r="BA8" s="19" t="s">
        <v>12</v>
      </c>
    </row>
    <row r="9" spans="1:53" s="25" customFormat="1" ht="13.5" customHeight="1">
      <c r="A9" s="20" t="s">
        <v>19</v>
      </c>
      <c r="B9" s="21">
        <v>8</v>
      </c>
      <c r="C9" s="22">
        <f>+C10+C11</f>
        <v>200.87</v>
      </c>
      <c r="D9" s="22">
        <v>35263.08</v>
      </c>
      <c r="E9" s="22">
        <f>+D9+C9</f>
        <v>35463.950000000004</v>
      </c>
      <c r="F9" s="21">
        <v>12</v>
      </c>
      <c r="G9" s="22">
        <f>+G10+G11+G12</f>
        <v>421.78999999999996</v>
      </c>
      <c r="H9" s="22">
        <v>35263.08</v>
      </c>
      <c r="I9" s="22">
        <f>+H9+G9</f>
        <v>35684.870000000003</v>
      </c>
      <c r="J9" s="21">
        <v>12</v>
      </c>
      <c r="K9" s="22">
        <v>421.79</v>
      </c>
      <c r="L9" s="22">
        <v>35263.08</v>
      </c>
      <c r="M9" s="22">
        <f>+L9+K9</f>
        <v>35684.870000000003</v>
      </c>
      <c r="N9" s="21">
        <v>14</v>
      </c>
      <c r="O9" s="22">
        <v>425.32</v>
      </c>
      <c r="P9" s="22">
        <v>43459.17</v>
      </c>
      <c r="Q9" s="22">
        <f>+P9+O9</f>
        <v>43884.49</v>
      </c>
      <c r="R9" s="21">
        <v>13</v>
      </c>
      <c r="S9" s="22">
        <v>404.65</v>
      </c>
      <c r="T9" s="22">
        <v>43442.19</v>
      </c>
      <c r="U9" s="22">
        <f>+T9+S9</f>
        <v>43846.840000000004</v>
      </c>
      <c r="V9" s="21">
        <v>12</v>
      </c>
      <c r="W9" s="22">
        <v>404.65</v>
      </c>
      <c r="X9" s="22">
        <v>43442.19</v>
      </c>
      <c r="Y9" s="22">
        <f>+X9+W9</f>
        <v>43846.840000000004</v>
      </c>
      <c r="Z9" s="21">
        <v>12</v>
      </c>
      <c r="AA9" s="23">
        <v>406.68</v>
      </c>
      <c r="AB9" s="24">
        <v>32900.46</v>
      </c>
      <c r="AC9" s="22">
        <f>+AB9+AA9</f>
        <v>33307.14</v>
      </c>
      <c r="AD9" s="21">
        <v>12</v>
      </c>
      <c r="AE9" s="23">
        <v>416.01</v>
      </c>
      <c r="AF9" s="24">
        <v>32900.46</v>
      </c>
      <c r="AG9" s="22">
        <f>+AF9+AE9</f>
        <v>33316.47</v>
      </c>
      <c r="AH9" s="21">
        <v>12</v>
      </c>
      <c r="AI9" s="23">
        <v>406.68</v>
      </c>
      <c r="AJ9" s="24">
        <v>32900.46</v>
      </c>
      <c r="AK9" s="22">
        <f>+AJ9+AI9</f>
        <v>33307.14</v>
      </c>
      <c r="AL9" s="28">
        <v>12</v>
      </c>
      <c r="AM9" s="22">
        <v>406.68</v>
      </c>
      <c r="AN9" s="22">
        <v>32900.46</v>
      </c>
      <c r="AO9" s="22">
        <f t="shared" ref="AO9:AO29" si="0">SUM(AM9:AN9)</f>
        <v>33307.14</v>
      </c>
      <c r="AP9" s="21">
        <v>12</v>
      </c>
      <c r="AQ9" s="23">
        <v>424.86</v>
      </c>
      <c r="AR9" s="24">
        <v>32900.46</v>
      </c>
      <c r="AS9" s="22">
        <f t="shared" ref="AS9:AS29" si="1">SUM(AQ9:AR9)</f>
        <v>33325.32</v>
      </c>
      <c r="AT9" s="21">
        <v>12</v>
      </c>
      <c r="AU9" s="22">
        <v>420.57</v>
      </c>
      <c r="AV9" s="21">
        <v>33430.959999999999</v>
      </c>
      <c r="AW9" s="22">
        <f t="shared" ref="AW9:AW29" si="2">SUM(AU9:AV9)</f>
        <v>33851.53</v>
      </c>
      <c r="AX9" s="21">
        <v>12</v>
      </c>
      <c r="AY9" s="24">
        <v>421.28442799999993</v>
      </c>
      <c r="AZ9" s="24">
        <v>33411.82</v>
      </c>
      <c r="BA9" s="22">
        <v>33833.104427999999</v>
      </c>
    </row>
    <row r="10" spans="1:53" ht="13.5" customHeight="1">
      <c r="A10" s="2" t="s">
        <v>20</v>
      </c>
      <c r="B10" s="3">
        <v>6</v>
      </c>
      <c r="C10" s="4">
        <v>180.2</v>
      </c>
      <c r="D10" s="3" t="s">
        <v>9</v>
      </c>
      <c r="E10" s="4">
        <v>180.2</v>
      </c>
      <c r="F10" s="3">
        <v>8</v>
      </c>
      <c r="G10" s="4">
        <v>222.5</v>
      </c>
      <c r="H10" s="3" t="s">
        <v>9</v>
      </c>
      <c r="I10" s="4">
        <f>+G10</f>
        <v>222.5</v>
      </c>
      <c r="J10" s="3">
        <v>8</v>
      </c>
      <c r="K10" s="4">
        <v>222.5</v>
      </c>
      <c r="L10" s="3" t="s">
        <v>9</v>
      </c>
      <c r="M10" s="4">
        <f>+K10</f>
        <v>222.5</v>
      </c>
      <c r="N10" s="3">
        <v>8</v>
      </c>
      <c r="O10" s="4">
        <v>226.28</v>
      </c>
      <c r="P10" s="3" t="s">
        <v>9</v>
      </c>
      <c r="Q10" s="4">
        <f>+O10</f>
        <v>226.28</v>
      </c>
      <c r="R10" s="3">
        <v>8</v>
      </c>
      <c r="S10" s="4">
        <v>226.28</v>
      </c>
      <c r="T10" s="3" t="s">
        <v>9</v>
      </c>
      <c r="U10" s="4">
        <f>+S10</f>
        <v>226.28</v>
      </c>
      <c r="V10" s="3">
        <v>8</v>
      </c>
      <c r="W10" s="4">
        <v>226.28</v>
      </c>
      <c r="X10" s="3" t="s">
        <v>9</v>
      </c>
      <c r="Y10" s="4">
        <v>226.28</v>
      </c>
      <c r="Z10" s="3">
        <v>8</v>
      </c>
      <c r="AA10" s="5">
        <v>216.62</v>
      </c>
      <c r="AB10" s="5" t="s">
        <v>9</v>
      </c>
      <c r="AC10" s="5">
        <v>216.62</v>
      </c>
      <c r="AD10" s="3">
        <v>8</v>
      </c>
      <c r="AE10" s="5">
        <v>225.94</v>
      </c>
      <c r="AF10" s="5" t="s">
        <v>9</v>
      </c>
      <c r="AG10" s="5">
        <v>216.62</v>
      </c>
      <c r="AH10" s="3">
        <v>8</v>
      </c>
      <c r="AI10" s="5">
        <v>216.62</v>
      </c>
      <c r="AJ10" s="5" t="s">
        <v>9</v>
      </c>
      <c r="AK10" s="5">
        <v>216.62</v>
      </c>
      <c r="AL10" s="47">
        <v>8</v>
      </c>
      <c r="AM10" s="4">
        <v>216.62</v>
      </c>
      <c r="AN10" s="4" t="s">
        <v>9</v>
      </c>
      <c r="AO10" s="4">
        <f t="shared" si="0"/>
        <v>216.62</v>
      </c>
      <c r="AP10" s="3">
        <v>8</v>
      </c>
      <c r="AQ10" s="6">
        <v>226</v>
      </c>
      <c r="AR10" s="48">
        <v>0</v>
      </c>
      <c r="AS10" s="37">
        <f t="shared" si="1"/>
        <v>226</v>
      </c>
      <c r="AT10" s="3">
        <v>8</v>
      </c>
      <c r="AU10" s="4">
        <v>221.72</v>
      </c>
      <c r="AV10" s="4">
        <v>0</v>
      </c>
      <c r="AW10" s="4">
        <f t="shared" si="2"/>
        <v>221.72</v>
      </c>
      <c r="AX10" s="3">
        <v>8</v>
      </c>
      <c r="AY10" s="4">
        <v>222.70085199999997</v>
      </c>
      <c r="AZ10" s="4" t="s">
        <v>30</v>
      </c>
      <c r="BA10" s="61">
        <v>222.70085199999997</v>
      </c>
    </row>
    <row r="11" spans="1:53" ht="13.5" customHeight="1">
      <c r="A11" s="2" t="s">
        <v>21</v>
      </c>
      <c r="B11" s="3">
        <v>2</v>
      </c>
      <c r="C11" s="4">
        <v>20.67</v>
      </c>
      <c r="D11" s="4">
        <v>35263.08</v>
      </c>
      <c r="E11" s="4">
        <v>35283.75</v>
      </c>
      <c r="F11" s="3">
        <v>2</v>
      </c>
      <c r="G11" s="4">
        <v>21.1</v>
      </c>
      <c r="H11" s="4">
        <v>35263.1</v>
      </c>
      <c r="I11" s="4">
        <f>+G11+H11</f>
        <v>35284.199999999997</v>
      </c>
      <c r="J11" s="3">
        <v>2</v>
      </c>
      <c r="K11" s="4">
        <v>21.1</v>
      </c>
      <c r="L11" s="4">
        <v>35263.08</v>
      </c>
      <c r="M11" s="4">
        <f>+K11+L11</f>
        <v>35284.18</v>
      </c>
      <c r="N11" s="3">
        <v>2</v>
      </c>
      <c r="O11" s="4">
        <v>20.67</v>
      </c>
      <c r="P11" s="4">
        <v>32896.78</v>
      </c>
      <c r="Q11" s="4">
        <f>+O11+P11</f>
        <v>32917.449999999997</v>
      </c>
      <c r="R11" s="3">
        <v>1</v>
      </c>
      <c r="S11" s="4" t="s">
        <v>9</v>
      </c>
      <c r="T11" s="4">
        <v>32879.800000000003</v>
      </c>
      <c r="U11" s="4">
        <f>+T11</f>
        <v>32879.800000000003</v>
      </c>
      <c r="V11" s="3">
        <v>1</v>
      </c>
      <c r="W11" s="4" t="s">
        <v>9</v>
      </c>
      <c r="X11" s="4">
        <v>32879.800000000003</v>
      </c>
      <c r="Y11" s="4">
        <v>32879.800000000003</v>
      </c>
      <c r="Z11" s="3">
        <v>2</v>
      </c>
      <c r="AA11" s="5">
        <v>11.88</v>
      </c>
      <c r="AB11" s="3">
        <v>32900.46</v>
      </c>
      <c r="AC11" s="3">
        <v>32912.339999999997</v>
      </c>
      <c r="AD11" s="3">
        <v>2</v>
      </c>
      <c r="AE11" s="5">
        <v>11.88</v>
      </c>
      <c r="AF11" s="3">
        <v>32900.46</v>
      </c>
      <c r="AG11" s="3">
        <v>32912.339999999997</v>
      </c>
      <c r="AH11" s="3">
        <v>2</v>
      </c>
      <c r="AI11" s="5">
        <v>11.88</v>
      </c>
      <c r="AJ11" s="3">
        <v>32900.46</v>
      </c>
      <c r="AK11" s="3">
        <v>32912.339999999997</v>
      </c>
      <c r="AL11" s="47">
        <v>2</v>
      </c>
      <c r="AM11" s="4">
        <v>11.88</v>
      </c>
      <c r="AN11" s="3">
        <v>32900.46</v>
      </c>
      <c r="AO11" s="3">
        <f t="shared" si="0"/>
        <v>32912.339999999997</v>
      </c>
      <c r="AP11" s="3">
        <v>2</v>
      </c>
      <c r="AQ11" s="6">
        <v>20.67</v>
      </c>
      <c r="AR11" s="49">
        <v>32900.46</v>
      </c>
      <c r="AS11" s="3">
        <f t="shared" si="1"/>
        <v>32921.129999999997</v>
      </c>
      <c r="AT11" s="3">
        <v>2</v>
      </c>
      <c r="AU11" s="4">
        <v>20.67</v>
      </c>
      <c r="AV11" s="3">
        <v>33430.959999999999</v>
      </c>
      <c r="AW11" s="4">
        <f t="shared" si="2"/>
        <v>33451.629999999997</v>
      </c>
      <c r="AX11" s="3">
        <v>2</v>
      </c>
      <c r="AY11" s="4">
        <v>20.39</v>
      </c>
      <c r="AZ11" s="4">
        <v>33411.82</v>
      </c>
      <c r="BA11" s="61">
        <v>33432.21</v>
      </c>
    </row>
    <row r="12" spans="1:53" ht="13.5" customHeight="1">
      <c r="A12" s="2" t="s">
        <v>0</v>
      </c>
      <c r="B12" s="3" t="s">
        <v>9</v>
      </c>
      <c r="C12" s="3" t="s">
        <v>9</v>
      </c>
      <c r="D12" s="3" t="s">
        <v>9</v>
      </c>
      <c r="E12" s="4" t="s">
        <v>9</v>
      </c>
      <c r="F12" s="3">
        <v>2</v>
      </c>
      <c r="G12" s="4">
        <v>178.19</v>
      </c>
      <c r="H12" s="3" t="s">
        <v>9</v>
      </c>
      <c r="I12" s="4">
        <f>+G12</f>
        <v>178.19</v>
      </c>
      <c r="J12" s="3">
        <v>2</v>
      </c>
      <c r="K12" s="4">
        <v>178.19</v>
      </c>
      <c r="L12" s="3" t="s">
        <v>9</v>
      </c>
      <c r="M12" s="4">
        <f>+K12</f>
        <v>178.19</v>
      </c>
      <c r="N12" s="3">
        <v>2</v>
      </c>
      <c r="O12" s="4">
        <v>178.37</v>
      </c>
      <c r="P12" s="3" t="s">
        <v>9</v>
      </c>
      <c r="Q12" s="4">
        <f>+O12</f>
        <v>178.37</v>
      </c>
      <c r="R12" s="3">
        <v>2</v>
      </c>
      <c r="S12" s="4">
        <v>178.37</v>
      </c>
      <c r="T12" s="3" t="s">
        <v>9</v>
      </c>
      <c r="U12" s="4">
        <f>+S12</f>
        <v>178.37</v>
      </c>
      <c r="V12" s="3">
        <v>2</v>
      </c>
      <c r="W12" s="4">
        <v>178.37</v>
      </c>
      <c r="X12" s="3" t="s">
        <v>9</v>
      </c>
      <c r="Y12" s="4">
        <v>178.37</v>
      </c>
      <c r="Z12" s="3">
        <v>2</v>
      </c>
      <c r="AA12" s="5">
        <v>178.19</v>
      </c>
      <c r="AB12" s="5" t="s">
        <v>9</v>
      </c>
      <c r="AC12" s="5">
        <v>178</v>
      </c>
      <c r="AD12" s="3">
        <v>2</v>
      </c>
      <c r="AE12" s="5">
        <v>178.19</v>
      </c>
      <c r="AF12" s="5" t="s">
        <v>9</v>
      </c>
      <c r="AG12" s="5">
        <v>178</v>
      </c>
      <c r="AH12" s="3">
        <v>2</v>
      </c>
      <c r="AI12" s="5">
        <v>178.19</v>
      </c>
      <c r="AJ12" s="5" t="s">
        <v>9</v>
      </c>
      <c r="AK12" s="5">
        <v>178</v>
      </c>
      <c r="AL12" s="47">
        <v>2</v>
      </c>
      <c r="AM12" s="4">
        <v>178.19</v>
      </c>
      <c r="AN12" s="4" t="s">
        <v>9</v>
      </c>
      <c r="AO12" s="4">
        <f t="shared" si="0"/>
        <v>178.19</v>
      </c>
      <c r="AP12" s="3">
        <v>2</v>
      </c>
      <c r="AQ12" s="6">
        <v>178.19</v>
      </c>
      <c r="AR12" s="5" t="s">
        <v>9</v>
      </c>
      <c r="AS12" s="31">
        <f t="shared" si="1"/>
        <v>178.19</v>
      </c>
      <c r="AT12" s="3">
        <v>2</v>
      </c>
      <c r="AU12" s="4">
        <v>178.19</v>
      </c>
      <c r="AV12" s="4">
        <v>0</v>
      </c>
      <c r="AW12" s="4">
        <f t="shared" si="2"/>
        <v>178.19</v>
      </c>
      <c r="AX12" s="3">
        <v>2</v>
      </c>
      <c r="AY12" s="4">
        <v>178.19</v>
      </c>
      <c r="AZ12" s="4" t="s">
        <v>30</v>
      </c>
      <c r="BA12" s="61">
        <v>178.19</v>
      </c>
    </row>
    <row r="13" spans="1:53" s="25" customFormat="1" ht="13.5" customHeight="1">
      <c r="A13" s="20" t="s">
        <v>22</v>
      </c>
      <c r="B13" s="21">
        <v>19</v>
      </c>
      <c r="C13" s="22">
        <f>+C14+C15</f>
        <v>6863.23</v>
      </c>
      <c r="D13" s="22">
        <f>+D14+D15</f>
        <v>1486.03</v>
      </c>
      <c r="E13" s="22">
        <f>+C13+D13</f>
        <v>8349.26</v>
      </c>
      <c r="F13" s="21">
        <v>30</v>
      </c>
      <c r="G13" s="22">
        <v>8612.7000000000007</v>
      </c>
      <c r="H13" s="22">
        <v>1811.1</v>
      </c>
      <c r="I13" s="22">
        <f>+G13+H13</f>
        <v>10423.800000000001</v>
      </c>
      <c r="J13" s="21">
        <v>31</v>
      </c>
      <c r="K13" s="22">
        <v>8964.43</v>
      </c>
      <c r="L13" s="22">
        <v>1811.1</v>
      </c>
      <c r="M13" s="22">
        <f t="shared" ref="M13:M28" si="3">+K13+L13</f>
        <v>10775.53</v>
      </c>
      <c r="N13" s="21">
        <v>31</v>
      </c>
      <c r="O13" s="22">
        <v>8963.4</v>
      </c>
      <c r="P13" s="22">
        <v>1813.06</v>
      </c>
      <c r="Q13" s="22">
        <f>+O13+P13</f>
        <v>10776.46</v>
      </c>
      <c r="R13" s="21">
        <v>31</v>
      </c>
      <c r="S13" s="22">
        <v>8963.4</v>
      </c>
      <c r="T13" s="22">
        <v>1812.05</v>
      </c>
      <c r="U13" s="22">
        <f>+S13+T13</f>
        <v>10775.449999999999</v>
      </c>
      <c r="V13" s="21">
        <v>31</v>
      </c>
      <c r="W13" s="22">
        <v>8963.4</v>
      </c>
      <c r="X13" s="22">
        <v>1812.05</v>
      </c>
      <c r="Y13" s="22">
        <v>10775.449999999999</v>
      </c>
      <c r="Z13" s="21">
        <v>31</v>
      </c>
      <c r="AA13" s="24">
        <v>8963.4699999999993</v>
      </c>
      <c r="AB13" s="24">
        <v>1812.05</v>
      </c>
      <c r="AC13" s="24">
        <v>10775.52</v>
      </c>
      <c r="AD13" s="21">
        <v>30</v>
      </c>
      <c r="AE13" s="24">
        <v>8610.7999999999993</v>
      </c>
      <c r="AF13" s="24">
        <v>1812.05</v>
      </c>
      <c r="AG13" s="24">
        <v>10775.52</v>
      </c>
      <c r="AH13" s="21">
        <v>31</v>
      </c>
      <c r="AI13" s="24">
        <v>8963.4699999999993</v>
      </c>
      <c r="AJ13" s="24">
        <v>1812.05</v>
      </c>
      <c r="AK13" s="24">
        <v>10775.52</v>
      </c>
      <c r="AL13" s="28">
        <v>30</v>
      </c>
      <c r="AM13" s="22">
        <v>8611.92</v>
      </c>
      <c r="AN13" s="22">
        <v>1810.82</v>
      </c>
      <c r="AO13" s="22">
        <f t="shared" si="0"/>
        <v>10422.74</v>
      </c>
      <c r="AP13" s="21">
        <v>31</v>
      </c>
      <c r="AQ13" s="24">
        <v>8745.5</v>
      </c>
      <c r="AR13" s="24">
        <v>1810.21</v>
      </c>
      <c r="AS13" s="24">
        <f t="shared" si="1"/>
        <v>10555.71</v>
      </c>
      <c r="AT13" s="21">
        <v>31</v>
      </c>
      <c r="AU13" s="22">
        <v>8745.5</v>
      </c>
      <c r="AV13" s="22">
        <v>1811.9104114019301</v>
      </c>
      <c r="AW13" s="22">
        <f t="shared" si="2"/>
        <v>10557.41041140193</v>
      </c>
      <c r="AX13" s="21">
        <v>31</v>
      </c>
      <c r="AY13" s="22">
        <v>8731.0805719999989</v>
      </c>
      <c r="AZ13" s="22">
        <v>1812.99041140193</v>
      </c>
      <c r="BA13" s="62">
        <v>10544.070983401929</v>
      </c>
    </row>
    <row r="14" spans="1:53" ht="13.5" customHeight="1">
      <c r="A14" s="2" t="s">
        <v>13</v>
      </c>
      <c r="B14" s="3">
        <v>17</v>
      </c>
      <c r="C14" s="4">
        <v>6861.9</v>
      </c>
      <c r="D14" s="4">
        <v>1230.73</v>
      </c>
      <c r="E14" s="4">
        <f>+C14+D14</f>
        <v>8092.6299999999992</v>
      </c>
      <c r="F14" s="3">
        <v>28</v>
      </c>
      <c r="G14" s="4">
        <v>8611.4</v>
      </c>
      <c r="H14" s="4">
        <v>1555.78</v>
      </c>
      <c r="I14" s="4">
        <f>+H14+G14</f>
        <v>10167.18</v>
      </c>
      <c r="J14" s="3">
        <v>29</v>
      </c>
      <c r="K14" s="4">
        <v>8963.1</v>
      </c>
      <c r="L14" s="4">
        <v>1555.8</v>
      </c>
      <c r="M14" s="4">
        <f t="shared" si="3"/>
        <v>10518.9</v>
      </c>
      <c r="N14" s="3">
        <v>29</v>
      </c>
      <c r="O14" s="4">
        <v>8962.07</v>
      </c>
      <c r="P14" s="4">
        <v>1556.79</v>
      </c>
      <c r="Q14" s="4">
        <f>+O14+P14</f>
        <v>10518.86</v>
      </c>
      <c r="R14" s="3">
        <v>29</v>
      </c>
      <c r="S14" s="4">
        <v>8962.07</v>
      </c>
      <c r="T14" s="4">
        <v>1555.78</v>
      </c>
      <c r="U14" s="4">
        <f>+S14+T14</f>
        <v>10517.85</v>
      </c>
      <c r="V14" s="3">
        <v>29</v>
      </c>
      <c r="W14" s="4">
        <v>8962.07</v>
      </c>
      <c r="X14" s="4">
        <v>1555.78</v>
      </c>
      <c r="Y14" s="4">
        <v>10517.85</v>
      </c>
      <c r="Z14" s="3">
        <v>29</v>
      </c>
      <c r="AA14" s="6">
        <v>8962.15</v>
      </c>
      <c r="AB14" s="6">
        <v>1555.78</v>
      </c>
      <c r="AC14" s="6">
        <v>10517.92</v>
      </c>
      <c r="AD14" s="3">
        <v>29</v>
      </c>
      <c r="AE14" s="6">
        <v>8609.4699999999993</v>
      </c>
      <c r="AF14" s="6">
        <v>1555.78</v>
      </c>
      <c r="AG14" s="6">
        <v>10517.92</v>
      </c>
      <c r="AH14" s="3">
        <v>29</v>
      </c>
      <c r="AI14" s="6">
        <v>8962.15</v>
      </c>
      <c r="AJ14" s="6">
        <v>1555.78</v>
      </c>
      <c r="AK14" s="6">
        <v>10517.92</v>
      </c>
      <c r="AL14" s="29">
        <v>28</v>
      </c>
      <c r="AM14" s="4">
        <v>8610.6</v>
      </c>
      <c r="AN14" s="4">
        <v>1555.78</v>
      </c>
      <c r="AO14" s="4">
        <f t="shared" si="0"/>
        <v>10166.380000000001</v>
      </c>
      <c r="AP14" s="3">
        <v>29</v>
      </c>
      <c r="AQ14" s="48">
        <v>8745</v>
      </c>
      <c r="AR14" s="48">
        <v>1555.17</v>
      </c>
      <c r="AS14" s="6">
        <f t="shared" si="1"/>
        <v>10300.17</v>
      </c>
      <c r="AT14" s="3">
        <v>29</v>
      </c>
      <c r="AU14" s="4">
        <v>8745.0110055991772</v>
      </c>
      <c r="AV14" s="4">
        <v>1556.053606856221</v>
      </c>
      <c r="AW14" s="4">
        <f t="shared" si="2"/>
        <v>10301.064612455399</v>
      </c>
      <c r="AX14" s="3">
        <v>29</v>
      </c>
      <c r="AY14" s="4">
        <v>8730.6022069999981</v>
      </c>
      <c r="AZ14" s="4">
        <v>1557.2936068562201</v>
      </c>
      <c r="BA14" s="61">
        <v>10287.895813856218</v>
      </c>
    </row>
    <row r="15" spans="1:53" ht="13.5" customHeight="1">
      <c r="A15" s="2" t="s">
        <v>23</v>
      </c>
      <c r="B15" s="3">
        <v>2</v>
      </c>
      <c r="C15" s="4">
        <v>1.33</v>
      </c>
      <c r="D15" s="4">
        <v>255.3</v>
      </c>
      <c r="E15" s="4">
        <f>+C15+D15</f>
        <v>256.63</v>
      </c>
      <c r="F15" s="3">
        <v>2</v>
      </c>
      <c r="G15" s="4">
        <v>1.3</v>
      </c>
      <c r="H15" s="4">
        <v>255.3</v>
      </c>
      <c r="I15" s="4">
        <f>+H15+G15</f>
        <v>256.60000000000002</v>
      </c>
      <c r="J15" s="3">
        <v>2</v>
      </c>
      <c r="K15" s="4">
        <v>1.3</v>
      </c>
      <c r="L15" s="4">
        <v>255.3</v>
      </c>
      <c r="M15" s="4">
        <f t="shared" si="3"/>
        <v>256.60000000000002</v>
      </c>
      <c r="N15" s="3">
        <v>2</v>
      </c>
      <c r="O15" s="4">
        <v>1.33</v>
      </c>
      <c r="P15" s="4">
        <v>256.27</v>
      </c>
      <c r="Q15" s="4">
        <f>+O15+P15</f>
        <v>257.59999999999997</v>
      </c>
      <c r="R15" s="3">
        <v>2</v>
      </c>
      <c r="S15" s="4">
        <v>1.33</v>
      </c>
      <c r="T15" s="4">
        <v>256.27</v>
      </c>
      <c r="U15" s="4">
        <f>+S15+T15</f>
        <v>257.59999999999997</v>
      </c>
      <c r="V15" s="3">
        <v>2</v>
      </c>
      <c r="W15" s="4">
        <v>1.33</v>
      </c>
      <c r="X15" s="4">
        <v>256.27</v>
      </c>
      <c r="Y15" s="4">
        <v>257.59999999999997</v>
      </c>
      <c r="Z15" s="3">
        <v>2</v>
      </c>
      <c r="AA15" s="5">
        <v>1.33</v>
      </c>
      <c r="AB15" s="5">
        <v>256.27</v>
      </c>
      <c r="AC15" s="5">
        <v>257.60000000000002</v>
      </c>
      <c r="AD15" s="3">
        <v>2</v>
      </c>
      <c r="AE15" s="5">
        <v>1.33</v>
      </c>
      <c r="AF15" s="5">
        <v>256.27</v>
      </c>
      <c r="AG15" s="5">
        <v>257.60000000000002</v>
      </c>
      <c r="AH15" s="3">
        <v>2</v>
      </c>
      <c r="AI15" s="5">
        <v>1.33</v>
      </c>
      <c r="AJ15" s="5">
        <v>256.27</v>
      </c>
      <c r="AK15" s="5">
        <v>257.60000000000002</v>
      </c>
      <c r="AL15" s="29">
        <v>2</v>
      </c>
      <c r="AM15" s="4">
        <v>1.33</v>
      </c>
      <c r="AN15" s="4">
        <v>255.04</v>
      </c>
      <c r="AO15" s="4">
        <f t="shared" si="0"/>
        <v>256.37</v>
      </c>
      <c r="AP15" s="3">
        <v>2</v>
      </c>
      <c r="AQ15" s="50">
        <v>0.49</v>
      </c>
      <c r="AR15" s="50">
        <v>255.04</v>
      </c>
      <c r="AS15" s="31">
        <f t="shared" si="1"/>
        <v>255.53</v>
      </c>
      <c r="AT15" s="3">
        <v>2</v>
      </c>
      <c r="AU15" s="4">
        <v>0.49</v>
      </c>
      <c r="AV15" s="4">
        <v>255.85847994440931</v>
      </c>
      <c r="AW15" s="4">
        <f t="shared" si="2"/>
        <v>256.34847994440929</v>
      </c>
      <c r="AX15" s="3">
        <v>2</v>
      </c>
      <c r="AY15" s="4">
        <v>0.48</v>
      </c>
      <c r="AZ15" s="4">
        <v>255.71447994440899</v>
      </c>
      <c r="BA15" s="61">
        <v>256.19447994440901</v>
      </c>
    </row>
    <row r="16" spans="1:53" s="25" customFormat="1" ht="13.5" customHeight="1">
      <c r="A16" s="20" t="s">
        <v>14</v>
      </c>
      <c r="B16" s="21">
        <v>19</v>
      </c>
      <c r="C16" s="22">
        <f>+C17+C18</f>
        <v>504.45</v>
      </c>
      <c r="D16" s="22">
        <f>+D17</f>
        <v>7.15</v>
      </c>
      <c r="E16" s="22">
        <f>+C16+D16</f>
        <v>511.59999999999997</v>
      </c>
      <c r="F16" s="21">
        <v>30</v>
      </c>
      <c r="G16" s="22">
        <v>663.09</v>
      </c>
      <c r="H16" s="22">
        <v>23.7</v>
      </c>
      <c r="I16" s="22">
        <f>+G16+H16</f>
        <v>686.79000000000008</v>
      </c>
      <c r="J16" s="21">
        <v>30</v>
      </c>
      <c r="K16" s="22">
        <v>663.09</v>
      </c>
      <c r="L16" s="22">
        <v>23.7</v>
      </c>
      <c r="M16" s="22">
        <f t="shared" si="3"/>
        <v>686.79000000000008</v>
      </c>
      <c r="N16" s="21">
        <v>30</v>
      </c>
      <c r="O16" s="22">
        <v>663.09</v>
      </c>
      <c r="P16" s="22">
        <v>23.7</v>
      </c>
      <c r="Q16" s="22">
        <f>+O16+P16</f>
        <v>686.79000000000008</v>
      </c>
      <c r="R16" s="21">
        <v>30</v>
      </c>
      <c r="S16" s="22">
        <v>663.09</v>
      </c>
      <c r="T16" s="22">
        <v>23.7</v>
      </c>
      <c r="U16" s="22">
        <f>+S16+T16</f>
        <v>686.79000000000008</v>
      </c>
      <c r="V16" s="21">
        <v>31</v>
      </c>
      <c r="W16" s="22">
        <v>663.59</v>
      </c>
      <c r="X16" s="22">
        <v>23.7</v>
      </c>
      <c r="Y16" s="22">
        <v>687.29000000000008</v>
      </c>
      <c r="Z16" s="21">
        <v>31</v>
      </c>
      <c r="AA16" s="23">
        <v>663.59</v>
      </c>
      <c r="AB16" s="23">
        <v>23.7</v>
      </c>
      <c r="AC16" s="23">
        <v>687.29</v>
      </c>
      <c r="AD16" s="21">
        <v>31</v>
      </c>
      <c r="AE16" s="23">
        <v>663.32</v>
      </c>
      <c r="AF16" s="23">
        <v>23.7</v>
      </c>
      <c r="AG16" s="23">
        <v>687.29</v>
      </c>
      <c r="AH16" s="21">
        <v>31</v>
      </c>
      <c r="AI16" s="23">
        <v>663.59</v>
      </c>
      <c r="AJ16" s="23">
        <v>23.7</v>
      </c>
      <c r="AK16" s="23">
        <v>687.29</v>
      </c>
      <c r="AL16" s="28">
        <v>31</v>
      </c>
      <c r="AM16" s="22">
        <v>664.55</v>
      </c>
      <c r="AN16" s="22">
        <v>24</v>
      </c>
      <c r="AO16" s="22">
        <f t="shared" si="0"/>
        <v>688.55</v>
      </c>
      <c r="AP16" s="21">
        <v>31</v>
      </c>
      <c r="AQ16" s="51">
        <v>663.32</v>
      </c>
      <c r="AR16" s="32">
        <v>23.02</v>
      </c>
      <c r="AS16" s="38">
        <f t="shared" si="1"/>
        <v>686.34</v>
      </c>
      <c r="AT16" s="21">
        <v>32</v>
      </c>
      <c r="AU16" s="22">
        <f>SUM(AU18+AU17)</f>
        <v>666.93000000000006</v>
      </c>
      <c r="AV16" s="22">
        <v>23.626668205209999</v>
      </c>
      <c r="AW16" s="22">
        <f t="shared" si="2"/>
        <v>690.55666820521003</v>
      </c>
      <c r="AX16" s="21">
        <v>33</v>
      </c>
      <c r="AY16" s="22">
        <v>665.96</v>
      </c>
      <c r="AZ16" s="63">
        <v>23.924668205210001</v>
      </c>
      <c r="BA16" s="65">
        <v>689.88466820521</v>
      </c>
    </row>
    <row r="17" spans="1:53" ht="13.5" customHeight="1">
      <c r="A17" s="2" t="s">
        <v>15</v>
      </c>
      <c r="B17" s="3">
        <v>17</v>
      </c>
      <c r="C17" s="4">
        <v>470.25</v>
      </c>
      <c r="D17" s="4">
        <v>7.15</v>
      </c>
      <c r="E17" s="4">
        <f>+C17+D17</f>
        <v>477.4</v>
      </c>
      <c r="F17" s="3">
        <v>28</v>
      </c>
      <c r="G17" s="4">
        <v>628.9</v>
      </c>
      <c r="H17" s="4">
        <v>23.7</v>
      </c>
      <c r="I17" s="4">
        <f>+G17+H17</f>
        <v>652.6</v>
      </c>
      <c r="J17" s="3">
        <v>28</v>
      </c>
      <c r="K17" s="4">
        <v>628.9</v>
      </c>
      <c r="L17" s="4">
        <v>23.7</v>
      </c>
      <c r="M17" s="4">
        <f t="shared" si="3"/>
        <v>652.6</v>
      </c>
      <c r="N17" s="3">
        <v>28</v>
      </c>
      <c r="O17" s="4">
        <v>628.9</v>
      </c>
      <c r="P17" s="4">
        <v>23.7</v>
      </c>
      <c r="Q17" s="4">
        <f>+O17+P17</f>
        <v>652.6</v>
      </c>
      <c r="R17" s="3">
        <v>28</v>
      </c>
      <c r="S17" s="4">
        <v>628.9</v>
      </c>
      <c r="T17" s="4">
        <v>23.7</v>
      </c>
      <c r="U17" s="4">
        <f>+S17+T17</f>
        <v>652.6</v>
      </c>
      <c r="V17" s="3">
        <v>29</v>
      </c>
      <c r="W17" s="4">
        <v>629.39</v>
      </c>
      <c r="X17" s="4">
        <v>23.7</v>
      </c>
      <c r="Y17" s="4">
        <v>653.09</v>
      </c>
      <c r="Z17" s="3">
        <v>29</v>
      </c>
      <c r="AA17" s="5">
        <v>629.39</v>
      </c>
      <c r="AB17" s="5">
        <v>23.7</v>
      </c>
      <c r="AC17" s="5">
        <v>653.1</v>
      </c>
      <c r="AD17" s="3">
        <v>29</v>
      </c>
      <c r="AE17" s="5">
        <v>629.71</v>
      </c>
      <c r="AF17" s="5">
        <v>23.7</v>
      </c>
      <c r="AG17" s="5">
        <v>653.1</v>
      </c>
      <c r="AH17" s="3">
        <v>29</v>
      </c>
      <c r="AI17" s="5">
        <v>629.39</v>
      </c>
      <c r="AJ17" s="5">
        <v>23.7</v>
      </c>
      <c r="AK17" s="5">
        <v>653.1</v>
      </c>
      <c r="AL17" s="29">
        <v>29</v>
      </c>
      <c r="AM17" s="4">
        <v>630.94000000000005</v>
      </c>
      <c r="AN17" s="4">
        <v>24</v>
      </c>
      <c r="AO17" s="4">
        <f t="shared" si="0"/>
        <v>654.94000000000005</v>
      </c>
      <c r="AP17" s="3">
        <v>30</v>
      </c>
      <c r="AQ17" s="50">
        <v>629.71</v>
      </c>
      <c r="AR17" s="50">
        <v>23.02</v>
      </c>
      <c r="AS17" s="31">
        <f t="shared" si="1"/>
        <v>652.73</v>
      </c>
      <c r="AT17" s="3">
        <v>30</v>
      </c>
      <c r="AU17" s="4">
        <v>632.73</v>
      </c>
      <c r="AV17" s="4">
        <v>23.626668205209999</v>
      </c>
      <c r="AW17" s="4">
        <f t="shared" si="2"/>
        <v>656.35666820520998</v>
      </c>
      <c r="AX17" s="3">
        <v>31</v>
      </c>
      <c r="AY17" s="4">
        <v>632.36</v>
      </c>
      <c r="AZ17" s="66">
        <v>23.924668205210001</v>
      </c>
      <c r="BA17" s="64">
        <v>656.28466820520998</v>
      </c>
    </row>
    <row r="18" spans="1:53" ht="15" customHeight="1">
      <c r="A18" s="2" t="s">
        <v>16</v>
      </c>
      <c r="B18" s="3">
        <v>2</v>
      </c>
      <c r="C18" s="4">
        <v>34.200000000000003</v>
      </c>
      <c r="D18" s="3" t="s">
        <v>9</v>
      </c>
      <c r="E18" s="4">
        <v>34.200000000000003</v>
      </c>
      <c r="F18" s="3">
        <v>2</v>
      </c>
      <c r="G18" s="4">
        <v>34.19</v>
      </c>
      <c r="H18" s="3" t="s">
        <v>9</v>
      </c>
      <c r="I18" s="4">
        <f>+G18</f>
        <v>34.19</v>
      </c>
      <c r="J18" s="3">
        <v>2</v>
      </c>
      <c r="K18" s="4">
        <v>34.19</v>
      </c>
      <c r="L18" s="3" t="s">
        <v>9</v>
      </c>
      <c r="M18" s="4">
        <f>+K18</f>
        <v>34.19</v>
      </c>
      <c r="N18" s="3">
        <v>2</v>
      </c>
      <c r="O18" s="4">
        <v>34.19</v>
      </c>
      <c r="P18" s="3" t="s">
        <v>9</v>
      </c>
      <c r="Q18" s="4">
        <f>+O18</f>
        <v>34.19</v>
      </c>
      <c r="R18" s="3">
        <v>2</v>
      </c>
      <c r="S18" s="4">
        <v>34.19</v>
      </c>
      <c r="T18" s="3" t="s">
        <v>9</v>
      </c>
      <c r="U18" s="4">
        <f>+S18</f>
        <v>34.19</v>
      </c>
      <c r="V18" s="3">
        <v>2</v>
      </c>
      <c r="W18" s="4">
        <v>34.19</v>
      </c>
      <c r="X18" s="3" t="s">
        <v>9</v>
      </c>
      <c r="Y18" s="4">
        <v>34.19</v>
      </c>
      <c r="Z18" s="3">
        <v>2</v>
      </c>
      <c r="AA18" s="5">
        <v>34.19</v>
      </c>
      <c r="AB18" s="5" t="s">
        <v>9</v>
      </c>
      <c r="AC18" s="5">
        <v>34.19</v>
      </c>
      <c r="AD18" s="3">
        <v>2</v>
      </c>
      <c r="AE18" s="5">
        <v>33.61</v>
      </c>
      <c r="AF18" s="5" t="s">
        <v>9</v>
      </c>
      <c r="AG18" s="5">
        <v>34.19</v>
      </c>
      <c r="AH18" s="3">
        <v>2</v>
      </c>
      <c r="AI18" s="5">
        <v>34.19</v>
      </c>
      <c r="AJ18" s="5" t="s">
        <v>9</v>
      </c>
      <c r="AK18" s="5">
        <v>34.19</v>
      </c>
      <c r="AL18" s="29">
        <v>2</v>
      </c>
      <c r="AM18" s="4">
        <v>33.61</v>
      </c>
      <c r="AN18" s="4" t="s">
        <v>9</v>
      </c>
      <c r="AO18" s="4">
        <f t="shared" si="0"/>
        <v>33.61</v>
      </c>
      <c r="AP18" s="3">
        <v>2</v>
      </c>
      <c r="AQ18" s="50">
        <v>33.61</v>
      </c>
      <c r="AR18" s="5" t="s">
        <v>9</v>
      </c>
      <c r="AS18" s="31">
        <f t="shared" si="1"/>
        <v>33.61</v>
      </c>
      <c r="AT18" s="3">
        <v>2</v>
      </c>
      <c r="AU18" s="4">
        <v>34.200000000000003</v>
      </c>
      <c r="AV18" s="4">
        <v>0</v>
      </c>
      <c r="AW18" s="4">
        <f t="shared" si="2"/>
        <v>34.200000000000003</v>
      </c>
      <c r="AX18" s="3">
        <v>2</v>
      </c>
      <c r="AY18" s="4">
        <v>33.61</v>
      </c>
      <c r="AZ18" s="66">
        <v>0</v>
      </c>
      <c r="BA18" s="64">
        <v>33.61</v>
      </c>
    </row>
    <row r="19" spans="1:53" s="25" customFormat="1" ht="21.75" customHeight="1">
      <c r="A19" s="20" t="s">
        <v>17</v>
      </c>
      <c r="B19" s="21">
        <v>14</v>
      </c>
      <c r="C19" s="22">
        <f>+C20</f>
        <v>257.27</v>
      </c>
      <c r="D19" s="22">
        <f>+D20</f>
        <v>161.09</v>
      </c>
      <c r="E19" s="22">
        <f>+C19+D19</f>
        <v>418.36</v>
      </c>
      <c r="F19" s="21">
        <v>19</v>
      </c>
      <c r="G19" s="22">
        <v>305.08</v>
      </c>
      <c r="H19" s="22">
        <v>10884.5</v>
      </c>
      <c r="I19" s="22">
        <f>+G19+H19</f>
        <v>11189.58</v>
      </c>
      <c r="J19" s="21">
        <v>19</v>
      </c>
      <c r="K19" s="22">
        <v>305.10000000000002</v>
      </c>
      <c r="L19" s="22">
        <v>10884.5</v>
      </c>
      <c r="M19" s="22">
        <f t="shared" si="3"/>
        <v>11189.6</v>
      </c>
      <c r="N19" s="21">
        <v>17</v>
      </c>
      <c r="O19" s="22">
        <v>302.93</v>
      </c>
      <c r="P19" s="22">
        <v>161.09</v>
      </c>
      <c r="Q19" s="22">
        <f>+O19+P19</f>
        <v>464.02</v>
      </c>
      <c r="R19" s="21">
        <v>18</v>
      </c>
      <c r="S19" s="22">
        <v>321.98</v>
      </c>
      <c r="T19" s="22">
        <v>544.47</v>
      </c>
      <c r="U19" s="22">
        <f>+S19+T19</f>
        <v>866.45</v>
      </c>
      <c r="V19" s="21">
        <v>20</v>
      </c>
      <c r="W19" s="22">
        <v>349.23</v>
      </c>
      <c r="X19" s="22">
        <v>563.32000000000005</v>
      </c>
      <c r="Y19" s="22">
        <v>912.55000000000007</v>
      </c>
      <c r="Z19" s="21">
        <v>22</v>
      </c>
      <c r="AA19" s="23">
        <v>338.71</v>
      </c>
      <c r="AB19" s="24">
        <v>11119.22</v>
      </c>
      <c r="AC19" s="24">
        <v>11457.93</v>
      </c>
      <c r="AD19" s="21">
        <v>22</v>
      </c>
      <c r="AE19" s="23">
        <v>332.15</v>
      </c>
      <c r="AF19" s="24">
        <v>11119.22</v>
      </c>
      <c r="AG19" s="24">
        <v>11457.93</v>
      </c>
      <c r="AH19" s="21">
        <v>22</v>
      </c>
      <c r="AI19" s="23">
        <v>338.71</v>
      </c>
      <c r="AJ19" s="24">
        <v>11119.22</v>
      </c>
      <c r="AK19" s="24">
        <v>11457.93</v>
      </c>
      <c r="AL19" s="30">
        <v>22</v>
      </c>
      <c r="AM19" s="22">
        <v>332.2</v>
      </c>
      <c r="AN19" s="22">
        <v>11119.22</v>
      </c>
      <c r="AO19" s="22">
        <f t="shared" si="0"/>
        <v>11451.42</v>
      </c>
      <c r="AP19" s="21">
        <v>22</v>
      </c>
      <c r="AQ19" s="52">
        <v>332.15</v>
      </c>
      <c r="AR19" s="24">
        <v>11119.22</v>
      </c>
      <c r="AS19" s="24">
        <f t="shared" si="1"/>
        <v>11451.369999999999</v>
      </c>
      <c r="AT19" s="21">
        <v>23</v>
      </c>
      <c r="AU19" s="22">
        <f>SUM(AU21+AU20)</f>
        <v>334.49</v>
      </c>
      <c r="AV19" s="22">
        <v>11116.01</v>
      </c>
      <c r="AW19" s="22">
        <f t="shared" si="2"/>
        <v>11450.5</v>
      </c>
      <c r="AX19" s="21">
        <v>23</v>
      </c>
      <c r="AY19" s="22">
        <v>337.45</v>
      </c>
      <c r="AZ19" s="63">
        <v>11111.29</v>
      </c>
      <c r="BA19" s="65">
        <v>11448.740000000002</v>
      </c>
    </row>
    <row r="20" spans="1:53" ht="13.5" customHeight="1">
      <c r="A20" s="2" t="s">
        <v>1</v>
      </c>
      <c r="B20" s="3">
        <v>14</v>
      </c>
      <c r="C20" s="4">
        <v>257.27</v>
      </c>
      <c r="D20" s="4">
        <v>161.09</v>
      </c>
      <c r="E20" s="4">
        <v>418.36</v>
      </c>
      <c r="F20" s="3">
        <v>17</v>
      </c>
      <c r="G20" s="4">
        <v>303.5</v>
      </c>
      <c r="H20" s="4">
        <v>318.89999999999998</v>
      </c>
      <c r="I20" s="4">
        <f>+G20+H20</f>
        <v>622.4</v>
      </c>
      <c r="J20" s="3">
        <v>17</v>
      </c>
      <c r="K20" s="4">
        <v>303.5</v>
      </c>
      <c r="L20" s="4">
        <v>318.89999999999998</v>
      </c>
      <c r="M20" s="4">
        <f t="shared" si="3"/>
        <v>622.4</v>
      </c>
      <c r="N20" s="3">
        <v>17</v>
      </c>
      <c r="O20" s="4">
        <v>302.93</v>
      </c>
      <c r="P20" s="4">
        <v>161.09</v>
      </c>
      <c r="Q20" s="4">
        <f>+O20+P20</f>
        <v>464.02</v>
      </c>
      <c r="R20" s="3">
        <v>17</v>
      </c>
      <c r="S20" s="4">
        <v>302.93</v>
      </c>
      <c r="T20" s="4">
        <v>288.66000000000003</v>
      </c>
      <c r="U20" s="4">
        <f>+S20+T20</f>
        <v>591.59</v>
      </c>
      <c r="V20" s="3">
        <v>17</v>
      </c>
      <c r="W20" s="4">
        <v>330.18</v>
      </c>
      <c r="X20" s="4">
        <v>307.51</v>
      </c>
      <c r="Y20" s="4">
        <v>637.69000000000005</v>
      </c>
      <c r="Z20" s="3">
        <v>19</v>
      </c>
      <c r="AA20" s="5">
        <v>332.68</v>
      </c>
      <c r="AB20" s="6">
        <v>307.51</v>
      </c>
      <c r="AC20" s="5">
        <v>640.19000000000005</v>
      </c>
      <c r="AD20" s="3">
        <v>19</v>
      </c>
      <c r="AE20" s="5">
        <v>326.13</v>
      </c>
      <c r="AF20" s="6">
        <v>307.51</v>
      </c>
      <c r="AG20" s="5">
        <v>640.19000000000005</v>
      </c>
      <c r="AH20" s="3">
        <v>19</v>
      </c>
      <c r="AI20" s="5">
        <v>332.68</v>
      </c>
      <c r="AJ20" s="6">
        <v>307.51</v>
      </c>
      <c r="AK20" s="5">
        <v>640.19000000000005</v>
      </c>
      <c r="AL20" s="29">
        <v>19</v>
      </c>
      <c r="AM20" s="4">
        <v>326.17</v>
      </c>
      <c r="AN20" s="4">
        <v>307.51</v>
      </c>
      <c r="AO20" s="4">
        <f t="shared" si="0"/>
        <v>633.68000000000006</v>
      </c>
      <c r="AP20" s="3">
        <v>20</v>
      </c>
      <c r="AQ20" s="50">
        <v>326.13</v>
      </c>
      <c r="AR20" s="48">
        <v>307.51</v>
      </c>
      <c r="AS20" s="4">
        <f t="shared" si="1"/>
        <v>633.64</v>
      </c>
      <c r="AT20" s="3">
        <v>20</v>
      </c>
      <c r="AU20" s="4">
        <v>327.02</v>
      </c>
      <c r="AV20" s="4">
        <v>337</v>
      </c>
      <c r="AW20" s="4">
        <f t="shared" si="2"/>
        <v>664.02</v>
      </c>
      <c r="AX20" s="3">
        <v>20</v>
      </c>
      <c r="AY20" s="4">
        <v>331.51</v>
      </c>
      <c r="AZ20" s="66">
        <v>316.02</v>
      </c>
      <c r="BA20" s="64">
        <v>647.53</v>
      </c>
    </row>
    <row r="21" spans="1:53" ht="13.5" customHeight="1">
      <c r="A21" s="2" t="s">
        <v>2</v>
      </c>
      <c r="B21" s="3" t="s">
        <v>9</v>
      </c>
      <c r="C21" s="3" t="s">
        <v>9</v>
      </c>
      <c r="D21" s="3" t="s">
        <v>9</v>
      </c>
      <c r="E21" s="4" t="s">
        <v>9</v>
      </c>
      <c r="F21" s="3">
        <v>2</v>
      </c>
      <c r="G21" s="4">
        <v>1.58</v>
      </c>
      <c r="H21" s="4">
        <v>10565.6</v>
      </c>
      <c r="I21" s="4">
        <f>+G21+H21</f>
        <v>10567.18</v>
      </c>
      <c r="J21" s="3">
        <v>2</v>
      </c>
      <c r="K21" s="4">
        <v>1.58</v>
      </c>
      <c r="L21" s="4">
        <v>10565.6</v>
      </c>
      <c r="M21" s="4">
        <f t="shared" si="3"/>
        <v>10567.18</v>
      </c>
      <c r="N21" s="3" t="s">
        <v>9</v>
      </c>
      <c r="O21" s="4" t="s">
        <v>9</v>
      </c>
      <c r="P21" s="4" t="s">
        <v>9</v>
      </c>
      <c r="Q21" s="4" t="s">
        <v>9</v>
      </c>
      <c r="R21" s="3">
        <v>1</v>
      </c>
      <c r="S21" s="4">
        <v>19.05</v>
      </c>
      <c r="T21" s="4">
        <v>255.8</v>
      </c>
      <c r="U21" s="4">
        <f>+S21+T21</f>
        <v>274.85000000000002</v>
      </c>
      <c r="V21" s="3">
        <v>1</v>
      </c>
      <c r="W21" s="4">
        <v>19.05</v>
      </c>
      <c r="X21" s="4">
        <v>255.8</v>
      </c>
      <c r="Y21" s="4">
        <v>274.85000000000002</v>
      </c>
      <c r="Z21" s="3">
        <v>3</v>
      </c>
      <c r="AA21" s="5">
        <v>6.03</v>
      </c>
      <c r="AB21" s="6">
        <v>10811.71</v>
      </c>
      <c r="AC21" s="6">
        <v>10817.74</v>
      </c>
      <c r="AD21" s="3">
        <v>3</v>
      </c>
      <c r="AE21" s="5">
        <v>6.03</v>
      </c>
      <c r="AF21" s="6">
        <v>10811.71</v>
      </c>
      <c r="AG21" s="6">
        <v>10817.74</v>
      </c>
      <c r="AH21" s="3">
        <v>3</v>
      </c>
      <c r="AI21" s="5">
        <v>6.03</v>
      </c>
      <c r="AJ21" s="6">
        <v>10811.71</v>
      </c>
      <c r="AK21" s="6">
        <v>10817.74</v>
      </c>
      <c r="AL21" s="29">
        <v>3</v>
      </c>
      <c r="AM21" s="4">
        <v>6.03</v>
      </c>
      <c r="AN21" s="4">
        <v>10811.71</v>
      </c>
      <c r="AO21" s="4">
        <f t="shared" si="0"/>
        <v>10817.74</v>
      </c>
      <c r="AP21" s="3">
        <v>3</v>
      </c>
      <c r="AQ21" s="5">
        <v>7.47</v>
      </c>
      <c r="AR21" s="48">
        <v>10814.4</v>
      </c>
      <c r="AS21" s="4">
        <f t="shared" si="1"/>
        <v>10821.869999999999</v>
      </c>
      <c r="AT21" s="3">
        <v>3</v>
      </c>
      <c r="AU21" s="4">
        <v>7.47</v>
      </c>
      <c r="AV21" s="4">
        <v>10779.01</v>
      </c>
      <c r="AW21" s="4">
        <f t="shared" si="2"/>
        <v>10786.48</v>
      </c>
      <c r="AX21" s="3">
        <v>3</v>
      </c>
      <c r="AY21" s="4">
        <v>5.94</v>
      </c>
      <c r="AZ21" s="66">
        <v>10795.01</v>
      </c>
      <c r="BA21" s="64">
        <v>10800.95</v>
      </c>
    </row>
    <row r="22" spans="1:53" s="25" customFormat="1" ht="12.75" customHeight="1">
      <c r="A22" s="20" t="s">
        <v>24</v>
      </c>
      <c r="B22" s="21">
        <v>15</v>
      </c>
      <c r="C22" s="22">
        <v>1620.4</v>
      </c>
      <c r="D22" s="21" t="s">
        <v>9</v>
      </c>
      <c r="E22" s="22">
        <v>1620.4</v>
      </c>
      <c r="F22" s="21">
        <v>15</v>
      </c>
      <c r="G22" s="22">
        <v>1357.9</v>
      </c>
      <c r="H22" s="21" t="s">
        <v>9</v>
      </c>
      <c r="I22" s="21">
        <f>+G22</f>
        <v>1357.9</v>
      </c>
      <c r="J22" s="21">
        <v>15</v>
      </c>
      <c r="K22" s="22">
        <v>1357.9</v>
      </c>
      <c r="L22" s="21" t="s">
        <v>9</v>
      </c>
      <c r="M22" s="22">
        <f>+K22</f>
        <v>1357.9</v>
      </c>
      <c r="N22" s="21">
        <v>15</v>
      </c>
      <c r="O22" s="22">
        <v>1649.61</v>
      </c>
      <c r="P22" s="21" t="s">
        <v>9</v>
      </c>
      <c r="Q22" s="21">
        <f>+O22</f>
        <v>1649.61</v>
      </c>
      <c r="R22" s="21">
        <v>15</v>
      </c>
      <c r="S22" s="22">
        <v>1649.61</v>
      </c>
      <c r="T22" s="21" t="s">
        <v>9</v>
      </c>
      <c r="U22" s="21">
        <f>+S22</f>
        <v>1649.61</v>
      </c>
      <c r="V22" s="21">
        <v>15</v>
      </c>
      <c r="W22" s="22">
        <v>1649.61</v>
      </c>
      <c r="X22" s="21" t="s">
        <v>9</v>
      </c>
      <c r="Y22" s="21">
        <v>1649.61</v>
      </c>
      <c r="Z22" s="21">
        <v>15</v>
      </c>
      <c r="AA22" s="24">
        <v>1653.56</v>
      </c>
      <c r="AB22" s="23" t="s">
        <v>9</v>
      </c>
      <c r="AC22" s="24">
        <v>1653.56</v>
      </c>
      <c r="AD22" s="21">
        <v>15</v>
      </c>
      <c r="AE22" s="24">
        <v>1644.49</v>
      </c>
      <c r="AF22" s="23" t="s">
        <v>9</v>
      </c>
      <c r="AG22" s="24">
        <v>1653.56</v>
      </c>
      <c r="AH22" s="21">
        <v>15</v>
      </c>
      <c r="AI22" s="24">
        <v>1653.56</v>
      </c>
      <c r="AJ22" s="23" t="s">
        <v>9</v>
      </c>
      <c r="AK22" s="24">
        <v>1653.56</v>
      </c>
      <c r="AL22" s="28">
        <v>15</v>
      </c>
      <c r="AM22" s="22">
        <v>1641.83</v>
      </c>
      <c r="AN22" s="22" t="s">
        <v>9</v>
      </c>
      <c r="AO22" s="22">
        <f t="shared" si="0"/>
        <v>1641.83</v>
      </c>
      <c r="AP22" s="21">
        <v>15</v>
      </c>
      <c r="AQ22" s="24">
        <v>1644.5</v>
      </c>
      <c r="AR22" s="48" t="s">
        <v>9</v>
      </c>
      <c r="AS22" s="4">
        <f t="shared" si="1"/>
        <v>1644.5</v>
      </c>
      <c r="AT22" s="21">
        <v>15</v>
      </c>
      <c r="AU22" s="22">
        <v>1644.4869691353201</v>
      </c>
      <c r="AV22" s="22">
        <v>0</v>
      </c>
      <c r="AW22" s="22">
        <f t="shared" si="2"/>
        <v>1644.4869691353201</v>
      </c>
      <c r="AX22" s="21">
        <v>15</v>
      </c>
      <c r="AY22" s="22">
        <v>1644.5949691353201</v>
      </c>
      <c r="AZ22" s="63">
        <v>0</v>
      </c>
      <c r="BA22" s="70">
        <v>1644.5949691353201</v>
      </c>
    </row>
    <row r="23" spans="1:53" ht="12" customHeight="1">
      <c r="A23" s="2" t="s">
        <v>25</v>
      </c>
      <c r="B23" s="3">
        <v>15</v>
      </c>
      <c r="C23" s="4">
        <v>1620.4</v>
      </c>
      <c r="D23" s="3" t="s">
        <v>9</v>
      </c>
      <c r="E23" s="4">
        <v>1620.4</v>
      </c>
      <c r="F23" s="3">
        <v>15</v>
      </c>
      <c r="G23" s="4">
        <v>1357.9</v>
      </c>
      <c r="H23" s="3" t="s">
        <v>9</v>
      </c>
      <c r="I23" s="3">
        <f>+G23</f>
        <v>1357.9</v>
      </c>
      <c r="J23" s="3">
        <v>15</v>
      </c>
      <c r="K23" s="4">
        <v>1357.9</v>
      </c>
      <c r="L23" s="3" t="s">
        <v>9</v>
      </c>
      <c r="M23" s="4">
        <f>+K23</f>
        <v>1357.9</v>
      </c>
      <c r="N23" s="3">
        <v>15</v>
      </c>
      <c r="O23" s="4">
        <v>1649.61</v>
      </c>
      <c r="P23" s="3" t="s">
        <v>9</v>
      </c>
      <c r="Q23" s="3">
        <f>+O23</f>
        <v>1649.61</v>
      </c>
      <c r="R23" s="3">
        <v>15</v>
      </c>
      <c r="S23" s="4">
        <v>1649.61</v>
      </c>
      <c r="T23" s="3" t="s">
        <v>9</v>
      </c>
      <c r="U23" s="3">
        <f>+S23</f>
        <v>1649.61</v>
      </c>
      <c r="V23" s="3">
        <v>15</v>
      </c>
      <c r="W23" s="4">
        <v>1649.61</v>
      </c>
      <c r="X23" s="3" t="s">
        <v>9</v>
      </c>
      <c r="Y23" s="3">
        <v>1649.61</v>
      </c>
      <c r="Z23" s="3">
        <v>15</v>
      </c>
      <c r="AA23" s="5">
        <v>1653.56</v>
      </c>
      <c r="AB23" s="5" t="s">
        <v>9</v>
      </c>
      <c r="AC23" s="6">
        <v>1653.56</v>
      </c>
      <c r="AD23" s="3">
        <v>15</v>
      </c>
      <c r="AE23" s="6">
        <v>1644.49</v>
      </c>
      <c r="AF23" s="5" t="s">
        <v>9</v>
      </c>
      <c r="AG23" s="6">
        <v>1653.56</v>
      </c>
      <c r="AH23" s="3">
        <v>15</v>
      </c>
      <c r="AI23" s="5">
        <v>1653.56</v>
      </c>
      <c r="AJ23" s="5" t="s">
        <v>9</v>
      </c>
      <c r="AK23" s="6">
        <v>1653.56</v>
      </c>
      <c r="AL23" s="29">
        <v>15</v>
      </c>
      <c r="AM23" s="4">
        <v>1641.83</v>
      </c>
      <c r="AN23" s="4" t="s">
        <v>9</v>
      </c>
      <c r="AO23" s="4">
        <f t="shared" si="0"/>
        <v>1641.83</v>
      </c>
      <c r="AP23" s="3">
        <v>15</v>
      </c>
      <c r="AQ23" s="48">
        <v>1644.5</v>
      </c>
      <c r="AR23" s="48" t="s">
        <v>9</v>
      </c>
      <c r="AS23" s="4">
        <f t="shared" si="1"/>
        <v>1644.5</v>
      </c>
      <c r="AT23" s="3">
        <v>15</v>
      </c>
      <c r="AU23" s="4">
        <v>1644.4869691353201</v>
      </c>
      <c r="AV23" s="4">
        <v>0</v>
      </c>
      <c r="AW23" s="4">
        <f t="shared" si="2"/>
        <v>1644.4869691353201</v>
      </c>
      <c r="AX23" s="3">
        <v>15</v>
      </c>
      <c r="AY23" s="4">
        <v>1644.5949691353201</v>
      </c>
      <c r="AZ23" s="68" t="s">
        <v>30</v>
      </c>
      <c r="BA23" s="67">
        <v>1644.5949691353201</v>
      </c>
    </row>
    <row r="24" spans="1:53" s="25" customFormat="1" ht="15.75" customHeight="1">
      <c r="A24" s="20" t="s">
        <v>18</v>
      </c>
      <c r="B24" s="21">
        <v>12</v>
      </c>
      <c r="C24" s="22">
        <f>+C25+C26</f>
        <v>297</v>
      </c>
      <c r="D24" s="22">
        <f>+D25+D26</f>
        <v>45.650000000000006</v>
      </c>
      <c r="E24" s="22">
        <v>342.65</v>
      </c>
      <c r="F24" s="21">
        <v>16</v>
      </c>
      <c r="G24" s="22">
        <v>323.10000000000002</v>
      </c>
      <c r="H24" s="22">
        <v>48.98</v>
      </c>
      <c r="I24" s="22">
        <f>+G24+H24</f>
        <v>372.08000000000004</v>
      </c>
      <c r="J24" s="21">
        <v>16</v>
      </c>
      <c r="K24" s="22">
        <v>323.10000000000002</v>
      </c>
      <c r="L24" s="22">
        <v>48.98</v>
      </c>
      <c r="M24" s="22">
        <f t="shared" si="3"/>
        <v>372.08000000000004</v>
      </c>
      <c r="N24" s="21">
        <v>16</v>
      </c>
      <c r="O24" s="22">
        <v>306.60000000000002</v>
      </c>
      <c r="P24" s="22">
        <v>48.96</v>
      </c>
      <c r="Q24" s="22">
        <f>+O24+P24</f>
        <v>355.56</v>
      </c>
      <c r="R24" s="21">
        <v>17</v>
      </c>
      <c r="S24" s="22">
        <v>410.42</v>
      </c>
      <c r="T24" s="22">
        <v>48.96</v>
      </c>
      <c r="U24" s="22">
        <f>+S24+T24</f>
        <v>459.38</v>
      </c>
      <c r="V24" s="21">
        <v>17</v>
      </c>
      <c r="W24" s="22">
        <v>411.43</v>
      </c>
      <c r="X24" s="22">
        <v>48.96</v>
      </c>
      <c r="Y24" s="22">
        <v>460.39</v>
      </c>
      <c r="Z24" s="21">
        <v>17</v>
      </c>
      <c r="AA24" s="23">
        <v>416.07</v>
      </c>
      <c r="AB24" s="23">
        <v>48.96</v>
      </c>
      <c r="AC24" s="23">
        <v>465.03</v>
      </c>
      <c r="AD24" s="21">
        <v>17</v>
      </c>
      <c r="AE24" s="23">
        <v>414.68</v>
      </c>
      <c r="AF24" s="23">
        <v>48.96</v>
      </c>
      <c r="AG24" s="23">
        <v>465.03</v>
      </c>
      <c r="AH24" s="21">
        <v>17</v>
      </c>
      <c r="AI24" s="23">
        <v>416.07</v>
      </c>
      <c r="AJ24" s="23">
        <v>48.96</v>
      </c>
      <c r="AK24" s="23">
        <v>465.03</v>
      </c>
      <c r="AL24" s="28">
        <v>17</v>
      </c>
      <c r="AM24" s="22">
        <v>414.08</v>
      </c>
      <c r="AN24" s="22">
        <v>48.96</v>
      </c>
      <c r="AO24" s="22">
        <f t="shared" si="0"/>
        <v>463.03999999999996</v>
      </c>
      <c r="AP24" s="21">
        <v>17</v>
      </c>
      <c r="AQ24" s="51">
        <v>390.89</v>
      </c>
      <c r="AR24" s="51">
        <v>47.98</v>
      </c>
      <c r="AS24" s="38">
        <f t="shared" si="1"/>
        <v>438.87</v>
      </c>
      <c r="AT24" s="21">
        <v>17</v>
      </c>
      <c r="AU24" s="22">
        <v>390.89</v>
      </c>
      <c r="AV24" s="22">
        <v>47.981608466610005</v>
      </c>
      <c r="AW24" s="22">
        <f t="shared" si="2"/>
        <v>438.87160846660998</v>
      </c>
      <c r="AX24" s="21">
        <v>17</v>
      </c>
      <c r="AY24" s="63">
        <v>389.11</v>
      </c>
      <c r="AZ24" s="72">
        <v>48.62</v>
      </c>
      <c r="BA24" s="71">
        <v>437.21000000000004</v>
      </c>
    </row>
    <row r="25" spans="1:53" ht="13.5" customHeight="1">
      <c r="A25" s="2" t="s">
        <v>3</v>
      </c>
      <c r="B25" s="3">
        <v>9</v>
      </c>
      <c r="C25" s="6">
        <v>191.1</v>
      </c>
      <c r="D25" s="4">
        <v>12.38</v>
      </c>
      <c r="E25" s="4">
        <v>203.48</v>
      </c>
      <c r="F25" s="3">
        <v>9</v>
      </c>
      <c r="G25" s="4">
        <v>191.1</v>
      </c>
      <c r="H25" s="4">
        <v>12.38</v>
      </c>
      <c r="I25" s="4">
        <f>+G25+H25</f>
        <v>203.48</v>
      </c>
      <c r="J25" s="3">
        <v>9</v>
      </c>
      <c r="K25" s="4">
        <v>191.1</v>
      </c>
      <c r="L25" s="4">
        <v>12.38</v>
      </c>
      <c r="M25" s="4">
        <f t="shared" si="3"/>
        <v>203.48</v>
      </c>
      <c r="N25" s="3">
        <v>9</v>
      </c>
      <c r="O25" s="4">
        <v>184.53</v>
      </c>
      <c r="P25" s="4">
        <v>12.38</v>
      </c>
      <c r="Q25" s="4">
        <f>+O25+P25</f>
        <v>196.91</v>
      </c>
      <c r="R25" s="3">
        <v>10</v>
      </c>
      <c r="S25" s="4">
        <v>288.35000000000002</v>
      </c>
      <c r="T25" s="4">
        <v>12.38</v>
      </c>
      <c r="U25" s="4">
        <f>+S25+T25</f>
        <v>300.73</v>
      </c>
      <c r="V25" s="3">
        <v>10</v>
      </c>
      <c r="W25" s="4">
        <v>289.37</v>
      </c>
      <c r="X25" s="4">
        <v>12.38</v>
      </c>
      <c r="Y25" s="4">
        <v>301.75</v>
      </c>
      <c r="Z25" s="3">
        <v>10</v>
      </c>
      <c r="AA25" s="5">
        <v>289.37</v>
      </c>
      <c r="AB25" s="5">
        <v>12.38</v>
      </c>
      <c r="AC25" s="5">
        <v>300.47000000000003</v>
      </c>
      <c r="AD25" s="3">
        <v>10</v>
      </c>
      <c r="AE25" s="5">
        <v>284.75</v>
      </c>
      <c r="AF25" s="5">
        <v>12.38</v>
      </c>
      <c r="AG25" s="5">
        <v>300.47000000000003</v>
      </c>
      <c r="AH25" s="3">
        <v>10</v>
      </c>
      <c r="AI25" s="5">
        <v>289.37</v>
      </c>
      <c r="AJ25" s="5">
        <v>12.38</v>
      </c>
      <c r="AK25" s="5">
        <v>300.47000000000003</v>
      </c>
      <c r="AL25" s="29">
        <v>10</v>
      </c>
      <c r="AM25" s="4">
        <v>284.87</v>
      </c>
      <c r="AN25" s="4">
        <v>12.38</v>
      </c>
      <c r="AO25" s="4">
        <f t="shared" si="0"/>
        <v>297.25</v>
      </c>
      <c r="AP25" s="3">
        <v>10</v>
      </c>
      <c r="AQ25" s="50">
        <v>269.31</v>
      </c>
      <c r="AR25" s="50">
        <v>12.52</v>
      </c>
      <c r="AS25" s="31">
        <f t="shared" si="1"/>
        <v>281.83</v>
      </c>
      <c r="AT25" s="3">
        <v>10</v>
      </c>
      <c r="AU25" s="4">
        <v>269.31</v>
      </c>
      <c r="AV25" s="4">
        <v>12.52</v>
      </c>
      <c r="AW25" s="4">
        <f t="shared" si="2"/>
        <v>281.83</v>
      </c>
      <c r="AX25" s="3">
        <v>10</v>
      </c>
      <c r="AY25" s="66">
        <v>268.02999999999997</v>
      </c>
      <c r="AZ25" s="68">
        <v>12.67</v>
      </c>
      <c r="BA25" s="67">
        <v>280.7</v>
      </c>
    </row>
    <row r="26" spans="1:53" ht="13.5" customHeight="1">
      <c r="A26" s="2" t="s">
        <v>26</v>
      </c>
      <c r="B26" s="3">
        <v>3</v>
      </c>
      <c r="C26" s="6">
        <v>105.9</v>
      </c>
      <c r="D26" s="4">
        <v>33.270000000000003</v>
      </c>
      <c r="E26" s="4">
        <v>139.17000000000002</v>
      </c>
      <c r="F26" s="3">
        <v>4</v>
      </c>
      <c r="G26" s="4">
        <v>108.4</v>
      </c>
      <c r="H26" s="4">
        <v>36.6</v>
      </c>
      <c r="I26" s="4">
        <f>+G26+H26</f>
        <v>145</v>
      </c>
      <c r="J26" s="3">
        <v>4</v>
      </c>
      <c r="K26" s="4">
        <v>108.4</v>
      </c>
      <c r="L26" s="4">
        <v>36.6</v>
      </c>
      <c r="M26" s="4">
        <f t="shared" si="3"/>
        <v>145</v>
      </c>
      <c r="N26" s="3">
        <v>4</v>
      </c>
      <c r="O26" s="4">
        <v>108.41</v>
      </c>
      <c r="P26" s="4">
        <v>36.58</v>
      </c>
      <c r="Q26" s="4">
        <f>+O26+P26</f>
        <v>144.99</v>
      </c>
      <c r="R26" s="3">
        <v>4</v>
      </c>
      <c r="S26" s="4">
        <v>108.41</v>
      </c>
      <c r="T26" s="4">
        <v>36.58</v>
      </c>
      <c r="U26" s="4">
        <f>+S26+T26</f>
        <v>144.99</v>
      </c>
      <c r="V26" s="3">
        <v>4</v>
      </c>
      <c r="W26" s="4">
        <v>108.41</v>
      </c>
      <c r="X26" s="4">
        <v>36.58</v>
      </c>
      <c r="Y26" s="4">
        <v>144.99</v>
      </c>
      <c r="Z26" s="3">
        <v>4</v>
      </c>
      <c r="AA26" s="5">
        <v>108.41</v>
      </c>
      <c r="AB26" s="5">
        <v>36.58</v>
      </c>
      <c r="AC26" s="5">
        <v>144.99</v>
      </c>
      <c r="AD26" s="3">
        <v>4</v>
      </c>
      <c r="AE26" s="5">
        <v>109.14</v>
      </c>
      <c r="AF26" s="5">
        <v>36.58</v>
      </c>
      <c r="AG26" s="5">
        <v>144.99</v>
      </c>
      <c r="AH26" s="3">
        <v>4</v>
      </c>
      <c r="AI26" s="5">
        <v>108.41</v>
      </c>
      <c r="AJ26" s="5">
        <v>36.58</v>
      </c>
      <c r="AK26" s="5">
        <v>144.99</v>
      </c>
      <c r="AL26" s="29">
        <v>4</v>
      </c>
      <c r="AM26" s="4">
        <v>108.41</v>
      </c>
      <c r="AN26" s="4">
        <v>36.58</v>
      </c>
      <c r="AO26" s="4">
        <f t="shared" si="0"/>
        <v>144.99</v>
      </c>
      <c r="AP26" s="3">
        <v>4</v>
      </c>
      <c r="AQ26" s="50">
        <v>101.52</v>
      </c>
      <c r="AR26" s="50">
        <v>35.450000000000003</v>
      </c>
      <c r="AS26" s="31">
        <f t="shared" si="1"/>
        <v>136.97</v>
      </c>
      <c r="AT26" s="3">
        <v>4</v>
      </c>
      <c r="AU26" s="4">
        <v>101.52</v>
      </c>
      <c r="AV26" s="4">
        <v>35.451608466609997</v>
      </c>
      <c r="AW26" s="4">
        <f t="shared" si="2"/>
        <v>136.97160846661001</v>
      </c>
      <c r="AX26" s="3">
        <v>4</v>
      </c>
      <c r="AY26" s="66">
        <v>101.03</v>
      </c>
      <c r="AZ26" s="68">
        <v>35.950000000000003</v>
      </c>
      <c r="BA26" s="67">
        <v>136.98000000000002</v>
      </c>
    </row>
    <row r="27" spans="1:53" ht="13.5" customHeight="1">
      <c r="A27" s="2" t="s">
        <v>4</v>
      </c>
      <c r="B27" s="3" t="s">
        <v>9</v>
      </c>
      <c r="C27" s="3" t="s">
        <v>9</v>
      </c>
      <c r="D27" s="3" t="s">
        <v>9</v>
      </c>
      <c r="E27" s="4" t="s">
        <v>9</v>
      </c>
      <c r="F27" s="3">
        <v>3</v>
      </c>
      <c r="G27" s="4">
        <v>23.6</v>
      </c>
      <c r="H27" s="3" t="s">
        <v>9</v>
      </c>
      <c r="I27" s="4">
        <f>+G27</f>
        <v>23.6</v>
      </c>
      <c r="J27" s="3">
        <v>3</v>
      </c>
      <c r="K27" s="4">
        <v>23.6</v>
      </c>
      <c r="L27" s="3" t="s">
        <v>9</v>
      </c>
      <c r="M27" s="4">
        <f>+K27</f>
        <v>23.6</v>
      </c>
      <c r="N27" s="3">
        <v>3</v>
      </c>
      <c r="O27" s="4">
        <v>13.65</v>
      </c>
      <c r="P27" s="3" t="s">
        <v>9</v>
      </c>
      <c r="Q27" s="4">
        <f>+O27</f>
        <v>13.65</v>
      </c>
      <c r="R27" s="3">
        <v>3</v>
      </c>
      <c r="S27" s="4">
        <v>13.65</v>
      </c>
      <c r="T27" s="3" t="s">
        <v>9</v>
      </c>
      <c r="U27" s="4">
        <f>+S27</f>
        <v>13.65</v>
      </c>
      <c r="V27" s="3">
        <v>3</v>
      </c>
      <c r="W27" s="4">
        <v>13.65</v>
      </c>
      <c r="X27" s="3" t="s">
        <v>9</v>
      </c>
      <c r="Y27" s="4">
        <v>13.65</v>
      </c>
      <c r="Z27" s="3">
        <v>3</v>
      </c>
      <c r="AA27" s="5">
        <v>19.559999999999999</v>
      </c>
      <c r="AB27" s="5" t="s">
        <v>9</v>
      </c>
      <c r="AC27" s="5">
        <v>19.559999999999999</v>
      </c>
      <c r="AD27" s="3">
        <v>3</v>
      </c>
      <c r="AE27" s="36">
        <v>20.8</v>
      </c>
      <c r="AF27" s="5" t="s">
        <v>9</v>
      </c>
      <c r="AG27" s="5">
        <v>19.559999999999999</v>
      </c>
      <c r="AH27" s="3">
        <v>3</v>
      </c>
      <c r="AI27" s="5">
        <v>19.559999999999999</v>
      </c>
      <c r="AJ27" s="5" t="s">
        <v>9</v>
      </c>
      <c r="AK27" s="5">
        <v>19.559999999999999</v>
      </c>
      <c r="AL27" s="29">
        <v>3</v>
      </c>
      <c r="AM27" s="4">
        <v>20.8</v>
      </c>
      <c r="AN27" s="4" t="s">
        <v>9</v>
      </c>
      <c r="AO27" s="4">
        <f t="shared" si="0"/>
        <v>20.8</v>
      </c>
      <c r="AP27" s="3">
        <v>3</v>
      </c>
      <c r="AQ27" s="50">
        <v>20.05</v>
      </c>
      <c r="AR27" s="50">
        <v>0</v>
      </c>
      <c r="AS27" s="31">
        <f t="shared" si="1"/>
        <v>20.05</v>
      </c>
      <c r="AT27" s="3">
        <v>3</v>
      </c>
      <c r="AU27" s="4">
        <v>20.054577396300001</v>
      </c>
      <c r="AV27" s="4">
        <v>0</v>
      </c>
      <c r="AW27" s="4">
        <f t="shared" si="2"/>
        <v>20.054577396300001</v>
      </c>
      <c r="AX27" s="3">
        <v>3</v>
      </c>
      <c r="AY27" s="66">
        <v>20.054577396300001</v>
      </c>
      <c r="AZ27" s="68" t="s">
        <v>30</v>
      </c>
      <c r="BA27" s="64">
        <v>20.054577396300001</v>
      </c>
    </row>
    <row r="28" spans="1:53" s="25" customFormat="1" ht="13.5" customHeight="1">
      <c r="A28" s="20" t="s">
        <v>27</v>
      </c>
      <c r="B28" s="21">
        <v>87</v>
      </c>
      <c r="C28" s="22">
        <f>+C9+C13+C16+C19+C22+C24</f>
        <v>9743.2199999999993</v>
      </c>
      <c r="D28" s="22">
        <v>36963</v>
      </c>
      <c r="E28" s="22">
        <v>46706.400000000001</v>
      </c>
      <c r="F28" s="21">
        <f>+F9+F13+F16+F19+F22+F24</f>
        <v>122</v>
      </c>
      <c r="G28" s="22">
        <v>11683.7</v>
      </c>
      <c r="H28" s="22">
        <v>48031.5</v>
      </c>
      <c r="I28" s="22">
        <f>+G28+H28</f>
        <v>59715.199999999997</v>
      </c>
      <c r="J28" s="21">
        <v>123</v>
      </c>
      <c r="K28" s="22">
        <v>12035.39</v>
      </c>
      <c r="L28" s="22">
        <v>48031.360000000001</v>
      </c>
      <c r="M28" s="22">
        <f t="shared" si="3"/>
        <v>60066.75</v>
      </c>
      <c r="N28" s="21">
        <v>123</v>
      </c>
      <c r="O28" s="22">
        <v>12310.95</v>
      </c>
      <c r="P28" s="22">
        <v>45505.98</v>
      </c>
      <c r="Q28" s="22">
        <f>+O28+P28</f>
        <v>57816.930000000008</v>
      </c>
      <c r="R28" s="21">
        <v>124</v>
      </c>
      <c r="S28" s="22">
        <v>12413.15</v>
      </c>
      <c r="T28" s="22">
        <v>45871.37</v>
      </c>
      <c r="U28" s="22">
        <f>+S28+T28</f>
        <v>58284.520000000004</v>
      </c>
      <c r="V28" s="21">
        <v>126</v>
      </c>
      <c r="W28" s="22">
        <v>12441.91</v>
      </c>
      <c r="X28" s="22">
        <v>45890.22</v>
      </c>
      <c r="Y28" s="22">
        <v>58332.130000000005</v>
      </c>
      <c r="Z28" s="21">
        <v>128</v>
      </c>
      <c r="AA28" s="33">
        <f>+AA9+AA13+AA16+AA19+AA22+AA24</f>
        <v>12442.079999999998</v>
      </c>
      <c r="AB28" s="33">
        <v>45904.39</v>
      </c>
      <c r="AC28" s="33">
        <f>+AC9+AC13+AC16+AC19+AC22+AC24</f>
        <v>58346.47</v>
      </c>
      <c r="AD28" s="34">
        <v>127</v>
      </c>
      <c r="AE28" s="33">
        <f>+AE9+AE13+AE16+AE19+AE22+AE24</f>
        <v>12081.449999999999</v>
      </c>
      <c r="AF28" s="33">
        <v>45904.39</v>
      </c>
      <c r="AG28" s="33">
        <f>+AG9+AG13+AG16+AG19+AG22+AG24</f>
        <v>58355.8</v>
      </c>
      <c r="AH28" s="34">
        <v>128</v>
      </c>
      <c r="AI28" s="33">
        <f>+AI9+AI13+AI16+AI19+AI22+AI24</f>
        <v>12442.079999999998</v>
      </c>
      <c r="AJ28" s="33">
        <v>45904.39</v>
      </c>
      <c r="AK28" s="24">
        <f>+AK9+AK13+AK16+AK19+AK22+AK24</f>
        <v>58346.47</v>
      </c>
      <c r="AL28" s="28">
        <v>127</v>
      </c>
      <c r="AM28" s="33">
        <f>AM24+AM22+AM16+AM13+AM9+AM19</f>
        <v>12071.260000000002</v>
      </c>
      <c r="AN28" s="33">
        <f>AN9+AN13+AN19+AN24</f>
        <v>45879.46</v>
      </c>
      <c r="AO28" s="39">
        <f t="shared" si="0"/>
        <v>57950.720000000001</v>
      </c>
      <c r="AP28" s="34">
        <v>128</v>
      </c>
      <c r="AQ28" s="33">
        <v>12201.22</v>
      </c>
      <c r="AR28" s="33">
        <v>45900.89</v>
      </c>
      <c r="AS28" s="33">
        <f t="shared" si="1"/>
        <v>58102.11</v>
      </c>
      <c r="AT28" s="34">
        <v>130</v>
      </c>
      <c r="AU28" s="22">
        <v>12202.866969135319</v>
      </c>
      <c r="AV28" s="22">
        <v>46430.488688073747</v>
      </c>
      <c r="AW28" s="22">
        <f t="shared" si="2"/>
        <v>58633.355657209067</v>
      </c>
      <c r="AX28" s="21">
        <f>AX24+AX22+AX19+AX16+AX13+AX9</f>
        <v>131</v>
      </c>
      <c r="AY28" s="22">
        <v>12189.479901000001</v>
      </c>
      <c r="AZ28" s="63">
        <v>46408.65</v>
      </c>
      <c r="BA28" s="65">
        <v>58597.609311999993</v>
      </c>
    </row>
    <row r="29" spans="1:53" s="25" customFormat="1" ht="13.5" customHeight="1">
      <c r="A29" s="7" t="s">
        <v>11</v>
      </c>
      <c r="B29" s="26"/>
      <c r="C29" s="27">
        <f>+C28/48209.896*100</f>
        <v>20.210000038166438</v>
      </c>
      <c r="D29" s="27">
        <f>+D28/329933.17*100</f>
        <v>11.203177904179809</v>
      </c>
      <c r="E29" s="27">
        <f>+C29+D29</f>
        <v>31.413177942346245</v>
      </c>
      <c r="F29" s="27"/>
      <c r="G29" s="27">
        <f>+G28/48209.896*100</f>
        <v>24.235065763261552</v>
      </c>
      <c r="H29" s="27">
        <f>+H28/429958.1*100</f>
        <v>11.171204822051266</v>
      </c>
      <c r="I29" s="27">
        <f>+G29+H29</f>
        <v>35.406270585312818</v>
      </c>
      <c r="J29" s="27"/>
      <c r="K29" s="27">
        <f>+K28/48209.896*100</f>
        <v>24.964563292150636</v>
      </c>
      <c r="L29" s="27">
        <f>+L28/429958.1*100</f>
        <v>11.171172260738896</v>
      </c>
      <c r="M29" s="27">
        <f>+K29+L29</f>
        <v>36.135735552889528</v>
      </c>
      <c r="N29" s="27" t="s">
        <v>9</v>
      </c>
      <c r="O29" s="27">
        <f>+O28/48209.896*100</f>
        <v>25.536147184387207</v>
      </c>
      <c r="P29" s="27">
        <f>+P28/329933.17*100</f>
        <v>13.792484096097402</v>
      </c>
      <c r="Q29" s="27">
        <f>+O29+P29</f>
        <v>39.328631280484608</v>
      </c>
      <c r="R29" s="27"/>
      <c r="S29" s="27">
        <f>+S28/48209.896*100</f>
        <v>25.748136855553472</v>
      </c>
      <c r="T29" s="27">
        <f>+T28/429958.1*100</f>
        <v>10.668800052842361</v>
      </c>
      <c r="U29" s="27">
        <f>+S29+T29</f>
        <v>36.416936908395833</v>
      </c>
      <c r="V29" s="27"/>
      <c r="W29" s="27">
        <f>+W28/48209.896*100</f>
        <v>25.807792657341555</v>
      </c>
      <c r="X29" s="27">
        <f>+X28/429958.12*100</f>
        <v>10.673183704496616</v>
      </c>
      <c r="Y29" s="27">
        <f>+W29+X29</f>
        <v>36.480976361838174</v>
      </c>
      <c r="Z29" s="27"/>
      <c r="AA29" s="35">
        <f>+AA28/48209.896*100</f>
        <v>25.808145282039185</v>
      </c>
      <c r="AB29" s="35">
        <f>+AB28/429958.12*100</f>
        <v>10.676479374316736</v>
      </c>
      <c r="AC29" s="35">
        <f>+AA29+AB29</f>
        <v>36.484624656355919</v>
      </c>
      <c r="AD29" s="35"/>
      <c r="AE29" s="35">
        <f>+AE28/48209.896*100</f>
        <v>25.060103842580368</v>
      </c>
      <c r="AF29" s="35">
        <f>+AF28/429958.12*100</f>
        <v>10.676479374316736</v>
      </c>
      <c r="AG29" s="35">
        <f>+AE29+AF29</f>
        <v>35.736583216897102</v>
      </c>
      <c r="AH29" s="35"/>
      <c r="AI29" s="35">
        <f>+AI28/48209.896*100</f>
        <v>25.808145282039185</v>
      </c>
      <c r="AJ29" s="35">
        <f>+AJ28/429958.12*100</f>
        <v>10.676479374316736</v>
      </c>
      <c r="AK29" s="27">
        <f>+AI29+AJ29</f>
        <v>36.484624656355919</v>
      </c>
      <c r="AL29" s="27"/>
      <c r="AM29" s="35">
        <f>+AM28/48209.896*100</f>
        <v>25.038967103351567</v>
      </c>
      <c r="AN29" s="35">
        <f>AN28/429958.12*100</f>
        <v>10.670681135176608</v>
      </c>
      <c r="AO29" s="35">
        <f t="shared" si="0"/>
        <v>35.709648238528175</v>
      </c>
      <c r="AP29" s="35"/>
      <c r="AQ29" s="35">
        <f>AQ28/48209.896*100</f>
        <v>25.308538313378648</v>
      </c>
      <c r="AR29" s="35">
        <f>AR28/429958.12*100</f>
        <v>10.675665341545358</v>
      </c>
      <c r="AS29" s="35">
        <f t="shared" si="1"/>
        <v>35.984203654924002</v>
      </c>
      <c r="AT29" s="35"/>
      <c r="AU29" s="35">
        <f>AU28/48209.896*100</f>
        <v>25.311954560398387</v>
      </c>
      <c r="AV29" s="35">
        <f>AV28/429958.12*100</f>
        <v>10.798839823765567</v>
      </c>
      <c r="AW29" s="35">
        <f t="shared" si="2"/>
        <v>36.110794384163952</v>
      </c>
      <c r="AX29" s="35"/>
      <c r="AY29" s="35">
        <f>AY28/48209.896*100</f>
        <v>25.284186261260551</v>
      </c>
      <c r="AZ29" s="69">
        <f>AZ28/429958.12*100</f>
        <v>10.793760564401017</v>
      </c>
      <c r="BA29" s="69">
        <v>36.077825746659734</v>
      </c>
    </row>
    <row r="30" spans="1:53" s="55" customFormat="1" ht="12.75" customHeight="1">
      <c r="A30" s="8" t="s">
        <v>28</v>
      </c>
      <c r="B30" s="9"/>
      <c r="C30" s="9"/>
      <c r="D30" s="10"/>
      <c r="E30" s="10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53"/>
      <c r="Z30" s="12"/>
      <c r="AA30" s="54"/>
      <c r="AB30" s="54"/>
      <c r="AC30" s="54"/>
      <c r="AD30" s="12"/>
      <c r="AE30" s="12"/>
      <c r="AF30" s="12"/>
      <c r="AG30" s="12"/>
    </row>
    <row r="31" spans="1:53" s="55" customFormat="1" ht="14.25" customHeight="1">
      <c r="A31" s="79" t="s">
        <v>10</v>
      </c>
      <c r="B31" s="79"/>
      <c r="C31" s="79"/>
      <c r="D31" s="10"/>
      <c r="E31" s="10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53"/>
      <c r="Z31" s="12"/>
      <c r="AA31" s="54"/>
      <c r="AB31" s="54"/>
      <c r="AC31" s="54"/>
      <c r="AD31" s="12"/>
      <c r="AE31" s="12"/>
      <c r="AF31" s="12"/>
      <c r="AG31" s="12"/>
    </row>
    <row r="32" spans="1:53" s="55" customFormat="1" ht="12" customHeight="1">
      <c r="A32" s="13" t="s">
        <v>29</v>
      </c>
      <c r="B32" s="10"/>
      <c r="C32" s="12"/>
      <c r="D32" s="10"/>
      <c r="E32" s="10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53"/>
      <c r="Z32" s="12"/>
      <c r="AA32" s="54"/>
      <c r="AB32" s="54"/>
      <c r="AC32" s="54"/>
      <c r="AD32" s="12"/>
      <c r="AE32" s="12"/>
      <c r="AF32" s="12"/>
      <c r="AG32" s="12"/>
    </row>
    <row r="33" spans="1:33" s="55" customFormat="1" ht="15.75" customHeight="1">
      <c r="A33" s="79"/>
      <c r="B33" s="79"/>
      <c r="C33" s="79"/>
      <c r="D33" s="10"/>
      <c r="E33" s="10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53"/>
      <c r="Z33" s="12"/>
      <c r="AA33" s="54"/>
      <c r="AB33" s="54"/>
      <c r="AC33" s="54"/>
      <c r="AD33" s="12"/>
      <c r="AE33" s="12"/>
      <c r="AF33" s="12"/>
      <c r="AG33" s="12"/>
    </row>
    <row r="34" spans="1:33" s="55" customFormat="1" ht="12" customHeight="1">
      <c r="B34" s="12"/>
      <c r="C34" s="12"/>
      <c r="D34" s="56"/>
      <c r="E34" s="56"/>
      <c r="F34" s="56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53"/>
      <c r="Z34" s="12"/>
      <c r="AA34" s="54"/>
      <c r="AB34" s="54"/>
      <c r="AC34" s="54"/>
      <c r="AD34" s="12"/>
      <c r="AE34" s="12"/>
      <c r="AF34" s="12"/>
      <c r="AG34" s="12"/>
    </row>
    <row r="35" spans="1:33">
      <c r="A35" s="80"/>
      <c r="B35" s="80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53"/>
    </row>
    <row r="36" spans="1:33">
      <c r="A36" s="80"/>
      <c r="B36" s="80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53"/>
    </row>
    <row r="37" spans="1:33">
      <c r="A37" s="80"/>
      <c r="B37" s="80"/>
      <c r="C37" s="11"/>
      <c r="D37" s="11"/>
      <c r="E37" s="11"/>
      <c r="F37" s="11"/>
      <c r="G37" s="11"/>
      <c r="H37" s="11"/>
      <c r="I37" s="11"/>
      <c r="J37" s="55"/>
      <c r="K37" s="55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</row>
    <row r="38" spans="1:33">
      <c r="A38" s="80"/>
      <c r="B38" s="80"/>
      <c r="C38" s="57"/>
      <c r="D38" s="57"/>
      <c r="E38" s="57"/>
      <c r="F38" s="57"/>
      <c r="G38" s="57"/>
      <c r="H38" s="57"/>
      <c r="I38" s="57"/>
      <c r="J38" s="55"/>
      <c r="K38" s="55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8"/>
    </row>
    <row r="39" spans="1:33">
      <c r="A39" s="80"/>
      <c r="B39" s="80"/>
      <c r="C39" s="57"/>
      <c r="D39" s="57"/>
      <c r="E39" s="57"/>
      <c r="F39" s="57"/>
      <c r="G39" s="57"/>
      <c r="H39" s="57"/>
      <c r="I39" s="57"/>
      <c r="J39" s="1"/>
      <c r="K39" s="1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8"/>
    </row>
    <row r="40" spans="1:33" ht="12.75" customHeight="1">
      <c r="A40" s="80"/>
      <c r="B40" s="80"/>
      <c r="C40" s="57"/>
      <c r="D40" s="57"/>
      <c r="E40" s="57"/>
      <c r="F40" s="57"/>
      <c r="G40" s="57"/>
      <c r="H40" s="57"/>
      <c r="I40" s="57"/>
      <c r="J40" s="1"/>
      <c r="K40" s="1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8"/>
    </row>
    <row r="41" spans="1:33">
      <c r="C41" s="57"/>
      <c r="D41" s="57"/>
      <c r="E41" s="57"/>
      <c r="F41" s="57"/>
      <c r="G41" s="57"/>
      <c r="H41" s="57"/>
      <c r="I41" s="57"/>
      <c r="J41" s="1"/>
      <c r="K41" s="1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8"/>
    </row>
    <row r="42" spans="1:33"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60"/>
    </row>
    <row r="43" spans="1:33"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8"/>
    </row>
    <row r="44" spans="1:33"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8"/>
    </row>
  </sheetData>
  <mergeCells count="19">
    <mergeCell ref="A31:C31"/>
    <mergeCell ref="A35:B40"/>
    <mergeCell ref="A33:C33"/>
    <mergeCell ref="AI6:AK6"/>
    <mergeCell ref="AM6:AO6"/>
    <mergeCell ref="S6:U6"/>
    <mergeCell ref="K6:M6"/>
    <mergeCell ref="G6:I6"/>
    <mergeCell ref="AY6:BA6"/>
    <mergeCell ref="C6:E6"/>
    <mergeCell ref="A3:AG3"/>
    <mergeCell ref="A4:AG4"/>
    <mergeCell ref="AE6:AG6"/>
    <mergeCell ref="AA6:AC6"/>
    <mergeCell ref="A6:A8"/>
    <mergeCell ref="W6:Y6"/>
    <mergeCell ref="O6:Q6"/>
    <mergeCell ref="AU6:AW6"/>
    <mergeCell ref="AQ6:AS6"/>
  </mergeCells>
  <phoneticPr fontId="3" type="noConversion"/>
  <pageMargins left="0.39370078740157483" right="0.39370078740157483" top="0.39370078740157483" bottom="0.39370078740157483" header="0" footer="0"/>
  <pageSetup paperSize="9" scale="56" orientation="landscape" horizontalDpi="300" verticalDpi="300" r:id="rId1"/>
  <headerFooter alignWithMargins="0">
    <oddFooter>&amp;L&amp;"Franklin Gothic Book,Normal"&amp;8&amp;F&amp;C&amp;"Franklin Gothic Book,Normal"&amp;8&amp;P&amp;R&amp;"Franklin Gothic Book,Normal"&amp;8&amp;A</oddFooter>
  </headerFooter>
  <ignoredErrors>
    <ignoredError sqref="I10:I12 M27 I27 Q27 M11:M12 U27 I18 Q11 Q18 U11 U18 M18" formula="1"/>
    <ignoredError sqref="AS9:AS11 AO9 AO11 AO13:AO17 AO19:AO21 AO24:AO26 AS13:AS17 AS19:AS21 AS24:AS28 AW9 AW10:AW2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areas protegidas</vt:lpstr>
      <vt:lpstr>'areas protegidas'!Área_de_impresión</vt:lpstr>
    </vt:vector>
  </TitlesOfParts>
  <Company>Oficina Nacional de Estadistica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natividad.martinez</dc:creator>
  <cp:lastModifiedBy>Elba Lucidenis Medrano Fortuna</cp:lastModifiedBy>
  <cp:lastPrinted>2019-01-08T13:37:26Z</cp:lastPrinted>
  <dcterms:created xsi:type="dcterms:W3CDTF">2008-12-01T15:01:13Z</dcterms:created>
  <dcterms:modified xsi:type="dcterms:W3CDTF">2024-09-20T16:07:37Z</dcterms:modified>
</cp:coreProperties>
</file>