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5. Energía Eléctrica\2. Mensuales\"/>
    </mc:Choice>
  </mc:AlternateContent>
  <xr:revisionPtr revIDLastSave="0" documentId="13_ncr:1_{AE71DBE4-5970-414B-932D-B847F7AED2DD}" xr6:coauthVersionLast="47" xr6:coauthVersionMax="47" xr10:uidLastSave="{00000000-0000-0000-0000-000000000000}"/>
  <bookViews>
    <workbookView xWindow="-23148" yWindow="720" windowWidth="23256" windowHeight="12576" activeTab="12" xr2:uid="{00000000-000D-0000-FFFF-FFFF00000000}"/>
  </bookViews>
  <sheets>
    <sheet name="2013" sheetId="12" r:id="rId1"/>
    <sheet name="2014" sheetId="8" r:id="rId2"/>
    <sheet name="2015" sheetId="7" r:id="rId3"/>
    <sheet name="2016" sheetId="6" r:id="rId4"/>
    <sheet name="2017" sheetId="5" r:id="rId5"/>
    <sheet name="2018" sheetId="4" r:id="rId6"/>
    <sheet name="2019" sheetId="3" r:id="rId7"/>
    <sheet name="2020" sheetId="1" r:id="rId8"/>
    <sheet name="2021" sheetId="2" r:id="rId9"/>
    <sheet name="2022" sheetId="10" r:id="rId10"/>
    <sheet name="2023" sheetId="11" r:id="rId11"/>
    <sheet name="2024" sheetId="13" r:id="rId12"/>
    <sheet name="2025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4" l="1"/>
  <c r="B18" i="14"/>
  <c r="B17" i="14"/>
  <c r="B16" i="14"/>
  <c r="B15" i="14"/>
  <c r="B14" i="14"/>
  <c r="B13" i="14"/>
  <c r="B12" i="14"/>
  <c r="B11" i="14"/>
  <c r="B10" i="14"/>
  <c r="B9" i="14"/>
  <c r="B8" i="14"/>
  <c r="R7" i="14"/>
  <c r="S19" i="14" s="1"/>
  <c r="P7" i="14"/>
  <c r="Q11" i="14" s="1"/>
  <c r="N7" i="14"/>
  <c r="O16" i="14" s="1"/>
  <c r="L7" i="14"/>
  <c r="M8" i="14" s="1"/>
  <c r="J7" i="14"/>
  <c r="K17" i="14" s="1"/>
  <c r="H7" i="14"/>
  <c r="F7" i="14"/>
  <c r="G18" i="14" s="1"/>
  <c r="D7" i="14"/>
  <c r="E14" i="14" s="1"/>
  <c r="B7" i="13"/>
  <c r="D7" i="13"/>
  <c r="R7" i="13"/>
  <c r="P7" i="13"/>
  <c r="N7" i="13"/>
  <c r="L7" i="13"/>
  <c r="J7" i="13"/>
  <c r="H7" i="13"/>
  <c r="F7" i="13"/>
  <c r="B8" i="13"/>
  <c r="B7" i="14" l="1"/>
  <c r="C19" i="14" s="1"/>
  <c r="E8" i="14"/>
  <c r="Q12" i="14"/>
  <c r="Q8" i="14"/>
  <c r="E15" i="14"/>
  <c r="Q16" i="14"/>
  <c r="M17" i="14"/>
  <c r="E19" i="14"/>
  <c r="S8" i="14"/>
  <c r="O9" i="14"/>
  <c r="K10" i="14"/>
  <c r="G11" i="14"/>
  <c r="S12" i="14"/>
  <c r="O13" i="14"/>
  <c r="K14" i="14"/>
  <c r="G15" i="14"/>
  <c r="S16" i="14"/>
  <c r="O17" i="14"/>
  <c r="K18" i="14"/>
  <c r="G19" i="14"/>
  <c r="Q13" i="14"/>
  <c r="M14" i="14"/>
  <c r="E16" i="14"/>
  <c r="Q17" i="14"/>
  <c r="M18" i="14"/>
  <c r="Q9" i="14"/>
  <c r="M10" i="14"/>
  <c r="E12" i="14"/>
  <c r="G8" i="14"/>
  <c r="S9" i="14"/>
  <c r="O10" i="14"/>
  <c r="K11" i="14"/>
  <c r="G12" i="14"/>
  <c r="S13" i="14"/>
  <c r="O14" i="14"/>
  <c r="K15" i="14"/>
  <c r="G16" i="14"/>
  <c r="S17" i="14"/>
  <c r="O18" i="14"/>
  <c r="K19" i="14"/>
  <c r="M13" i="14"/>
  <c r="M15" i="14"/>
  <c r="Q18" i="14"/>
  <c r="M19" i="14"/>
  <c r="E11" i="14"/>
  <c r="E9" i="14"/>
  <c r="Q10" i="14"/>
  <c r="M11" i="14"/>
  <c r="E13" i="14"/>
  <c r="Q14" i="14"/>
  <c r="E17" i="14"/>
  <c r="K8" i="14"/>
  <c r="G9" i="14"/>
  <c r="S10" i="14"/>
  <c r="O11" i="14"/>
  <c r="K12" i="14"/>
  <c r="G13" i="14"/>
  <c r="S14" i="14"/>
  <c r="O15" i="14"/>
  <c r="K16" i="14"/>
  <c r="G17" i="14"/>
  <c r="S18" i="14"/>
  <c r="O19" i="14"/>
  <c r="M12" i="14"/>
  <c r="Q15" i="14"/>
  <c r="M16" i="14"/>
  <c r="E18" i="14"/>
  <c r="Q19" i="14"/>
  <c r="M9" i="14"/>
  <c r="E10" i="14"/>
  <c r="O8" i="14"/>
  <c r="K9" i="14"/>
  <c r="G10" i="14"/>
  <c r="S11" i="14"/>
  <c r="O12" i="14"/>
  <c r="K13" i="14"/>
  <c r="G14" i="14"/>
  <c r="S15" i="14"/>
  <c r="B19" i="13"/>
  <c r="B18" i="13"/>
  <c r="B17" i="13"/>
  <c r="B16" i="13"/>
  <c r="B15" i="13"/>
  <c r="B14" i="13"/>
  <c r="B13" i="13"/>
  <c r="B12" i="13"/>
  <c r="B11" i="13"/>
  <c r="B10" i="13"/>
  <c r="B9" i="13"/>
  <c r="S19" i="13"/>
  <c r="Q19" i="13"/>
  <c r="O19" i="13"/>
  <c r="K8" i="13"/>
  <c r="G18" i="13"/>
  <c r="E18" i="13"/>
  <c r="R7" i="11"/>
  <c r="B9" i="11"/>
  <c r="B10" i="11"/>
  <c r="B11" i="11"/>
  <c r="B12" i="11"/>
  <c r="B13" i="11"/>
  <c r="B14" i="11"/>
  <c r="B15" i="11"/>
  <c r="B16" i="11"/>
  <c r="B17" i="11"/>
  <c r="B18" i="11"/>
  <c r="B19" i="11"/>
  <c r="B8" i="11"/>
  <c r="D7" i="11"/>
  <c r="E19" i="11" s="1"/>
  <c r="B8" i="2"/>
  <c r="B7" i="2" s="1"/>
  <c r="Q7" i="14" l="1"/>
  <c r="M7" i="14"/>
  <c r="C13" i="14"/>
  <c r="C17" i="14"/>
  <c r="C11" i="14"/>
  <c r="C10" i="14"/>
  <c r="C18" i="14"/>
  <c r="C9" i="14"/>
  <c r="C15" i="14"/>
  <c r="C12" i="14"/>
  <c r="C14" i="14"/>
  <c r="C8" i="14"/>
  <c r="C16" i="14"/>
  <c r="E7" i="14"/>
  <c r="K7" i="14"/>
  <c r="I7" i="14"/>
  <c r="G7" i="14"/>
  <c r="S7" i="14"/>
  <c r="O7" i="14"/>
  <c r="C17" i="13"/>
  <c r="E8" i="11"/>
  <c r="S19" i="11"/>
  <c r="S8" i="11"/>
  <c r="M16" i="13"/>
  <c r="M8" i="13"/>
  <c r="K17" i="13"/>
  <c r="K9" i="13"/>
  <c r="I17" i="13"/>
  <c r="I9" i="13"/>
  <c r="S8" i="13"/>
  <c r="O8" i="13"/>
  <c r="G8" i="13"/>
  <c r="S11" i="13"/>
  <c r="O16" i="13"/>
  <c r="O12" i="13"/>
  <c r="S15" i="13"/>
  <c r="S17" i="13"/>
  <c r="S13" i="13"/>
  <c r="S9" i="13"/>
  <c r="O10" i="13"/>
  <c r="O14" i="13"/>
  <c r="O18" i="13"/>
  <c r="K13" i="13"/>
  <c r="K11" i="13"/>
  <c r="K15" i="13"/>
  <c r="G16" i="13"/>
  <c r="G14" i="13"/>
  <c r="G12" i="13"/>
  <c r="G10" i="13"/>
  <c r="Q8" i="13"/>
  <c r="Q12" i="13"/>
  <c r="I14" i="13"/>
  <c r="E15" i="13"/>
  <c r="Q16" i="13"/>
  <c r="M17" i="13"/>
  <c r="I18" i="13"/>
  <c r="E19" i="13"/>
  <c r="O9" i="13"/>
  <c r="K10" i="13"/>
  <c r="G11" i="13"/>
  <c r="S12" i="13"/>
  <c r="O13" i="13"/>
  <c r="K14" i="13"/>
  <c r="G15" i="13"/>
  <c r="S16" i="13"/>
  <c r="O17" i="13"/>
  <c r="K18" i="13"/>
  <c r="G19" i="13"/>
  <c r="M9" i="13"/>
  <c r="I10" i="13"/>
  <c r="E11" i="13"/>
  <c r="M13" i="13"/>
  <c r="E8" i="13"/>
  <c r="Q9" i="13"/>
  <c r="M10" i="13"/>
  <c r="I11" i="13"/>
  <c r="E12" i="13"/>
  <c r="Q13" i="13"/>
  <c r="M14" i="13"/>
  <c r="I15" i="13"/>
  <c r="E16" i="13"/>
  <c r="Q17" i="13"/>
  <c r="M18" i="13"/>
  <c r="I19" i="13"/>
  <c r="K19" i="13"/>
  <c r="M19" i="13"/>
  <c r="I8" i="13"/>
  <c r="E9" i="13"/>
  <c r="Q10" i="13"/>
  <c r="I12" i="13"/>
  <c r="Q14" i="13"/>
  <c r="M15" i="13"/>
  <c r="I16" i="13"/>
  <c r="E17" i="13"/>
  <c r="Q18" i="13"/>
  <c r="G9" i="13"/>
  <c r="S10" i="13"/>
  <c r="O11" i="13"/>
  <c r="K12" i="13"/>
  <c r="G13" i="13"/>
  <c r="S14" i="13"/>
  <c r="O15" i="13"/>
  <c r="K16" i="13"/>
  <c r="G17" i="13"/>
  <c r="S18" i="13"/>
  <c r="M11" i="13"/>
  <c r="E13" i="13"/>
  <c r="E10" i="13"/>
  <c r="Q11" i="13"/>
  <c r="M12" i="13"/>
  <c r="I13" i="13"/>
  <c r="E14" i="13"/>
  <c r="Q15" i="13"/>
  <c r="B7" i="11"/>
  <c r="B7" i="3"/>
  <c r="C7" i="14" l="1"/>
  <c r="C19" i="13"/>
  <c r="C13" i="13"/>
  <c r="C15" i="13"/>
  <c r="C18" i="13"/>
  <c r="C8" i="13"/>
  <c r="C14" i="13"/>
  <c r="C12" i="13"/>
  <c r="C10" i="13"/>
  <c r="C9" i="13"/>
  <c r="C16" i="13"/>
  <c r="C11" i="13"/>
  <c r="S7" i="13"/>
  <c r="Q7" i="13"/>
  <c r="E7" i="13"/>
  <c r="I7" i="13"/>
  <c r="O7" i="13"/>
  <c r="G7" i="13"/>
  <c r="K7" i="13"/>
  <c r="M7" i="13"/>
  <c r="B9" i="4"/>
  <c r="B10" i="4"/>
  <c r="B11" i="4"/>
  <c r="B12" i="4"/>
  <c r="B13" i="4"/>
  <c r="B14" i="4"/>
  <c r="B15" i="4"/>
  <c r="B16" i="4"/>
  <c r="B17" i="4"/>
  <c r="B18" i="4"/>
  <c r="B19" i="4"/>
  <c r="B8" i="4"/>
  <c r="L7" i="5"/>
  <c r="H7" i="8"/>
  <c r="C7" i="13" l="1"/>
  <c r="B7" i="4"/>
  <c r="B8" i="12" l="1"/>
  <c r="S9" i="2" l="1"/>
  <c r="S10" i="2"/>
  <c r="S11" i="2"/>
  <c r="S12" i="2"/>
  <c r="S13" i="2"/>
  <c r="S14" i="2"/>
  <c r="S15" i="2"/>
  <c r="S16" i="2"/>
  <c r="S17" i="2"/>
  <c r="S18" i="2"/>
  <c r="S19" i="2"/>
  <c r="S8" i="2"/>
  <c r="Q9" i="2"/>
  <c r="Q10" i="2"/>
  <c r="Q11" i="2"/>
  <c r="Q12" i="2"/>
  <c r="Q13" i="2"/>
  <c r="Q14" i="2"/>
  <c r="Q15" i="2"/>
  <c r="Q16" i="2"/>
  <c r="Q17" i="2"/>
  <c r="Q18" i="2"/>
  <c r="Q19" i="2"/>
  <c r="Q8" i="2"/>
  <c r="O9" i="2"/>
  <c r="O10" i="2"/>
  <c r="O11" i="2"/>
  <c r="O12" i="2"/>
  <c r="O13" i="2"/>
  <c r="O14" i="2"/>
  <c r="O15" i="2"/>
  <c r="O16" i="2"/>
  <c r="O17" i="2"/>
  <c r="O18" i="2"/>
  <c r="O19" i="2"/>
  <c r="O8" i="2"/>
  <c r="M9" i="2"/>
  <c r="M10" i="2"/>
  <c r="M11" i="2"/>
  <c r="M12" i="2"/>
  <c r="M13" i="2"/>
  <c r="M14" i="2"/>
  <c r="M15" i="2"/>
  <c r="M16" i="2"/>
  <c r="M17" i="2"/>
  <c r="M18" i="2"/>
  <c r="M19" i="2"/>
  <c r="M8" i="2"/>
  <c r="K9" i="2"/>
  <c r="K10" i="2"/>
  <c r="K11" i="2"/>
  <c r="K12" i="2"/>
  <c r="K13" i="2"/>
  <c r="K14" i="2"/>
  <c r="K15" i="2"/>
  <c r="K16" i="2"/>
  <c r="K17" i="2"/>
  <c r="K18" i="2"/>
  <c r="K19" i="2"/>
  <c r="K8" i="2"/>
  <c r="I9" i="2"/>
  <c r="I10" i="2"/>
  <c r="I11" i="2"/>
  <c r="I12" i="2"/>
  <c r="I13" i="2"/>
  <c r="I14" i="2"/>
  <c r="I15" i="2"/>
  <c r="I16" i="2"/>
  <c r="I17" i="2"/>
  <c r="I18" i="2"/>
  <c r="I19" i="2"/>
  <c r="I8" i="2"/>
  <c r="G9" i="2"/>
  <c r="G10" i="2"/>
  <c r="G11" i="2"/>
  <c r="G12" i="2"/>
  <c r="G13" i="2"/>
  <c r="G14" i="2"/>
  <c r="G15" i="2"/>
  <c r="G16" i="2"/>
  <c r="G17" i="2"/>
  <c r="G18" i="2"/>
  <c r="G19" i="2"/>
  <c r="G8" i="2"/>
  <c r="E9" i="2"/>
  <c r="E10" i="2"/>
  <c r="E11" i="2"/>
  <c r="E12" i="2"/>
  <c r="E13" i="2"/>
  <c r="E14" i="2"/>
  <c r="E15" i="2"/>
  <c r="E16" i="2"/>
  <c r="E17" i="2"/>
  <c r="E18" i="2"/>
  <c r="E19" i="2"/>
  <c r="E8" i="2"/>
  <c r="B9" i="3" l="1"/>
  <c r="B10" i="3"/>
  <c r="B11" i="3"/>
  <c r="B12" i="3"/>
  <c r="B13" i="3"/>
  <c r="B14" i="3"/>
  <c r="B15" i="3"/>
  <c r="B16" i="3"/>
  <c r="B17" i="3"/>
  <c r="B18" i="3"/>
  <c r="B19" i="3"/>
  <c r="B8" i="3"/>
  <c r="J7" i="3"/>
  <c r="K11" i="3" s="1"/>
  <c r="L7" i="4"/>
  <c r="M11" i="4" s="1"/>
  <c r="K10" i="3" l="1"/>
  <c r="K9" i="3"/>
  <c r="K16" i="3"/>
  <c r="K15" i="3"/>
  <c r="K18" i="3"/>
  <c r="K17" i="3"/>
  <c r="K14" i="3"/>
  <c r="K13" i="3"/>
  <c r="K8" i="3"/>
  <c r="K12" i="3"/>
  <c r="K19" i="3"/>
  <c r="M13" i="4"/>
  <c r="M14" i="4"/>
  <c r="M18" i="4"/>
  <c r="M10" i="4"/>
  <c r="M17" i="4"/>
  <c r="M9" i="4"/>
  <c r="M16" i="4"/>
  <c r="M8" i="4"/>
  <c r="M15" i="4"/>
  <c r="M12" i="4"/>
  <c r="M19" i="4"/>
  <c r="K7" i="3" l="1"/>
  <c r="O9" i="7" l="1"/>
  <c r="O10" i="7"/>
  <c r="O11" i="7"/>
  <c r="O12" i="7"/>
  <c r="O13" i="7"/>
  <c r="O14" i="7"/>
  <c r="O15" i="7"/>
  <c r="O16" i="7"/>
  <c r="O17" i="7"/>
  <c r="O18" i="7"/>
  <c r="O19" i="7"/>
  <c r="O8" i="7"/>
  <c r="N7" i="7"/>
  <c r="M9" i="7"/>
  <c r="M10" i="7"/>
  <c r="M11" i="7"/>
  <c r="M12" i="7"/>
  <c r="M13" i="7"/>
  <c r="M14" i="7"/>
  <c r="M15" i="7"/>
  <c r="M16" i="7"/>
  <c r="M17" i="7"/>
  <c r="M18" i="7"/>
  <c r="M19" i="7"/>
  <c r="M8" i="7"/>
  <c r="K9" i="7"/>
  <c r="K10" i="7"/>
  <c r="K11" i="7"/>
  <c r="K12" i="7"/>
  <c r="K13" i="7"/>
  <c r="K14" i="7"/>
  <c r="K15" i="7"/>
  <c r="K16" i="7"/>
  <c r="K17" i="7"/>
  <c r="K18" i="7"/>
  <c r="K19" i="7"/>
  <c r="K8" i="7"/>
  <c r="I9" i="7"/>
  <c r="I10" i="7"/>
  <c r="I11" i="7"/>
  <c r="I12" i="7"/>
  <c r="I13" i="7"/>
  <c r="I14" i="7"/>
  <c r="I15" i="7"/>
  <c r="I16" i="7"/>
  <c r="I17" i="7"/>
  <c r="I18" i="7"/>
  <c r="I19" i="7"/>
  <c r="I8" i="7"/>
  <c r="G9" i="7"/>
  <c r="G10" i="7"/>
  <c r="G11" i="7"/>
  <c r="G12" i="7"/>
  <c r="G13" i="7"/>
  <c r="G14" i="7"/>
  <c r="G15" i="7"/>
  <c r="G16" i="7"/>
  <c r="G17" i="7"/>
  <c r="G18" i="7"/>
  <c r="G19" i="7"/>
  <c r="G8" i="7"/>
  <c r="E9" i="7"/>
  <c r="E10" i="7"/>
  <c r="E11" i="7"/>
  <c r="E12" i="7"/>
  <c r="E13" i="7"/>
  <c r="E14" i="7"/>
  <c r="E15" i="7"/>
  <c r="E16" i="7"/>
  <c r="E17" i="7"/>
  <c r="E18" i="7"/>
  <c r="E19" i="7"/>
  <c r="E8" i="7"/>
  <c r="C9" i="7"/>
  <c r="C10" i="7"/>
  <c r="C11" i="7"/>
  <c r="C12" i="7"/>
  <c r="C13" i="7"/>
  <c r="C14" i="7"/>
  <c r="C15" i="7"/>
  <c r="C16" i="7"/>
  <c r="C17" i="7"/>
  <c r="C18" i="7"/>
  <c r="C19" i="7"/>
  <c r="C8" i="7"/>
  <c r="O7" i="7" l="1"/>
  <c r="C9" i="8" l="1"/>
  <c r="C10" i="8"/>
  <c r="C11" i="8"/>
  <c r="C12" i="8"/>
  <c r="C13" i="8"/>
  <c r="C14" i="8"/>
  <c r="C15" i="8"/>
  <c r="C16" i="8"/>
  <c r="C17" i="8"/>
  <c r="C18" i="8"/>
  <c r="C19" i="8"/>
  <c r="C8" i="8"/>
  <c r="Q9" i="8"/>
  <c r="Q10" i="8"/>
  <c r="Q11" i="8"/>
  <c r="Q12" i="8"/>
  <c r="Q13" i="8"/>
  <c r="Q14" i="8"/>
  <c r="Q15" i="8"/>
  <c r="Q16" i="8"/>
  <c r="Q17" i="8"/>
  <c r="Q18" i="8"/>
  <c r="Q19" i="8"/>
  <c r="Q8" i="8"/>
  <c r="O9" i="8"/>
  <c r="O10" i="8"/>
  <c r="O11" i="8"/>
  <c r="O12" i="8"/>
  <c r="O13" i="8"/>
  <c r="O14" i="8"/>
  <c r="O15" i="8"/>
  <c r="O16" i="8"/>
  <c r="O17" i="8"/>
  <c r="O18" i="8"/>
  <c r="O19" i="8"/>
  <c r="O8" i="8"/>
  <c r="M9" i="8"/>
  <c r="M10" i="8"/>
  <c r="M11" i="8"/>
  <c r="M12" i="8"/>
  <c r="M13" i="8"/>
  <c r="M14" i="8"/>
  <c r="M15" i="8"/>
  <c r="M16" i="8"/>
  <c r="M17" i="8"/>
  <c r="M18" i="8"/>
  <c r="M19" i="8"/>
  <c r="M8" i="8"/>
  <c r="K9" i="8"/>
  <c r="K10" i="8"/>
  <c r="K11" i="8"/>
  <c r="K12" i="8"/>
  <c r="K13" i="8"/>
  <c r="K14" i="8"/>
  <c r="K15" i="8"/>
  <c r="K16" i="8"/>
  <c r="K17" i="8"/>
  <c r="K18" i="8"/>
  <c r="K19" i="8"/>
  <c r="K8" i="8"/>
  <c r="I9" i="8"/>
  <c r="I10" i="8"/>
  <c r="I11" i="8"/>
  <c r="I12" i="8"/>
  <c r="I13" i="8"/>
  <c r="I14" i="8"/>
  <c r="I15" i="8"/>
  <c r="I16" i="8"/>
  <c r="I17" i="8"/>
  <c r="I18" i="8"/>
  <c r="I19" i="8"/>
  <c r="I8" i="8"/>
  <c r="G9" i="8"/>
  <c r="G10" i="8"/>
  <c r="G11" i="8"/>
  <c r="G12" i="8"/>
  <c r="G13" i="8"/>
  <c r="G14" i="8"/>
  <c r="G15" i="8"/>
  <c r="G16" i="8"/>
  <c r="G17" i="8"/>
  <c r="G18" i="8"/>
  <c r="G19" i="8"/>
  <c r="G8" i="8"/>
  <c r="E9" i="8"/>
  <c r="E10" i="8"/>
  <c r="E11" i="8"/>
  <c r="E12" i="8"/>
  <c r="E13" i="8"/>
  <c r="E14" i="8"/>
  <c r="E15" i="8"/>
  <c r="E16" i="8"/>
  <c r="E17" i="8"/>
  <c r="E18" i="8"/>
  <c r="E19" i="8"/>
  <c r="E8" i="8"/>
  <c r="D7" i="8"/>
  <c r="Q8" i="12"/>
  <c r="B9" i="12" l="1"/>
  <c r="B10" i="12"/>
  <c r="B11" i="12"/>
  <c r="B12" i="12"/>
  <c r="B13" i="12"/>
  <c r="B14" i="12"/>
  <c r="B15" i="12"/>
  <c r="B16" i="12"/>
  <c r="B17" i="12"/>
  <c r="B18" i="12"/>
  <c r="B19" i="12"/>
  <c r="B9" i="2"/>
  <c r="B10" i="2"/>
  <c r="B11" i="2"/>
  <c r="B12" i="2"/>
  <c r="B13" i="2"/>
  <c r="B14" i="2"/>
  <c r="B15" i="2"/>
  <c r="B16" i="2"/>
  <c r="B17" i="2"/>
  <c r="B18" i="2"/>
  <c r="B19" i="2"/>
  <c r="B9" i="1"/>
  <c r="B10" i="1"/>
  <c r="B11" i="1"/>
  <c r="B12" i="1"/>
  <c r="B13" i="1"/>
  <c r="B14" i="1"/>
  <c r="B15" i="1"/>
  <c r="B16" i="1"/>
  <c r="B17" i="1"/>
  <c r="B18" i="1"/>
  <c r="B19" i="1"/>
  <c r="B8" i="1"/>
  <c r="B8" i="5"/>
  <c r="C9" i="5"/>
  <c r="C10" i="5"/>
  <c r="C11" i="5"/>
  <c r="C12" i="5"/>
  <c r="C13" i="5"/>
  <c r="C14" i="5"/>
  <c r="C15" i="5"/>
  <c r="C16" i="5"/>
  <c r="C17" i="5"/>
  <c r="C18" i="5"/>
  <c r="C19" i="5"/>
  <c r="C8" i="5"/>
  <c r="E9" i="11" l="1"/>
  <c r="E7" i="11" s="1"/>
  <c r="E18" i="11"/>
  <c r="E17" i="11"/>
  <c r="E16" i="11"/>
  <c r="E15" i="11"/>
  <c r="E14" i="11"/>
  <c r="E13" i="11"/>
  <c r="E12" i="11"/>
  <c r="E11" i="11"/>
  <c r="E10" i="11"/>
  <c r="B9" i="6"/>
  <c r="B10" i="6"/>
  <c r="B11" i="6"/>
  <c r="B12" i="6"/>
  <c r="B13" i="6"/>
  <c r="B14" i="6"/>
  <c r="B15" i="6"/>
  <c r="B16" i="6"/>
  <c r="B17" i="6"/>
  <c r="B18" i="6"/>
  <c r="B19" i="6"/>
  <c r="B8" i="6"/>
  <c r="B8" i="7"/>
  <c r="B8" i="8"/>
  <c r="B19" i="8"/>
  <c r="B18" i="8"/>
  <c r="B17" i="8"/>
  <c r="B16" i="8"/>
  <c r="B15" i="8"/>
  <c r="B14" i="8"/>
  <c r="B13" i="8"/>
  <c r="B12" i="8"/>
  <c r="B11" i="8"/>
  <c r="B10" i="8"/>
  <c r="B9" i="8"/>
  <c r="I7" i="8"/>
  <c r="B7" i="8" l="1"/>
  <c r="P7" i="12"/>
  <c r="Q12" i="12" s="1"/>
  <c r="N7" i="12"/>
  <c r="L7" i="12"/>
  <c r="J7" i="12"/>
  <c r="H7" i="12"/>
  <c r="F7" i="12"/>
  <c r="D7" i="12"/>
  <c r="K8" i="10"/>
  <c r="K9" i="10"/>
  <c r="K10" i="10"/>
  <c r="K11" i="10"/>
  <c r="K12" i="10"/>
  <c r="K13" i="10"/>
  <c r="K14" i="10"/>
  <c r="K15" i="10"/>
  <c r="K16" i="10"/>
  <c r="K17" i="10"/>
  <c r="K18" i="10"/>
  <c r="K19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E8" i="12" l="1"/>
  <c r="E16" i="12"/>
  <c r="E9" i="12"/>
  <c r="E17" i="12"/>
  <c r="E10" i="12"/>
  <c r="E18" i="12"/>
  <c r="E11" i="12"/>
  <c r="E19" i="12"/>
  <c r="E12" i="12"/>
  <c r="E13" i="12"/>
  <c r="E15" i="12"/>
  <c r="E14" i="12"/>
  <c r="I8" i="12"/>
  <c r="I9" i="12"/>
  <c r="K8" i="12"/>
  <c r="K9" i="12"/>
  <c r="M9" i="12"/>
  <c r="M8" i="12"/>
  <c r="G8" i="12"/>
  <c r="G9" i="12"/>
  <c r="O19" i="12"/>
  <c r="O9" i="12"/>
  <c r="O8" i="12"/>
  <c r="O17" i="12"/>
  <c r="M16" i="12"/>
  <c r="O12" i="12"/>
  <c r="G16" i="12"/>
  <c r="O11" i="12"/>
  <c r="I12" i="12"/>
  <c r="M17" i="12"/>
  <c r="O13" i="12"/>
  <c r="M15" i="12"/>
  <c r="M13" i="12"/>
  <c r="G17" i="12"/>
  <c r="G15" i="12"/>
  <c r="G13" i="12"/>
  <c r="I19" i="12"/>
  <c r="I11" i="12"/>
  <c r="Q19" i="12"/>
  <c r="Q11" i="12"/>
  <c r="O18" i="12"/>
  <c r="O10" i="12"/>
  <c r="G14" i="12"/>
  <c r="I18" i="12"/>
  <c r="I10" i="12"/>
  <c r="M14" i="12"/>
  <c r="Q18" i="12"/>
  <c r="Q10" i="12"/>
  <c r="I17" i="12"/>
  <c r="Q17" i="12"/>
  <c r="O16" i="12"/>
  <c r="G12" i="12"/>
  <c r="I16" i="12"/>
  <c r="M12" i="12"/>
  <c r="Q16" i="12"/>
  <c r="O15" i="12"/>
  <c r="G19" i="12"/>
  <c r="G11" i="12"/>
  <c r="I15" i="12"/>
  <c r="M19" i="12"/>
  <c r="M11" i="12"/>
  <c r="Q15" i="12"/>
  <c r="Q9" i="12"/>
  <c r="O14" i="12"/>
  <c r="G18" i="12"/>
  <c r="G10" i="12"/>
  <c r="I14" i="12"/>
  <c r="M18" i="12"/>
  <c r="M10" i="12"/>
  <c r="Q14" i="12"/>
  <c r="Q13" i="12"/>
  <c r="I13" i="12"/>
  <c r="K15" i="12"/>
  <c r="K14" i="12"/>
  <c r="K13" i="12"/>
  <c r="K16" i="12"/>
  <c r="K12" i="12"/>
  <c r="K19" i="12"/>
  <c r="K11" i="12"/>
  <c r="K18" i="12"/>
  <c r="K10" i="12"/>
  <c r="K17" i="12"/>
  <c r="B7" i="12"/>
  <c r="C19" i="12" s="1"/>
  <c r="B7" i="10"/>
  <c r="K7" i="2"/>
  <c r="S17" i="11" l="1"/>
  <c r="S18" i="11"/>
  <c r="S11" i="11"/>
  <c r="S14" i="11"/>
  <c r="S12" i="11"/>
  <c r="S13" i="11"/>
  <c r="S15" i="11"/>
  <c r="S16" i="11"/>
  <c r="S9" i="11"/>
  <c r="S10" i="11"/>
  <c r="Q7" i="12"/>
  <c r="O7" i="12"/>
  <c r="I7" i="12"/>
  <c r="E7" i="12"/>
  <c r="G7" i="12"/>
  <c r="M7" i="12"/>
  <c r="K7" i="12"/>
  <c r="C8" i="12"/>
  <c r="C14" i="12"/>
  <c r="C11" i="12"/>
  <c r="C15" i="12"/>
  <c r="C17" i="12"/>
  <c r="C10" i="12"/>
  <c r="C18" i="12"/>
  <c r="C13" i="12"/>
  <c r="C16" i="12"/>
  <c r="C9" i="12"/>
  <c r="C12" i="12"/>
  <c r="E7" i="1"/>
  <c r="D7" i="10"/>
  <c r="S7" i="11" l="1"/>
  <c r="C7" i="12"/>
  <c r="E10" i="10"/>
  <c r="E18" i="10"/>
  <c r="E11" i="10"/>
  <c r="E19" i="10"/>
  <c r="E12" i="10"/>
  <c r="E8" i="10"/>
  <c r="E9" i="10"/>
  <c r="E13" i="10"/>
  <c r="E14" i="10"/>
  <c r="E15" i="10"/>
  <c r="E16" i="10"/>
  <c r="E17" i="10"/>
  <c r="P7" i="11"/>
  <c r="N7" i="11"/>
  <c r="L7" i="11"/>
  <c r="J7" i="11"/>
  <c r="K19" i="11" s="1"/>
  <c r="H7" i="11"/>
  <c r="I19" i="11" s="1"/>
  <c r="F7" i="11"/>
  <c r="G19" i="11" s="1"/>
  <c r="N7" i="10"/>
  <c r="B9" i="5"/>
  <c r="B10" i="5"/>
  <c r="B11" i="5"/>
  <c r="B12" i="5"/>
  <c r="B13" i="5"/>
  <c r="B14" i="5"/>
  <c r="B15" i="5"/>
  <c r="B16" i="5"/>
  <c r="B17" i="5"/>
  <c r="B18" i="5"/>
  <c r="B19" i="5"/>
  <c r="E7" i="8"/>
  <c r="F7" i="8"/>
  <c r="G7" i="8"/>
  <c r="J7" i="8"/>
  <c r="K7" i="8"/>
  <c r="L7" i="8"/>
  <c r="M7" i="8"/>
  <c r="N7" i="8"/>
  <c r="O7" i="8"/>
  <c r="P7" i="8"/>
  <c r="Q7" i="8"/>
  <c r="D7" i="1"/>
  <c r="F7" i="1"/>
  <c r="H7" i="1"/>
  <c r="J7" i="1"/>
  <c r="L7" i="1"/>
  <c r="N7" i="1"/>
  <c r="O7" i="1"/>
  <c r="P7" i="1"/>
  <c r="Q7" i="1"/>
  <c r="R7" i="1"/>
  <c r="S7" i="1"/>
  <c r="D7" i="2"/>
  <c r="E7" i="2"/>
  <c r="F7" i="2"/>
  <c r="G7" i="2"/>
  <c r="H7" i="2"/>
  <c r="I7" i="2"/>
  <c r="J7" i="2"/>
  <c r="L7" i="2"/>
  <c r="M7" i="2"/>
  <c r="N7" i="2"/>
  <c r="O7" i="2"/>
  <c r="P7" i="2"/>
  <c r="Q7" i="2"/>
  <c r="R7" i="2"/>
  <c r="S7" i="2"/>
  <c r="F7" i="10"/>
  <c r="H7" i="10"/>
  <c r="J7" i="10"/>
  <c r="L7" i="10"/>
  <c r="M7" i="10"/>
  <c r="P7" i="10"/>
  <c r="R7" i="10"/>
  <c r="T7" i="10"/>
  <c r="O19" i="11" l="1"/>
  <c r="O8" i="11"/>
  <c r="Q19" i="11"/>
  <c r="Q8" i="11"/>
  <c r="M19" i="11"/>
  <c r="M8" i="11"/>
  <c r="Q17" i="11"/>
  <c r="Q18" i="11"/>
  <c r="M17" i="11"/>
  <c r="M18" i="11"/>
  <c r="K17" i="11"/>
  <c r="K18" i="11"/>
  <c r="I17" i="11"/>
  <c r="I18" i="11"/>
  <c r="O17" i="11"/>
  <c r="O18" i="11"/>
  <c r="G17" i="11"/>
  <c r="G18" i="11"/>
  <c r="Q16" i="11"/>
  <c r="Q9" i="11"/>
  <c r="Q10" i="11"/>
  <c r="Q13" i="11"/>
  <c r="Q11" i="11"/>
  <c r="Q12" i="11"/>
  <c r="Q14" i="11"/>
  <c r="Q15" i="11"/>
  <c r="M15" i="11"/>
  <c r="M16" i="11"/>
  <c r="M9" i="11"/>
  <c r="M12" i="11"/>
  <c r="M10" i="11"/>
  <c r="M11" i="11"/>
  <c r="M13" i="11"/>
  <c r="M14" i="11"/>
  <c r="K16" i="11"/>
  <c r="K10" i="11"/>
  <c r="K11" i="11"/>
  <c r="K9" i="11"/>
  <c r="K8" i="11"/>
  <c r="K15" i="11"/>
  <c r="K12" i="11"/>
  <c r="K13" i="11"/>
  <c r="K14" i="11"/>
  <c r="I13" i="11"/>
  <c r="I14" i="11"/>
  <c r="I11" i="11"/>
  <c r="I15" i="11"/>
  <c r="I16" i="11"/>
  <c r="I9" i="11"/>
  <c r="I8" i="11"/>
  <c r="I10" i="11"/>
  <c r="I12" i="11"/>
  <c r="O15" i="11"/>
  <c r="O16" i="11"/>
  <c r="O9" i="11"/>
  <c r="O10" i="11"/>
  <c r="O11" i="11"/>
  <c r="O12" i="11"/>
  <c r="O13" i="11"/>
  <c r="O14" i="11"/>
  <c r="G11" i="11"/>
  <c r="G13" i="11"/>
  <c r="G16" i="11"/>
  <c r="G14" i="11"/>
  <c r="G15" i="11"/>
  <c r="G9" i="11"/>
  <c r="G8" i="11"/>
  <c r="G10" i="11"/>
  <c r="G12" i="11"/>
  <c r="U14" i="10"/>
  <c r="U15" i="10"/>
  <c r="U16" i="10"/>
  <c r="U9" i="10"/>
  <c r="U17" i="10"/>
  <c r="U19" i="10"/>
  <c r="U10" i="10"/>
  <c r="U18" i="10"/>
  <c r="U11" i="10"/>
  <c r="U13" i="10"/>
  <c r="U12" i="10"/>
  <c r="U8" i="10"/>
  <c r="S10" i="10"/>
  <c r="S18" i="10"/>
  <c r="S11" i="10"/>
  <c r="S19" i="10"/>
  <c r="S12" i="10"/>
  <c r="S8" i="10"/>
  <c r="S13" i="10"/>
  <c r="S14" i="10"/>
  <c r="S15" i="10"/>
  <c r="S16" i="10"/>
  <c r="S9" i="10"/>
  <c r="S17" i="10"/>
  <c r="O14" i="10"/>
  <c r="O15" i="10"/>
  <c r="O16" i="10"/>
  <c r="O17" i="10"/>
  <c r="O9" i="10"/>
  <c r="O10" i="10"/>
  <c r="O18" i="10"/>
  <c r="O11" i="10"/>
  <c r="O19" i="10"/>
  <c r="O8" i="10"/>
  <c r="O13" i="10"/>
  <c r="O12" i="10"/>
  <c r="I16" i="10"/>
  <c r="I17" i="10"/>
  <c r="I10" i="10"/>
  <c r="I18" i="10"/>
  <c r="I12" i="10"/>
  <c r="I11" i="10"/>
  <c r="I19" i="10"/>
  <c r="I8" i="10"/>
  <c r="I13" i="10"/>
  <c r="Q14" i="10"/>
  <c r="Q15" i="10"/>
  <c r="Q19" i="10"/>
  <c r="Q16" i="10"/>
  <c r="Q9" i="10"/>
  <c r="Q17" i="10"/>
  <c r="Q10" i="10"/>
  <c r="Q18" i="10"/>
  <c r="Q11" i="10"/>
  <c r="Q12" i="10"/>
  <c r="Q8" i="10"/>
  <c r="Q13" i="10"/>
  <c r="G14" i="10"/>
  <c r="G15" i="10"/>
  <c r="G16" i="10"/>
  <c r="G13" i="10"/>
  <c r="G9" i="10"/>
  <c r="G17" i="10"/>
  <c r="G12" i="10"/>
  <c r="G10" i="10"/>
  <c r="G18" i="10"/>
  <c r="G8" i="10"/>
  <c r="G11" i="10"/>
  <c r="G19" i="10"/>
  <c r="E7" i="10"/>
  <c r="B7" i="5"/>
  <c r="D7" i="7"/>
  <c r="E7" i="7"/>
  <c r="F7" i="7"/>
  <c r="G7" i="7"/>
  <c r="H7" i="7"/>
  <c r="I7" i="7"/>
  <c r="J7" i="7"/>
  <c r="K7" i="7"/>
  <c r="L7" i="7"/>
  <c r="M7" i="7"/>
  <c r="I7" i="11" l="1"/>
  <c r="K7" i="11"/>
  <c r="G7" i="11"/>
  <c r="M7" i="11"/>
  <c r="Q7" i="11"/>
  <c r="O7" i="11"/>
  <c r="M7" i="1"/>
  <c r="I7" i="1"/>
  <c r="K7" i="1"/>
  <c r="G7" i="1"/>
  <c r="K7" i="10"/>
  <c r="U7" i="10"/>
  <c r="S7" i="10"/>
  <c r="O7" i="10"/>
  <c r="I7" i="10"/>
  <c r="Q7" i="10"/>
  <c r="G7" i="10"/>
  <c r="C7" i="10" l="1"/>
  <c r="B19" i="7" l="1"/>
  <c r="B18" i="7"/>
  <c r="B17" i="7"/>
  <c r="B16" i="7"/>
  <c r="B15" i="7"/>
  <c r="B14" i="7"/>
  <c r="B13" i="7"/>
  <c r="B12" i="7"/>
  <c r="B11" i="7"/>
  <c r="B10" i="7"/>
  <c r="B9" i="7"/>
  <c r="C7" i="8" l="1"/>
  <c r="B7" i="7"/>
  <c r="C7" i="7" l="1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B7" i="6" l="1"/>
  <c r="C8" i="6" s="1"/>
  <c r="C16" i="6" l="1"/>
  <c r="C19" i="6"/>
  <c r="C15" i="6"/>
  <c r="C12" i="6"/>
  <c r="C17" i="6"/>
  <c r="C13" i="6"/>
  <c r="C11" i="6"/>
  <c r="C9" i="6"/>
  <c r="C18" i="6"/>
  <c r="C14" i="6"/>
  <c r="C10" i="6"/>
  <c r="C7" i="6" l="1"/>
  <c r="T7" i="5"/>
  <c r="R7" i="5"/>
  <c r="P7" i="5"/>
  <c r="N7" i="5"/>
  <c r="J7" i="5"/>
  <c r="H7" i="5"/>
  <c r="F7" i="5"/>
  <c r="D7" i="5"/>
  <c r="G7" i="5" l="1"/>
  <c r="S7" i="5" l="1"/>
  <c r="E7" i="5"/>
  <c r="M7" i="5"/>
  <c r="U7" i="5"/>
  <c r="Q7" i="5"/>
  <c r="O7" i="5"/>
  <c r="K7" i="5"/>
  <c r="I7" i="5"/>
  <c r="C7" i="5" l="1"/>
  <c r="T7" i="4" l="1"/>
  <c r="R7" i="4"/>
  <c r="P7" i="4"/>
  <c r="N7" i="4"/>
  <c r="J7" i="4"/>
  <c r="H7" i="4"/>
  <c r="F7" i="4"/>
  <c r="D7" i="4"/>
  <c r="U14" i="4" l="1"/>
  <c r="U15" i="4"/>
  <c r="U17" i="4"/>
  <c r="U18" i="4"/>
  <c r="U12" i="4"/>
  <c r="U13" i="4"/>
  <c r="U16" i="4"/>
  <c r="U9" i="4"/>
  <c r="U10" i="4"/>
  <c r="U8" i="4"/>
  <c r="U11" i="4"/>
  <c r="U19" i="4"/>
  <c r="S9" i="4"/>
  <c r="S17" i="4"/>
  <c r="S19" i="4"/>
  <c r="S16" i="4"/>
  <c r="S10" i="4"/>
  <c r="S18" i="4"/>
  <c r="S13" i="4"/>
  <c r="S15" i="4"/>
  <c r="S11" i="4"/>
  <c r="S12" i="4"/>
  <c r="S8" i="4"/>
  <c r="S14" i="4"/>
  <c r="Q13" i="4"/>
  <c r="Q8" i="4"/>
  <c r="Q14" i="4"/>
  <c r="Q17" i="4"/>
  <c r="Q15" i="4"/>
  <c r="Q18" i="4"/>
  <c r="Q16" i="4"/>
  <c r="Q10" i="4"/>
  <c r="Q9" i="4"/>
  <c r="Q11" i="4"/>
  <c r="Q19" i="4"/>
  <c r="Q12" i="4"/>
  <c r="O9" i="4"/>
  <c r="O17" i="4"/>
  <c r="O10" i="4"/>
  <c r="O18" i="4"/>
  <c r="O11" i="4"/>
  <c r="O19" i="4"/>
  <c r="O8" i="4"/>
  <c r="O12" i="4"/>
  <c r="O13" i="4"/>
  <c r="O14" i="4"/>
  <c r="O15" i="4"/>
  <c r="O16" i="4"/>
  <c r="E13" i="4"/>
  <c r="E9" i="4"/>
  <c r="E14" i="4"/>
  <c r="E16" i="4"/>
  <c r="E10" i="4"/>
  <c r="E15" i="4"/>
  <c r="E11" i="4"/>
  <c r="E19" i="4"/>
  <c r="E12" i="4"/>
  <c r="E8" i="4"/>
  <c r="E17" i="4"/>
  <c r="E18" i="4"/>
  <c r="G9" i="4"/>
  <c r="G17" i="4"/>
  <c r="G8" i="4"/>
  <c r="G14" i="4"/>
  <c r="G10" i="4"/>
  <c r="G18" i="4"/>
  <c r="G13" i="4"/>
  <c r="G11" i="4"/>
  <c r="G19" i="4"/>
  <c r="G12" i="4"/>
  <c r="G15" i="4"/>
  <c r="G16" i="4"/>
  <c r="I13" i="4"/>
  <c r="I9" i="4"/>
  <c r="I10" i="4"/>
  <c r="I14" i="4"/>
  <c r="I18" i="4"/>
  <c r="I15" i="4"/>
  <c r="I16" i="4"/>
  <c r="I17" i="4"/>
  <c r="I11" i="4"/>
  <c r="I19" i="4"/>
  <c r="I12" i="4"/>
  <c r="I8" i="4"/>
  <c r="K9" i="4"/>
  <c r="K17" i="4"/>
  <c r="K13" i="4"/>
  <c r="K10" i="4"/>
  <c r="K18" i="4"/>
  <c r="K11" i="4"/>
  <c r="K19" i="4"/>
  <c r="K12" i="4"/>
  <c r="K8" i="4"/>
  <c r="K15" i="4"/>
  <c r="K16" i="4"/>
  <c r="K14" i="4"/>
  <c r="C17" i="4"/>
  <c r="C8" i="4" l="1"/>
  <c r="C15" i="4"/>
  <c r="C9" i="4"/>
  <c r="C19" i="4"/>
  <c r="C13" i="4"/>
  <c r="C11" i="4"/>
  <c r="C14" i="4"/>
  <c r="C18" i="4"/>
  <c r="C16" i="4"/>
  <c r="C10" i="4"/>
  <c r="C12" i="4"/>
  <c r="O7" i="4"/>
  <c r="G7" i="4"/>
  <c r="U7" i="4"/>
  <c r="M7" i="4"/>
  <c r="E7" i="4"/>
  <c r="S7" i="4"/>
  <c r="K7" i="4"/>
  <c r="Q7" i="4"/>
  <c r="I7" i="4"/>
  <c r="C7" i="4" l="1"/>
  <c r="T7" i="3"/>
  <c r="R7" i="3"/>
  <c r="P7" i="3"/>
  <c r="N7" i="3"/>
  <c r="L7" i="3"/>
  <c r="H7" i="3"/>
  <c r="F7" i="3"/>
  <c r="D7" i="3"/>
  <c r="U9" i="3" l="1"/>
  <c r="U17" i="3"/>
  <c r="U18" i="3"/>
  <c r="U10" i="3"/>
  <c r="U11" i="3"/>
  <c r="U19" i="3"/>
  <c r="U12" i="3"/>
  <c r="U8" i="3"/>
  <c r="U7" i="3" s="1"/>
  <c r="U13" i="3"/>
  <c r="U14" i="3"/>
  <c r="U15" i="3"/>
  <c r="U16" i="3"/>
  <c r="S13" i="3"/>
  <c r="S14" i="3"/>
  <c r="S18" i="3"/>
  <c r="S15" i="3"/>
  <c r="S10" i="3"/>
  <c r="S16" i="3"/>
  <c r="S17" i="3"/>
  <c r="S9" i="3"/>
  <c r="S11" i="3"/>
  <c r="S19" i="3"/>
  <c r="S12" i="3"/>
  <c r="S8" i="3"/>
  <c r="O10" i="3"/>
  <c r="O18" i="3"/>
  <c r="O11" i="3"/>
  <c r="O19" i="3"/>
  <c r="O13" i="3"/>
  <c r="O9" i="3"/>
  <c r="O12" i="3"/>
  <c r="O8" i="3"/>
  <c r="O17" i="3"/>
  <c r="O14" i="3"/>
  <c r="O15" i="3"/>
  <c r="O16" i="3"/>
  <c r="M15" i="3"/>
  <c r="M16" i="3"/>
  <c r="M9" i="3"/>
  <c r="M17" i="3"/>
  <c r="M10" i="3"/>
  <c r="M18" i="3"/>
  <c r="M8" i="3"/>
  <c r="M11" i="3"/>
  <c r="M19" i="3"/>
  <c r="M12" i="3"/>
  <c r="M13" i="3"/>
  <c r="M14" i="3"/>
  <c r="I13" i="3"/>
  <c r="I14" i="3"/>
  <c r="I15" i="3"/>
  <c r="I17" i="3"/>
  <c r="I16" i="3"/>
  <c r="I9" i="3"/>
  <c r="I10" i="3"/>
  <c r="I18" i="3"/>
  <c r="I8" i="3"/>
  <c r="I7" i="3" s="1"/>
  <c r="I11" i="3"/>
  <c r="I19" i="3"/>
  <c r="I12" i="3"/>
  <c r="Q10" i="3"/>
  <c r="Q18" i="3"/>
  <c r="Q13" i="3"/>
  <c r="Q17" i="3"/>
  <c r="Q11" i="3"/>
  <c r="Q19" i="3"/>
  <c r="Q12" i="3"/>
  <c r="Q8" i="3"/>
  <c r="Q14" i="3"/>
  <c r="Q16" i="3"/>
  <c r="Q15" i="3"/>
  <c r="Q9" i="3"/>
  <c r="G13" i="3"/>
  <c r="G15" i="3"/>
  <c r="G17" i="3"/>
  <c r="G10" i="3"/>
  <c r="G18" i="3"/>
  <c r="G16" i="3"/>
  <c r="G9" i="3"/>
  <c r="G11" i="3"/>
  <c r="G19" i="3"/>
  <c r="G12" i="3"/>
  <c r="G8" i="3"/>
  <c r="G14" i="3"/>
  <c r="E9" i="3"/>
  <c r="E17" i="3"/>
  <c r="E14" i="3"/>
  <c r="E10" i="3"/>
  <c r="E18" i="3"/>
  <c r="E16" i="3"/>
  <c r="E11" i="3"/>
  <c r="E19" i="3"/>
  <c r="E12" i="3"/>
  <c r="E8" i="3"/>
  <c r="E13" i="3"/>
  <c r="E15" i="3"/>
  <c r="C9" i="3"/>
  <c r="S7" i="3" l="1"/>
  <c r="O7" i="3"/>
  <c r="M7" i="3"/>
  <c r="Q7" i="3"/>
  <c r="G7" i="3"/>
  <c r="E7" i="3"/>
  <c r="C18" i="3"/>
  <c r="C15" i="3"/>
  <c r="C8" i="3"/>
  <c r="C16" i="3"/>
  <c r="C13" i="3"/>
  <c r="C14" i="3"/>
  <c r="C11" i="3"/>
  <c r="C12" i="3"/>
  <c r="C10" i="3"/>
  <c r="C19" i="3"/>
  <c r="C17" i="3"/>
  <c r="C7" i="3" l="1"/>
  <c r="C17" i="2" l="1"/>
  <c r="C18" i="2" l="1"/>
  <c r="C19" i="2"/>
  <c r="C15" i="2"/>
  <c r="C11" i="2"/>
  <c r="C14" i="2"/>
  <c r="C10" i="2"/>
  <c r="C13" i="2"/>
  <c r="C9" i="2"/>
  <c r="C16" i="2"/>
  <c r="C12" i="2"/>
  <c r="C8" i="2"/>
  <c r="C7" i="2" l="1"/>
  <c r="B7" i="1" l="1"/>
  <c r="C15" i="1" s="1"/>
  <c r="C8" i="1" l="1"/>
  <c r="C16" i="1"/>
  <c r="C19" i="1"/>
  <c r="C10" i="1"/>
  <c r="C12" i="1"/>
  <c r="C9" i="1"/>
  <c r="C11" i="1"/>
  <c r="C13" i="1"/>
  <c r="C17" i="1"/>
  <c r="C14" i="1"/>
  <c r="C18" i="1"/>
  <c r="C7" i="1" l="1"/>
  <c r="C8" i="11" l="1"/>
  <c r="C9" i="11" l="1"/>
  <c r="C17" i="11"/>
  <c r="C13" i="11"/>
  <c r="C10" i="11"/>
  <c r="C11" i="11"/>
  <c r="C19" i="11"/>
  <c r="C14" i="11"/>
  <c r="C12" i="11"/>
  <c r="C15" i="11"/>
  <c r="C18" i="11"/>
  <c r="C16" i="11"/>
  <c r="C7" i="11" l="1"/>
</calcChain>
</file>

<file path=xl/sharedStrings.xml><?xml version="1.0" encoding="utf-8"?>
<sst xmlns="http://schemas.openxmlformats.org/spreadsheetml/2006/main" count="537" uniqueCount="57">
  <si>
    <t xml:space="preserve">Mes </t>
  </si>
  <si>
    <t>Total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</si>
  <si>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</si>
  <si>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</si>
  <si>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</si>
  <si>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</si>
  <si>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</si>
  <si>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</si>
  <si>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</si>
  <si>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</si>
  <si>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</si>
  <si>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</si>
  <si>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</si>
  <si>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</si>
  <si>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</si>
  <si>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Biomasa</t>
  </si>
  <si>
    <t>Carbón</t>
  </si>
  <si>
    <t xml:space="preserve">% </t>
  </si>
  <si>
    <t>Fuente: Registros Administrativos, Sector Energía, Informe mensual de operaciones, Organismo Coordinador del Sistema Eléctrico</t>
  </si>
  <si>
    <t xml:space="preserve">gwh : Gigawatts hora  </t>
  </si>
  <si>
    <t>Gas Natural</t>
  </si>
  <si>
    <t>(En gwh)</t>
  </si>
  <si>
    <t>Fuel oil No. 2</t>
  </si>
  <si>
    <t>Fuel Oil No. 6</t>
  </si>
  <si>
    <t>Fuel Oil No. 2 y No. 6</t>
  </si>
  <si>
    <r>
      <rPr>
        <i/>
        <sz val="7"/>
        <rFont val="Roboto"/>
      </rPr>
      <t>Fuel Oil</t>
    </r>
    <r>
      <rPr>
        <sz val="7"/>
        <rFont val="Roboto"/>
      </rPr>
      <t xml:space="preserve"> #6:  Incluye </t>
    </r>
    <r>
      <rPr>
        <i/>
        <sz val="7"/>
        <rFont val="Roboto"/>
      </rPr>
      <t>Fuel Oil</t>
    </r>
    <r>
      <rPr>
        <sz val="7"/>
        <rFont val="Roboto"/>
      </rPr>
      <t xml:space="preserve"> #6: y </t>
    </r>
    <r>
      <rPr>
        <i/>
        <sz val="7"/>
        <rFont val="Roboto"/>
      </rPr>
      <t>Fuel Oi</t>
    </r>
    <r>
      <rPr>
        <sz val="7"/>
        <rFont val="Roboto"/>
      </rPr>
      <t>l #2+ 6</t>
    </r>
  </si>
  <si>
    <t>Fuel Oil #6:  Incluye Fuel Oil #6: y Fuel Oil #2+ 6</t>
  </si>
  <si>
    <t xml:space="preserve">gwh: Gigawatts hora  </t>
  </si>
  <si>
    <t xml:space="preserve">*Cifras sujetas a rectificacion </t>
  </si>
  <si>
    <t>Nota: SENI (Sistema Eléctrico Nacional Interconectado)</t>
  </si>
  <si>
    <t xml:space="preserve"> Nota:  SENI, Sistema Eléctrico Nacional Interconectado</t>
  </si>
  <si>
    <t>Nota:SENI (Sistema Eléctrico Nacional Interconectado)</t>
  </si>
  <si>
    <r>
      <rPr>
        <b/>
        <sz val="9"/>
        <color theme="1"/>
        <rFont val="Roboto"/>
      </rPr>
      <t>Cuadro 2.3</t>
    </r>
    <r>
      <rPr>
        <sz val="9"/>
        <color theme="1"/>
        <rFont val="Roboto"/>
      </rPr>
      <t xml:space="preserve"> REPÚBLICA DOMINICANA: Generación del SENI y participación porcentual  respecto al total de la fuente primaria, según mes  , 2018*</t>
    </r>
  </si>
  <si>
    <r>
      <rPr>
        <b/>
        <sz val="9"/>
        <color theme="1"/>
        <rFont val="Roboto"/>
      </rPr>
      <t>Cuadro 2.3</t>
    </r>
    <r>
      <rPr>
        <sz val="9"/>
        <color theme="1"/>
        <rFont val="Roboto"/>
      </rPr>
      <t xml:space="preserve"> REPÚBLICA DOMINICANA: Generación del SENI y participación porcentual  respecto al total de la fuente primaria, según mes , 2019*</t>
    </r>
  </si>
  <si>
    <r>
      <rPr>
        <b/>
        <sz val="9"/>
        <color theme="1"/>
        <rFont val="Roboto"/>
      </rPr>
      <t>Cuadro 2.3</t>
    </r>
    <r>
      <rPr>
        <sz val="9"/>
        <color theme="1"/>
        <rFont val="Roboto"/>
      </rPr>
      <t xml:space="preserve"> REPÚBLICA DOMINICANA: Generación del SENI y participación porcentual  respecto al total de la fuente primaria, según mes  , 2020*</t>
    </r>
  </si>
  <si>
    <r>
      <rPr>
        <b/>
        <sz val="9"/>
        <color theme="1"/>
        <rFont val="Roboto"/>
      </rPr>
      <t>Cuadro 2.3</t>
    </r>
    <r>
      <rPr>
        <sz val="9"/>
        <color theme="1"/>
        <rFont val="Roboto"/>
      </rPr>
      <t xml:space="preserve"> REPÚBLICA DOMINICANA:Generación del SENI y participación porcentual  respecto al total de la fuente primaria, según mes , 2021*</t>
    </r>
  </si>
  <si>
    <r>
      <rPr>
        <b/>
        <sz val="9"/>
        <rFont val="Roboto"/>
      </rPr>
      <t>Cuadro 2.3</t>
    </r>
    <r>
      <rPr>
        <sz val="9"/>
        <rFont val="Roboto"/>
      </rPr>
      <t xml:space="preserve"> REPÚBLICA DOMINICANA: Generación del SENI y participación porcentual  respecto al total de la fuente primaria, según mes , 2016*</t>
    </r>
  </si>
  <si>
    <r>
      <rPr>
        <b/>
        <sz val="9"/>
        <rFont val="Roboto"/>
      </rPr>
      <t>Cuadro 2.3</t>
    </r>
    <r>
      <rPr>
        <sz val="9"/>
        <rFont val="Roboto"/>
      </rPr>
      <t xml:space="preserve"> REPÚBLICA DOMINICANA: Generación del SENI y participación porcentual  respecto al total de la fuente primaria, según mes  , 2015*</t>
    </r>
  </si>
  <si>
    <r>
      <rPr>
        <b/>
        <sz val="9"/>
        <rFont val="Roboto"/>
      </rPr>
      <t>Cuadro 2.3</t>
    </r>
    <r>
      <rPr>
        <sz val="9"/>
        <rFont val="Roboto"/>
      </rPr>
      <t xml:space="preserve"> REPÚBLICA DOMINICANA: Generación del SENI y participación porcentual  respecto al total de la fuente primaria, según mes , 2014*</t>
    </r>
  </si>
  <si>
    <r>
      <rPr>
        <b/>
        <sz val="9"/>
        <rFont val="Roboto"/>
      </rPr>
      <t xml:space="preserve">Cuadro 2.3 </t>
    </r>
    <r>
      <rPr>
        <sz val="9"/>
        <rFont val="Roboto"/>
      </rPr>
      <t>REPÚBLICA DOMINICANA: Generación del SENI y participación porcentual  respecto al total de la fuente primaria, según mes, 2017*</t>
    </r>
  </si>
  <si>
    <r>
      <rPr>
        <b/>
        <sz val="9"/>
        <color theme="1"/>
        <rFont val="Roboto"/>
      </rPr>
      <t xml:space="preserve">Cuadro 2.3 </t>
    </r>
    <r>
      <rPr>
        <sz val="9"/>
        <color theme="1"/>
        <rFont val="Roboto"/>
      </rPr>
      <t>REPÚBLICA DOMINICANA: Generación del SENI y participación porcentual respecto al total de la fuente primaria, según mes, 2022*</t>
    </r>
  </si>
  <si>
    <t>n/a</t>
  </si>
  <si>
    <r>
      <rPr>
        <b/>
        <sz val="9"/>
        <color theme="1"/>
        <rFont val="Roboto"/>
      </rPr>
      <t xml:space="preserve">Cuadro 2.3 </t>
    </r>
    <r>
      <rPr>
        <sz val="9"/>
        <color theme="1"/>
        <rFont val="Roboto"/>
      </rPr>
      <t>REPÚBLICA DOMINICANA: Generación del SENI y participación porcentual  respecto al total de la fuente primaria, según mes, 2013*</t>
    </r>
  </si>
  <si>
    <t>Fuel Oíl No. 2 y No. 6</t>
  </si>
  <si>
    <t>Fuel Oíl No. 6</t>
  </si>
  <si>
    <t>Fuel Oíl No. 2</t>
  </si>
  <si>
    <r>
      <rPr>
        <b/>
        <i/>
        <sz val="9"/>
        <rFont val="Roboto"/>
      </rPr>
      <t>Fuel Oíl</t>
    </r>
    <r>
      <rPr>
        <b/>
        <sz val="9"/>
        <rFont val="Roboto"/>
      </rPr>
      <t xml:space="preserve"> No. 2</t>
    </r>
  </si>
  <si>
    <r>
      <rPr>
        <b/>
        <i/>
        <sz val="9"/>
        <rFont val="Roboto"/>
      </rPr>
      <t>Fuel Oíl</t>
    </r>
    <r>
      <rPr>
        <b/>
        <sz val="9"/>
        <rFont val="Roboto"/>
      </rPr>
      <t xml:space="preserve"> No. 6</t>
    </r>
  </si>
  <si>
    <r>
      <rPr>
        <b/>
        <i/>
        <sz val="9"/>
        <rFont val="Roboto"/>
      </rPr>
      <t>Fuel Oíl</t>
    </r>
    <r>
      <rPr>
        <b/>
        <sz val="9"/>
        <rFont val="Roboto"/>
      </rPr>
      <t xml:space="preserve"> No. 6 y No. 2</t>
    </r>
  </si>
  <si>
    <r>
      <rPr>
        <b/>
        <sz val="9"/>
        <color theme="1"/>
        <rFont val="Roboto"/>
      </rPr>
      <t xml:space="preserve">Cuadro 2.3 </t>
    </r>
    <r>
      <rPr>
        <sz val="9"/>
        <color theme="1"/>
        <rFont val="Roboto"/>
      </rPr>
      <t>REPÚBLICA DOMINICANA: Generación del SENI y participación porcentual  respecto al total de la fuente primaria, según mes, 2023*</t>
    </r>
  </si>
  <si>
    <t>Tipos de fuentes primaria y participación (%)</t>
  </si>
  <si>
    <t>Hidráulica: Incluye hidro embarse y pasada</t>
  </si>
  <si>
    <r>
      <rPr>
        <b/>
        <sz val="9"/>
        <color theme="1"/>
        <rFont val="Roboto"/>
      </rPr>
      <t xml:space="preserve">Cuadro 2.3 </t>
    </r>
    <r>
      <rPr>
        <sz val="9"/>
        <color theme="1"/>
        <rFont val="Roboto"/>
      </rPr>
      <t>REPÚBLICA DOMINICANA: Generación del SENI y participación porcentual  respecto al total de la fuente primaria, según mes, 2024*</t>
    </r>
  </si>
  <si>
    <t>Viento</t>
  </si>
  <si>
    <t>Agua</t>
  </si>
  <si>
    <t>Solar</t>
  </si>
  <si>
    <r>
      <rPr>
        <b/>
        <sz val="9"/>
        <color theme="1"/>
        <rFont val="Roboto"/>
      </rPr>
      <t xml:space="preserve">Cuadro 2.3 </t>
    </r>
    <r>
      <rPr>
        <sz val="9"/>
        <color theme="1"/>
        <rFont val="Roboto"/>
      </rPr>
      <t>REPÚBLICA DOMINICANA: Generación del SENI y participación porcentual  respecto al total de la fuente primaria, según mes enero-octubre,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</si>
</sst>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11"/>
      <color theme="1"/>
      <name val="Roboto"/>
    </font>
    <font>
      <sz val="7"/>
      <name val="Roboto"/>
    </font>
    <font>
      <sz val="9"/>
      <name val="Roboto"/>
    </font>
    <font>
      <i/>
      <sz val="7"/>
      <name val="Roboto"/>
    </font>
    <font>
      <b/>
      <sz val="9"/>
      <color theme="1"/>
      <name val="Roboto"/>
    </font>
    <font>
      <b/>
      <i/>
      <sz val="9"/>
      <color theme="1"/>
      <name val="Roboto"/>
    </font>
    <font>
      <b/>
      <sz val="9"/>
      <name val="Roboto"/>
    </font>
    <font>
      <b/>
      <i/>
      <sz val="9"/>
      <name val="Roboto"/>
    </font>
    <font>
      <sz val="7"/>
      <color theme="1"/>
      <name val="Roboto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Roboto"/>
    </font>
    <font>
      <b/>
      <sz val="7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2" fillId="2" borderId="1" xfId="0" applyFont="1" applyFill="1" applyBorder="1"/>
    <xf numFmtId="0" fontId="4" fillId="3" borderId="0" xfId="0" applyFont="1" applyFill="1"/>
    <xf numFmtId="0" fontId="5" fillId="3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5" fontId="5" fillId="3" borderId="0" xfId="0" applyNumberFormat="1" applyFont="1" applyFill="1"/>
    <xf numFmtId="165" fontId="5" fillId="3" borderId="0" xfId="0" applyNumberFormat="1" applyFont="1" applyFill="1" applyAlignment="1">
      <alignment horizontal="right" vertical="justify" wrapText="1" indent="1"/>
    </xf>
    <xf numFmtId="0" fontId="5" fillId="3" borderId="0" xfId="0" applyFont="1" applyFill="1" applyAlignment="1">
      <alignment horizontal="left" inden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165" fontId="2" fillId="2" borderId="0" xfId="0" applyNumberFormat="1" applyFont="1" applyFill="1"/>
    <xf numFmtId="1" fontId="9" fillId="3" borderId="0" xfId="0" applyNumberFormat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165" fontId="5" fillId="3" borderId="1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5" fontId="9" fillId="3" borderId="3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14" fillId="2" borderId="0" xfId="0" applyFont="1" applyFill="1" applyAlignment="1">
      <alignment wrapText="1"/>
    </xf>
    <xf numFmtId="0" fontId="13" fillId="2" borderId="0" xfId="0" applyFont="1" applyFill="1"/>
    <xf numFmtId="0" fontId="15" fillId="3" borderId="0" xfId="0" applyFont="1" applyFill="1"/>
    <xf numFmtId="0" fontId="9" fillId="3" borderId="0" xfId="0" applyFont="1" applyFill="1"/>
    <xf numFmtId="0" fontId="1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9" fontId="5" fillId="3" borderId="0" xfId="2" applyFont="1" applyFill="1" applyAlignment="1"/>
    <xf numFmtId="165" fontId="0" fillId="2" borderId="0" xfId="0" applyNumberFormat="1" applyFill="1"/>
    <xf numFmtId="165" fontId="14" fillId="2" borderId="0" xfId="0" applyNumberFormat="1" applyFont="1" applyFill="1" applyAlignment="1">
      <alignment wrapText="1"/>
    </xf>
    <xf numFmtId="166" fontId="0" fillId="2" borderId="0" xfId="2" applyNumberFormat="1" applyFont="1" applyFill="1"/>
    <xf numFmtId="165" fontId="13" fillId="2" borderId="0" xfId="0" applyNumberFormat="1" applyFont="1" applyFill="1"/>
    <xf numFmtId="3" fontId="5" fillId="3" borderId="0" xfId="0" applyNumberFormat="1" applyFont="1" applyFill="1"/>
    <xf numFmtId="10" fontId="4" fillId="3" borderId="0" xfId="2" applyNumberFormat="1" applyFont="1" applyFill="1" applyAlignment="1"/>
    <xf numFmtId="165" fontId="7" fillId="2" borderId="0" xfId="0" applyNumberFormat="1" applyFont="1" applyFill="1"/>
    <xf numFmtId="165" fontId="7" fillId="2" borderId="1" xfId="0" applyNumberFormat="1" applyFont="1" applyFill="1" applyBorder="1"/>
    <xf numFmtId="165" fontId="2" fillId="2" borderId="1" xfId="0" applyNumberFormat="1" applyFont="1" applyFill="1" applyBorder="1"/>
    <xf numFmtId="165" fontId="2" fillId="2" borderId="0" xfId="0" applyNumberFormat="1" applyFont="1" applyFill="1" applyAlignment="1">
      <alignment horizontal="right"/>
    </xf>
    <xf numFmtId="165" fontId="7" fillId="2" borderId="0" xfId="1" applyNumberFormat="1" applyFont="1" applyFill="1"/>
    <xf numFmtId="165" fontId="9" fillId="3" borderId="0" xfId="0" applyNumberFormat="1" applyFont="1" applyFill="1"/>
    <xf numFmtId="165" fontId="9" fillId="3" borderId="0" xfId="0" applyNumberFormat="1" applyFont="1" applyFill="1" applyAlignment="1">
      <alignment horizontal="right" vertical="justify" wrapText="1" indent="1"/>
    </xf>
    <xf numFmtId="165" fontId="9" fillId="3" borderId="1" xfId="0" applyNumberFormat="1" applyFont="1" applyFill="1" applyBorder="1"/>
    <xf numFmtId="165" fontId="5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right" vertical="justify" wrapText="1" indent="1"/>
    </xf>
    <xf numFmtId="165" fontId="5" fillId="3" borderId="0" xfId="0" applyNumberFormat="1" applyFont="1" applyFill="1" applyAlignment="1">
      <alignment vertical="justify" wrapText="1"/>
    </xf>
    <xf numFmtId="165" fontId="5" fillId="3" borderId="1" xfId="0" applyNumberFormat="1" applyFont="1" applyFill="1" applyBorder="1" applyAlignment="1">
      <alignment vertical="justify" wrapText="1"/>
    </xf>
    <xf numFmtId="165" fontId="0" fillId="2" borderId="0" xfId="0" applyNumberFormat="1" applyFill="1" applyAlignment="1">
      <alignment horizontal="center"/>
    </xf>
    <xf numFmtId="165" fontId="13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0" xfId="0" applyFont="1" applyFill="1"/>
    <xf numFmtId="165" fontId="9" fillId="3" borderId="3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1</xdr:row>
      <xdr:rowOff>38100</xdr:rowOff>
    </xdr:from>
    <xdr:to>
      <xdr:col>17</xdr:col>
      <xdr:colOff>38099</xdr:colOff>
      <xdr:row>2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C792B6E-774A-472C-8473-DDBC05190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4" y="22860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180974</xdr:colOff>
      <xdr:row>0</xdr:row>
      <xdr:rowOff>152400</xdr:rowOff>
    </xdr:from>
    <xdr:to>
      <xdr:col>20</xdr:col>
      <xdr:colOff>723899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0AD22621-C740-4189-BCF7-0F435D130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4" y="15240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0</xdr:row>
      <xdr:rowOff>152400</xdr:rowOff>
    </xdr:from>
    <xdr:to>
      <xdr:col>18</xdr:col>
      <xdr:colOff>723899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F1B0403-3DDC-4792-AE53-64C0C5B6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4" y="152400"/>
          <a:ext cx="542925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0</xdr:row>
      <xdr:rowOff>152400</xdr:rowOff>
    </xdr:from>
    <xdr:to>
      <xdr:col>18</xdr:col>
      <xdr:colOff>723899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444E9088-A7D5-4F32-9E8B-48C38F58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4" y="15240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0</xdr:row>
      <xdr:rowOff>152400</xdr:rowOff>
    </xdr:from>
    <xdr:to>
      <xdr:col>18</xdr:col>
      <xdr:colOff>723899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C9B6E0B8-D604-424C-81C5-91E44B60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759" y="152400"/>
          <a:ext cx="3733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1</xdr:row>
      <xdr:rowOff>19050</xdr:rowOff>
    </xdr:from>
    <xdr:to>
      <xdr:col>16</xdr:col>
      <xdr:colOff>714375</xdr:colOff>
      <xdr:row>3</xdr:row>
      <xdr:rowOff>9525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A98AAC1-429A-48A4-99BC-5996E059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3450" y="1714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0</xdr:row>
      <xdr:rowOff>133350</xdr:rowOff>
    </xdr:from>
    <xdr:to>
      <xdr:col>14</xdr:col>
      <xdr:colOff>752475</xdr:colOff>
      <xdr:row>2</xdr:row>
      <xdr:rowOff>123825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17A3B257-9D03-4181-8697-BF58578E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4225" y="133350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0</xdr:row>
      <xdr:rowOff>142875</xdr:rowOff>
    </xdr:from>
    <xdr:to>
      <xdr:col>18</xdr:col>
      <xdr:colOff>742950</xdr:colOff>
      <xdr:row>2</xdr:row>
      <xdr:rowOff>133350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BCAA1682-7590-4561-BFC6-6D505697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142875"/>
          <a:ext cx="476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1</xdr:row>
      <xdr:rowOff>0</xdr:rowOff>
    </xdr:from>
    <xdr:to>
      <xdr:col>20</xdr:col>
      <xdr:colOff>590550</xdr:colOff>
      <xdr:row>2</xdr:row>
      <xdr:rowOff>142875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D6941961-DC61-495B-B370-2CB961C0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0" y="152400"/>
          <a:ext cx="495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0</xdr:row>
      <xdr:rowOff>85726</xdr:rowOff>
    </xdr:from>
    <xdr:to>
      <xdr:col>20</xdr:col>
      <xdr:colOff>723900</xdr:colOff>
      <xdr:row>2</xdr:row>
      <xdr:rowOff>66676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8C323820-95B5-46F2-B7B5-3EF9DAE63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0" y="85726"/>
          <a:ext cx="438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180974</xdr:colOff>
      <xdr:row>0</xdr:row>
      <xdr:rowOff>152400</xdr:rowOff>
    </xdr:from>
    <xdr:to>
      <xdr:col>20</xdr:col>
      <xdr:colOff>723899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3E5F021-C401-40F1-A3A3-B4ED46CAA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4" y="15240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0</xdr:row>
      <xdr:rowOff>152400</xdr:rowOff>
    </xdr:from>
    <xdr:to>
      <xdr:col>18</xdr:col>
      <xdr:colOff>723899</xdr:colOff>
      <xdr:row>2</xdr:row>
      <xdr:rowOff>66675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4" y="34290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180974</xdr:colOff>
      <xdr:row>0</xdr:row>
      <xdr:rowOff>152400</xdr:rowOff>
    </xdr:from>
    <xdr:to>
      <xdr:col>18</xdr:col>
      <xdr:colOff>723899</xdr:colOff>
      <xdr:row>2</xdr:row>
      <xdr:rowOff>66675</xdr:rowOff>
    </xdr:to>
    <xdr:pic>
      <xdr:nvPicPr>
        <xdr:cNvPr id="3" name="Picture 1" descr="image001">
          <a:extLst>
            <a:ext uri="{FF2B5EF4-FFF2-40B4-BE49-F238E27FC236}">
              <a16:creationId xmlns:a16="http://schemas.microsoft.com/office/drawing/2014/main" id="{1146BD77-2097-422A-8C4E-B321DDB79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4" y="34290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A456-2802-40C9-9D74-5960FA8140B6}">
  <dimension ref="A1:Q24"/>
  <sheetViews>
    <sheetView workbookViewId="0">
      <selection activeCell="N7" sqref="N7"/>
    </sheetView>
  </sheetViews>
  <sheetFormatPr baseColWidth="10" defaultColWidth="11.42578125" defaultRowHeight="15" x14ac:dyDescent="0.25"/>
  <cols>
    <col min="1" max="1" width="11.42578125" style="16"/>
    <col min="2" max="2" width="11.42578125" style="39"/>
    <col min="3" max="17" width="10.140625" style="16" customWidth="1"/>
    <col min="18" max="16384" width="11.42578125" style="16"/>
  </cols>
  <sheetData>
    <row r="1" spans="1:1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 t="s">
        <v>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1"/>
      <c r="B4" s="3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8"/>
      <c r="B5" s="29"/>
      <c r="C5" s="68" t="s">
        <v>2</v>
      </c>
      <c r="D5" s="70" t="s">
        <v>50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24" x14ac:dyDescent="0.25">
      <c r="A6" s="27" t="s">
        <v>0</v>
      </c>
      <c r="B6" s="35" t="s">
        <v>1</v>
      </c>
      <c r="C6" s="69"/>
      <c r="D6" s="7" t="s">
        <v>16</v>
      </c>
      <c r="E6" s="7" t="s">
        <v>2</v>
      </c>
      <c r="F6" s="8" t="s">
        <v>22</v>
      </c>
      <c r="G6" s="7" t="s">
        <v>2</v>
      </c>
      <c r="H6" s="8" t="s">
        <v>23</v>
      </c>
      <c r="I6" s="7" t="s">
        <v>2</v>
      </c>
      <c r="J6" s="8" t="s">
        <v>24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</row>
    <row r="7" spans="1:17" x14ac:dyDescent="0.25">
      <c r="A7" s="26" t="s">
        <v>1</v>
      </c>
      <c r="B7" s="53">
        <f>SUM(D7,F7,H7,J7,L7,N7,P7)</f>
        <v>14384.261709999999</v>
      </c>
      <c r="C7" s="53">
        <f>SUM(C8:C19)</f>
        <v>100.00000000000001</v>
      </c>
      <c r="D7" s="53">
        <f t="shared" ref="D7:P7" si="0">SUM(D8:D19)</f>
        <v>2185.39138</v>
      </c>
      <c r="E7" s="53">
        <f>SUM(E8:E19)</f>
        <v>99.999999999999986</v>
      </c>
      <c r="F7" s="53">
        <f t="shared" si="0"/>
        <v>538.4620799999999</v>
      </c>
      <c r="G7" s="53">
        <f>SUM(G8:G19)</f>
        <v>100.00000000000003</v>
      </c>
      <c r="H7" s="53">
        <f t="shared" si="0"/>
        <v>4613.9570499999991</v>
      </c>
      <c r="I7" s="53">
        <f>SUM(I8:I19)</f>
        <v>100</v>
      </c>
      <c r="J7" s="53">
        <f t="shared" si="0"/>
        <v>509.11448000000001</v>
      </c>
      <c r="K7" s="53">
        <f t="shared" si="0"/>
        <v>99.999999999999986</v>
      </c>
      <c r="L7" s="53">
        <f>SUM(L8:L19)</f>
        <v>4189.6473400000004</v>
      </c>
      <c r="M7" s="53">
        <f>SUM(M8:M19)</f>
        <v>99.999999999999986</v>
      </c>
      <c r="N7" s="53">
        <f t="shared" si="0"/>
        <v>187.37496999999999</v>
      </c>
      <c r="O7" s="53">
        <f>SUM(O8:O19)</f>
        <v>100.00000000000003</v>
      </c>
      <c r="P7" s="53">
        <f t="shared" si="0"/>
        <v>2160.3144099999995</v>
      </c>
      <c r="Q7" s="53">
        <f>SUM(Q8:Q19)</f>
        <v>100.00000000000003</v>
      </c>
    </row>
    <row r="8" spans="1:17" x14ac:dyDescent="0.25">
      <c r="A8" s="3" t="s">
        <v>3</v>
      </c>
      <c r="B8" s="53">
        <f>SUM(D8,F8,H8,J8,L8,N8,P8)</f>
        <v>1121.6230699999996</v>
      </c>
      <c r="C8" s="19">
        <f>(B8/$B$7)*100</f>
        <v>7.7975713499445192</v>
      </c>
      <c r="D8" s="19">
        <v>148.8871</v>
      </c>
      <c r="E8" s="19">
        <f>D8/$D$7*100</f>
        <v>6.8128345962451817</v>
      </c>
      <c r="F8" s="19">
        <v>61.381459999999997</v>
      </c>
      <c r="G8" s="19">
        <f>F8/$F$7*100</f>
        <v>11.399402535458023</v>
      </c>
      <c r="H8" s="19">
        <v>394.0288599999999</v>
      </c>
      <c r="I8" s="19">
        <f>H8/$H$7*100</f>
        <v>8.5399334178890971</v>
      </c>
      <c r="J8" s="19">
        <v>63.381999999999998</v>
      </c>
      <c r="K8" s="19">
        <f>J8/$J$7*100</f>
        <v>12.449459304319923</v>
      </c>
      <c r="L8" s="19">
        <v>282.38369999999998</v>
      </c>
      <c r="M8" s="19">
        <f>L8/$L$7*100</f>
        <v>6.7400350693956019</v>
      </c>
      <c r="N8" s="19">
        <v>8.2207500000000007</v>
      </c>
      <c r="O8" s="19">
        <f>N8/$N$7*100</f>
        <v>4.3873255856958915</v>
      </c>
      <c r="P8" s="19">
        <v>163.33920000000001</v>
      </c>
      <c r="Q8" s="19">
        <f>P8/$P$7*100</f>
        <v>7.5608994340782107</v>
      </c>
    </row>
    <row r="9" spans="1:17" x14ac:dyDescent="0.25">
      <c r="A9" s="3" t="s">
        <v>4</v>
      </c>
      <c r="B9" s="53">
        <f t="shared" ref="B9:B19" si="1">SUM(D9,F9,H9,J9,L9,N9,P9)</f>
        <v>1031.1259799999998</v>
      </c>
      <c r="C9" s="19">
        <f t="shared" ref="C9:C16" si="2">(B9/$B$7)*100</f>
        <v>7.1684317262050143</v>
      </c>
      <c r="D9" s="19">
        <v>179.03450000000001</v>
      </c>
      <c r="E9" s="19">
        <f t="shared" ref="E9:E19" si="3">D9/$D$7*100</f>
        <v>8.1923312061384639</v>
      </c>
      <c r="F9" s="19">
        <v>49.11562</v>
      </c>
      <c r="G9" s="19">
        <f t="shared" ref="G9:G19" si="4">F9/$F$7*100</f>
        <v>9.121463112128529</v>
      </c>
      <c r="H9" s="19">
        <v>345.60984999999971</v>
      </c>
      <c r="I9" s="19">
        <f t="shared" ref="I9:I19" si="5">H9/$H$7*100</f>
        <v>7.4905302813774517</v>
      </c>
      <c r="J9" s="19">
        <v>33.219000000000001</v>
      </c>
      <c r="K9" s="19">
        <f t="shared" ref="K9:K19" si="6">J9/$J$7*100</f>
        <v>6.5248586133319169</v>
      </c>
      <c r="L9" s="19">
        <v>275.26186999999999</v>
      </c>
      <c r="M9" s="19">
        <f t="shared" ref="M9:M19" si="7">L9/$L$7*100</f>
        <v>6.5700486857683815</v>
      </c>
      <c r="N9" s="19">
        <v>6.0930299999999997</v>
      </c>
      <c r="O9" s="19">
        <f t="shared" ref="O9:O19" si="8">N9/$N$7*100</f>
        <v>3.2517843765365249</v>
      </c>
      <c r="P9" s="19">
        <v>142.79211000000001</v>
      </c>
      <c r="Q9" s="19">
        <f t="shared" ref="Q9:Q19" si="9">P9/$P$7*100</f>
        <v>6.6097837119921845</v>
      </c>
    </row>
    <row r="10" spans="1:17" x14ac:dyDescent="0.25">
      <c r="A10" s="3" t="s">
        <v>5</v>
      </c>
      <c r="B10" s="53">
        <f t="shared" si="1"/>
        <v>1167.3799799999999</v>
      </c>
      <c r="C10" s="19">
        <f t="shared" si="2"/>
        <v>8.1156753369443528</v>
      </c>
      <c r="D10" s="19">
        <v>205.36775</v>
      </c>
      <c r="E10" s="19">
        <f t="shared" si="3"/>
        <v>9.397298437225464</v>
      </c>
      <c r="F10" s="19">
        <v>40.406399999999998</v>
      </c>
      <c r="G10" s="19">
        <f t="shared" si="4"/>
        <v>7.5040381673673302</v>
      </c>
      <c r="H10" s="19">
        <v>359.94367</v>
      </c>
      <c r="I10" s="19">
        <f t="shared" si="5"/>
        <v>7.8011924710049056</v>
      </c>
      <c r="J10" s="19">
        <v>79.416600000000003</v>
      </c>
      <c r="K10" s="19">
        <f t="shared" si="6"/>
        <v>15.598967053539706</v>
      </c>
      <c r="L10" s="19">
        <v>328.51348000000002</v>
      </c>
      <c r="M10" s="19">
        <f t="shared" si="7"/>
        <v>7.8410771442161522</v>
      </c>
      <c r="N10" s="19">
        <v>13.306229999999999</v>
      </c>
      <c r="O10" s="19">
        <f t="shared" si="8"/>
        <v>7.1013913971540594</v>
      </c>
      <c r="P10" s="19">
        <v>140.42585</v>
      </c>
      <c r="Q10" s="19">
        <f t="shared" si="9"/>
        <v>6.5002505815808558</v>
      </c>
    </row>
    <row r="11" spans="1:17" x14ac:dyDescent="0.25">
      <c r="A11" s="3" t="s">
        <v>6</v>
      </c>
      <c r="B11" s="53">
        <f t="shared" si="1"/>
        <v>1160.89068</v>
      </c>
      <c r="C11" s="19">
        <f t="shared" si="2"/>
        <v>8.0705614469802356</v>
      </c>
      <c r="D11" s="19">
        <v>159.5487</v>
      </c>
      <c r="E11" s="19">
        <f t="shared" si="3"/>
        <v>7.3006922906413223</v>
      </c>
      <c r="F11" s="19">
        <v>60.049799999999998</v>
      </c>
      <c r="G11" s="19">
        <f t="shared" si="4"/>
        <v>11.152094498464963</v>
      </c>
      <c r="H11" s="19">
        <v>361.7632099999999</v>
      </c>
      <c r="I11" s="19">
        <f t="shared" si="5"/>
        <v>7.8406280353216546</v>
      </c>
      <c r="J11" s="19">
        <v>41.810830000000003</v>
      </c>
      <c r="K11" s="19">
        <f t="shared" si="6"/>
        <v>8.2124613701814173</v>
      </c>
      <c r="L11" s="19">
        <v>371.55788999999999</v>
      </c>
      <c r="M11" s="19">
        <f t="shared" si="7"/>
        <v>8.8684765052325361</v>
      </c>
      <c r="N11" s="19">
        <v>23.293710000000001</v>
      </c>
      <c r="O11" s="19">
        <f t="shared" si="8"/>
        <v>12.431601723538636</v>
      </c>
      <c r="P11" s="19">
        <v>142.86653999999999</v>
      </c>
      <c r="Q11" s="19">
        <f t="shared" si="9"/>
        <v>6.6132290438223773</v>
      </c>
    </row>
    <row r="12" spans="1:17" x14ac:dyDescent="0.25">
      <c r="A12" s="3" t="s">
        <v>7</v>
      </c>
      <c r="B12" s="53">
        <f t="shared" si="1"/>
        <v>1235.9228800000003</v>
      </c>
      <c r="C12" s="19">
        <f t="shared" si="2"/>
        <v>8.5921884968262336</v>
      </c>
      <c r="D12" s="19">
        <v>123.14908</v>
      </c>
      <c r="E12" s="19">
        <f t="shared" si="3"/>
        <v>5.6351041340704837</v>
      </c>
      <c r="F12" s="19">
        <v>102.72580000000001</v>
      </c>
      <c r="G12" s="19">
        <f t="shared" si="4"/>
        <v>19.077629384784167</v>
      </c>
      <c r="H12" s="19">
        <v>372.64742000000024</v>
      </c>
      <c r="I12" s="19">
        <f t="shared" si="5"/>
        <v>8.0765255497989585</v>
      </c>
      <c r="J12" s="19">
        <v>41.094000000000001</v>
      </c>
      <c r="K12" s="19">
        <f t="shared" si="6"/>
        <v>8.0716619963352851</v>
      </c>
      <c r="L12" s="19">
        <v>381.18184000000002</v>
      </c>
      <c r="M12" s="19">
        <f t="shared" si="7"/>
        <v>9.0981843832230513</v>
      </c>
      <c r="N12" s="19">
        <v>21.743780000000001</v>
      </c>
      <c r="O12" s="19">
        <f t="shared" si="8"/>
        <v>11.604420803909935</v>
      </c>
      <c r="P12" s="19">
        <v>193.38095999999999</v>
      </c>
      <c r="Q12" s="19">
        <f t="shared" si="9"/>
        <v>8.9515192374243355</v>
      </c>
    </row>
    <row r="13" spans="1:17" x14ac:dyDescent="0.25">
      <c r="A13" s="3" t="s">
        <v>8</v>
      </c>
      <c r="B13" s="53">
        <f t="shared" si="1"/>
        <v>1227.9660800000001</v>
      </c>
      <c r="C13" s="19">
        <f t="shared" si="2"/>
        <v>8.5368724843647197</v>
      </c>
      <c r="D13" s="19">
        <v>168.19550000000001</v>
      </c>
      <c r="E13" s="19">
        <f t="shared" si="3"/>
        <v>7.6963559726313191</v>
      </c>
      <c r="F13" s="19">
        <v>39.488300000000002</v>
      </c>
      <c r="G13" s="19">
        <f t="shared" si="4"/>
        <v>7.3335340531314683</v>
      </c>
      <c r="H13" s="19">
        <v>339.36912000000007</v>
      </c>
      <c r="I13" s="19">
        <f t="shared" si="5"/>
        <v>7.3552726287298267</v>
      </c>
      <c r="J13" s="19">
        <v>62.099609999999998</v>
      </c>
      <c r="K13" s="19">
        <f t="shared" si="6"/>
        <v>12.197572930944725</v>
      </c>
      <c r="L13" s="19">
        <v>363.26474999999999</v>
      </c>
      <c r="M13" s="19">
        <f t="shared" si="7"/>
        <v>8.6705328759245877</v>
      </c>
      <c r="N13" s="19">
        <v>29.97045</v>
      </c>
      <c r="O13" s="19">
        <f t="shared" si="8"/>
        <v>15.994905829738093</v>
      </c>
      <c r="P13" s="19">
        <v>225.57835</v>
      </c>
      <c r="Q13" s="19">
        <f t="shared" si="9"/>
        <v>10.441922201500292</v>
      </c>
    </row>
    <row r="14" spans="1:17" x14ac:dyDescent="0.25">
      <c r="A14" s="3" t="s">
        <v>9</v>
      </c>
      <c r="B14" s="53">
        <f t="shared" si="1"/>
        <v>1269.2686199999998</v>
      </c>
      <c r="C14" s="19">
        <f t="shared" si="2"/>
        <v>8.8240095014233439</v>
      </c>
      <c r="D14" s="19">
        <v>207.00380999999999</v>
      </c>
      <c r="E14" s="19">
        <f t="shared" si="3"/>
        <v>9.4721619154551622</v>
      </c>
      <c r="F14" s="19">
        <v>26.479700000000001</v>
      </c>
      <c r="G14" s="19">
        <f t="shared" si="4"/>
        <v>4.9176536256740695</v>
      </c>
      <c r="H14" s="19">
        <v>340.00704999999982</v>
      </c>
      <c r="I14" s="19">
        <f t="shared" si="5"/>
        <v>7.3690987218877542</v>
      </c>
      <c r="J14" s="19">
        <v>52.262219999999999</v>
      </c>
      <c r="K14" s="19">
        <f t="shared" si="6"/>
        <v>10.265317930065551</v>
      </c>
      <c r="L14" s="19">
        <v>386.18326999999999</v>
      </c>
      <c r="M14" s="19">
        <f t="shared" si="7"/>
        <v>9.2175603018654062</v>
      </c>
      <c r="N14" s="19">
        <v>26.37895</v>
      </c>
      <c r="O14" s="19">
        <f t="shared" si="8"/>
        <v>14.078161026523448</v>
      </c>
      <c r="P14" s="19">
        <v>230.95362</v>
      </c>
      <c r="Q14" s="19">
        <f t="shared" si="9"/>
        <v>10.69074107597144</v>
      </c>
    </row>
    <row r="15" spans="1:17" x14ac:dyDescent="0.25">
      <c r="A15" s="3" t="s">
        <v>10</v>
      </c>
      <c r="B15" s="53">
        <f t="shared" si="1"/>
        <v>1271.3651699999998</v>
      </c>
      <c r="C15" s="19">
        <f t="shared" si="2"/>
        <v>8.8385848063105072</v>
      </c>
      <c r="D15" s="19">
        <v>211.35419999999999</v>
      </c>
      <c r="E15" s="19">
        <f t="shared" si="3"/>
        <v>9.6712287755065631</v>
      </c>
      <c r="F15" s="19">
        <v>65.048599999999993</v>
      </c>
      <c r="G15" s="19">
        <f t="shared" si="4"/>
        <v>12.080442136241052</v>
      </c>
      <c r="H15" s="19">
        <v>366.26510999999959</v>
      </c>
      <c r="I15" s="19">
        <f t="shared" si="5"/>
        <v>7.9381993813748153</v>
      </c>
      <c r="J15" s="19">
        <v>86.963610000000003</v>
      </c>
      <c r="K15" s="19">
        <f t="shared" si="6"/>
        <v>17.081346812214022</v>
      </c>
      <c r="L15" s="19">
        <v>348.90228000000002</v>
      </c>
      <c r="M15" s="19">
        <f t="shared" si="7"/>
        <v>8.327724309130037</v>
      </c>
      <c r="N15" s="19">
        <v>6.4617899999999997</v>
      </c>
      <c r="O15" s="19">
        <f t="shared" si="8"/>
        <v>3.4485876101808048</v>
      </c>
      <c r="P15" s="19">
        <v>186.36958000000001</v>
      </c>
      <c r="Q15" s="19">
        <f t="shared" si="9"/>
        <v>8.626965553592731</v>
      </c>
    </row>
    <row r="16" spans="1:17" x14ac:dyDescent="0.25">
      <c r="A16" s="3" t="s">
        <v>11</v>
      </c>
      <c r="B16" s="53">
        <f t="shared" si="1"/>
        <v>1237.5379800000001</v>
      </c>
      <c r="C16" s="19">
        <f t="shared" si="2"/>
        <v>8.6034167408095641</v>
      </c>
      <c r="D16" s="19">
        <v>173.2713</v>
      </c>
      <c r="E16" s="19">
        <f t="shared" si="3"/>
        <v>7.9286164293372474</v>
      </c>
      <c r="F16" s="19">
        <v>55.447099999999999</v>
      </c>
      <c r="G16" s="19">
        <f t="shared" si="4"/>
        <v>10.297308215278598</v>
      </c>
      <c r="H16" s="19">
        <v>387.62516000000016</v>
      </c>
      <c r="I16" s="19">
        <f t="shared" si="5"/>
        <v>8.4011436560728328</v>
      </c>
      <c r="J16" s="19">
        <v>45.511809999999997</v>
      </c>
      <c r="K16" s="19">
        <f t="shared" si="6"/>
        <v>8.9394059269341533</v>
      </c>
      <c r="L16" s="19">
        <v>374.88846999999998</v>
      </c>
      <c r="M16" s="19">
        <f t="shared" si="7"/>
        <v>8.9479719789494254</v>
      </c>
      <c r="N16" s="19">
        <v>6.6732199999999997</v>
      </c>
      <c r="O16" s="19">
        <f t="shared" si="8"/>
        <v>3.5614255201748666</v>
      </c>
      <c r="P16" s="19">
        <v>194.12092000000001</v>
      </c>
      <c r="Q16" s="19">
        <f t="shared" si="9"/>
        <v>8.9857716590429106</v>
      </c>
    </row>
    <row r="17" spans="1:17" x14ac:dyDescent="0.25">
      <c r="A17" s="3" t="s">
        <v>12</v>
      </c>
      <c r="B17" s="53">
        <f t="shared" si="1"/>
        <v>1280.76746</v>
      </c>
      <c r="C17" s="19">
        <f>(B17/$B$7)*100</f>
        <v>8.9039499268120608</v>
      </c>
      <c r="D17" s="19">
        <v>192.2329</v>
      </c>
      <c r="E17" s="19">
        <f t="shared" si="3"/>
        <v>8.7962687946540719</v>
      </c>
      <c r="F17" s="19">
        <v>17.481000000000002</v>
      </c>
      <c r="G17" s="19">
        <f t="shared" si="4"/>
        <v>3.2464681635520196</v>
      </c>
      <c r="H17" s="19">
        <v>484.95780000000013</v>
      </c>
      <c r="I17" s="19">
        <f t="shared" si="5"/>
        <v>10.510670011546818</v>
      </c>
      <c r="J17" s="19">
        <v>0</v>
      </c>
      <c r="K17" s="19">
        <f t="shared" si="6"/>
        <v>0</v>
      </c>
      <c r="L17" s="19">
        <v>385.94484</v>
      </c>
      <c r="M17" s="19">
        <f t="shared" si="7"/>
        <v>9.2118693694157088</v>
      </c>
      <c r="N17" s="19">
        <v>10.587199999999999</v>
      </c>
      <c r="O17" s="19">
        <f t="shared" si="8"/>
        <v>5.6502744203241226</v>
      </c>
      <c r="P17" s="19">
        <v>189.56371999999999</v>
      </c>
      <c r="Q17" s="19">
        <f t="shared" si="9"/>
        <v>8.7748208835953658</v>
      </c>
    </row>
    <row r="18" spans="1:17" x14ac:dyDescent="0.25">
      <c r="A18" s="3" t="s">
        <v>13</v>
      </c>
      <c r="B18" s="53">
        <f t="shared" si="1"/>
        <v>1185.2672499999999</v>
      </c>
      <c r="C18" s="19">
        <f>(B18/$B$7)*100</f>
        <v>8.2400283997613659</v>
      </c>
      <c r="D18" s="19">
        <v>208.76213999999999</v>
      </c>
      <c r="E18" s="19">
        <f t="shared" si="3"/>
        <v>9.5526202725298557</v>
      </c>
      <c r="F18" s="19">
        <v>12.1714</v>
      </c>
      <c r="G18" s="19">
        <f t="shared" si="4"/>
        <v>2.2604005838256991</v>
      </c>
      <c r="H18" s="19">
        <v>463.59542999999991</v>
      </c>
      <c r="I18" s="19">
        <f t="shared" si="5"/>
        <v>10.047675454629557</v>
      </c>
      <c r="J18" s="19">
        <v>0</v>
      </c>
      <c r="K18" s="19">
        <f t="shared" si="6"/>
        <v>0</v>
      </c>
      <c r="L18" s="19">
        <v>318.56817999999998</v>
      </c>
      <c r="M18" s="19">
        <f t="shared" si="7"/>
        <v>7.603699169582133</v>
      </c>
      <c r="N18" s="19">
        <v>11.435560000000001</v>
      </c>
      <c r="O18" s="19">
        <f t="shared" si="8"/>
        <v>6.1030349998188136</v>
      </c>
      <c r="P18" s="19">
        <v>170.73454000000001</v>
      </c>
      <c r="Q18" s="19">
        <f t="shared" si="9"/>
        <v>7.9032264567452497</v>
      </c>
    </row>
    <row r="19" spans="1:17" x14ac:dyDescent="0.25">
      <c r="A19" s="4" t="s">
        <v>14</v>
      </c>
      <c r="B19" s="54">
        <f t="shared" si="1"/>
        <v>1195.1465599999999</v>
      </c>
      <c r="C19" s="55">
        <f t="shared" ref="C19" si="10">(B19/$B$7)*100</f>
        <v>8.3087097836180845</v>
      </c>
      <c r="D19" s="55">
        <v>208.58439999999999</v>
      </c>
      <c r="E19" s="55">
        <f t="shared" si="3"/>
        <v>9.5444871755648624</v>
      </c>
      <c r="F19" s="55">
        <v>8.6669</v>
      </c>
      <c r="G19" s="55">
        <f t="shared" si="4"/>
        <v>1.6095655240941018</v>
      </c>
      <c r="H19" s="55">
        <v>398.14436999999998</v>
      </c>
      <c r="I19" s="55">
        <f t="shared" si="5"/>
        <v>8.6291303903663348</v>
      </c>
      <c r="J19" s="55">
        <v>3.3548</v>
      </c>
      <c r="K19" s="55">
        <f t="shared" si="6"/>
        <v>0.6589480621332946</v>
      </c>
      <c r="L19" s="55">
        <v>372.99677000000003</v>
      </c>
      <c r="M19" s="55">
        <f t="shared" si="7"/>
        <v>8.9028202072969709</v>
      </c>
      <c r="N19" s="55">
        <v>23.2103</v>
      </c>
      <c r="O19" s="55">
        <f t="shared" si="8"/>
        <v>12.38708670640481</v>
      </c>
      <c r="P19" s="55">
        <v>180.18902</v>
      </c>
      <c r="Q19" s="55">
        <f t="shared" si="9"/>
        <v>8.3408701606540703</v>
      </c>
    </row>
    <row r="20" spans="1:17" ht="11.25" customHeight="1" x14ac:dyDescent="0.25">
      <c r="A20" s="18" t="s">
        <v>28</v>
      </c>
      <c r="D20" s="47"/>
      <c r="E20" s="49"/>
    </row>
    <row r="21" spans="1:17" ht="11.25" customHeight="1" x14ac:dyDescent="0.25">
      <c r="A21" s="71" t="s">
        <v>30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"/>
      <c r="P21" s="1"/>
      <c r="Q21" s="1"/>
    </row>
    <row r="22" spans="1:17" ht="11.25" customHeight="1" x14ac:dyDescent="0.25">
      <c r="A22" s="71" t="s">
        <v>19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"/>
      <c r="P22" s="1"/>
      <c r="Q22" s="1"/>
    </row>
    <row r="23" spans="1:17" ht="11.25" customHeight="1" x14ac:dyDescent="0.25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"/>
      <c r="P23" s="1"/>
      <c r="Q23" s="1"/>
    </row>
    <row r="24" spans="1:17" ht="11.25" customHeight="1" x14ac:dyDescent="0.25">
      <c r="A24" s="5" t="s">
        <v>18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1"/>
    </row>
  </sheetData>
  <mergeCells count="4">
    <mergeCell ref="C5:C6"/>
    <mergeCell ref="D5:Q5"/>
    <mergeCell ref="A21:N21"/>
    <mergeCell ref="A22:N2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5"/>
  <sheetViews>
    <sheetView workbookViewId="0">
      <selection activeCell="T6" sqref="T6"/>
    </sheetView>
  </sheetViews>
  <sheetFormatPr baseColWidth="10" defaultColWidth="11.42578125" defaultRowHeight="15" x14ac:dyDescent="0.25"/>
  <cols>
    <col min="1" max="1" width="11.42578125" style="16"/>
    <col min="2" max="2" width="9.85546875" style="39" customWidth="1"/>
    <col min="3" max="3" width="8.140625" style="16" customWidth="1"/>
    <col min="4" max="11" width="7.85546875" style="16" customWidth="1"/>
    <col min="12" max="12" width="10" style="16" customWidth="1"/>
    <col min="13" max="17" width="7.85546875" style="16" customWidth="1"/>
    <col min="18" max="18" width="9.28515625" style="16" customWidth="1"/>
    <col min="19" max="21" width="7.85546875" style="16" customWidth="1"/>
    <col min="22" max="16384" width="11.42578125" style="16"/>
  </cols>
  <sheetData>
    <row r="1" spans="1:22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2" x14ac:dyDescent="0.25">
      <c r="A2" s="83" t="s">
        <v>40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2" x14ac:dyDescent="0.25">
      <c r="A3" s="9" t="s">
        <v>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2" x14ac:dyDescent="0.25">
      <c r="A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x14ac:dyDescent="0.25">
      <c r="A5" s="85" t="s">
        <v>0</v>
      </c>
      <c r="B5" s="85" t="s">
        <v>1</v>
      </c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2" ht="24" x14ac:dyDescent="0.25">
      <c r="A6" s="86"/>
      <c r="B6" s="86"/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8" t="s">
        <v>24</v>
      </c>
      <c r="M6" s="7" t="s">
        <v>2</v>
      </c>
      <c r="N6" s="7" t="s">
        <v>20</v>
      </c>
      <c r="O6" s="7" t="s">
        <v>17</v>
      </c>
      <c r="P6" s="7" t="s">
        <v>53</v>
      </c>
      <c r="Q6" s="7" t="s">
        <v>2</v>
      </c>
      <c r="R6" s="7" t="s">
        <v>54</v>
      </c>
      <c r="S6" s="7" t="s">
        <v>2</v>
      </c>
      <c r="T6" s="7" t="s">
        <v>55</v>
      </c>
      <c r="U6" s="7" t="s">
        <v>2</v>
      </c>
    </row>
    <row r="7" spans="1:22" x14ac:dyDescent="0.25">
      <c r="A7" s="26" t="s">
        <v>1</v>
      </c>
      <c r="B7" s="53">
        <f>SUM(B8:B19)</f>
        <v>22143.591690000001</v>
      </c>
      <c r="C7" s="53">
        <f>SUM(C8:C19)</f>
        <v>99.999999999999972</v>
      </c>
      <c r="D7" s="53">
        <f>SUM(D8:D19)</f>
        <v>207.62363000000002</v>
      </c>
      <c r="E7" s="53">
        <f>SUM(E8:E19)</f>
        <v>100</v>
      </c>
      <c r="F7" s="53">
        <f t="shared" ref="F7:U7" si="0">SUM(F8:F19)</f>
        <v>6794.96432</v>
      </c>
      <c r="G7" s="53">
        <f t="shared" si="0"/>
        <v>100</v>
      </c>
      <c r="H7" s="53">
        <f t="shared" si="0"/>
        <v>32.63899</v>
      </c>
      <c r="I7" s="53">
        <f t="shared" si="0"/>
        <v>100</v>
      </c>
      <c r="J7" s="53">
        <f t="shared" si="0"/>
        <v>3369.1403899999996</v>
      </c>
      <c r="K7" s="53">
        <f>SUM(K8:K19)</f>
        <v>100.00000000000001</v>
      </c>
      <c r="L7" s="53">
        <f t="shared" si="0"/>
        <v>0</v>
      </c>
      <c r="M7" s="53">
        <f t="shared" si="0"/>
        <v>0</v>
      </c>
      <c r="N7" s="53">
        <f>SUM(N8:N19)</f>
        <v>8374.2625399999997</v>
      </c>
      <c r="O7" s="53">
        <f t="shared" si="0"/>
        <v>100</v>
      </c>
      <c r="P7" s="53">
        <f t="shared" si="0"/>
        <v>1175.4387500000003</v>
      </c>
      <c r="Q7" s="53">
        <f t="shared" si="0"/>
        <v>99.999999999999972</v>
      </c>
      <c r="R7" s="53">
        <f t="shared" si="0"/>
        <v>1457.12644</v>
      </c>
      <c r="S7" s="53">
        <f t="shared" si="0"/>
        <v>100</v>
      </c>
      <c r="T7" s="53">
        <f t="shared" si="0"/>
        <v>732.39663000000007</v>
      </c>
      <c r="U7" s="53">
        <f t="shared" si="0"/>
        <v>99.999999999999986</v>
      </c>
      <c r="V7" s="48"/>
    </row>
    <row r="8" spans="1:22" x14ac:dyDescent="0.25">
      <c r="A8" s="3" t="s">
        <v>3</v>
      </c>
      <c r="B8" s="53">
        <f>SUM(D8,F8,H8,J8,L8,N8,P8,R8,T8)</f>
        <v>1745.3339100000001</v>
      </c>
      <c r="C8" s="19">
        <v>7.8818916751801789</v>
      </c>
      <c r="D8" s="19">
        <v>13.35721</v>
      </c>
      <c r="E8" s="19">
        <f>D8/$D$7*100</f>
        <v>6.4333765862777756</v>
      </c>
      <c r="F8" s="19">
        <v>587.34607000000005</v>
      </c>
      <c r="G8" s="19">
        <f>F8/$F$7*100</f>
        <v>8.6438433277895417</v>
      </c>
      <c r="H8" s="19">
        <v>2.7292000000000001</v>
      </c>
      <c r="I8" s="19">
        <f>H8/$H$7*100</f>
        <v>8.3617783515972768</v>
      </c>
      <c r="J8" s="19">
        <v>291.32121999999998</v>
      </c>
      <c r="K8" s="19">
        <f>J8/$J$7*100</f>
        <v>8.6467521764505637</v>
      </c>
      <c r="L8" s="19">
        <v>0</v>
      </c>
      <c r="M8" s="19">
        <v>0</v>
      </c>
      <c r="N8" s="19">
        <v>599.66292999999996</v>
      </c>
      <c r="O8" s="19">
        <f>N8/$N$7*100</f>
        <v>7.1607849304423636</v>
      </c>
      <c r="P8" s="19">
        <v>81.746080000000006</v>
      </c>
      <c r="Q8" s="19">
        <f>P8/$P$7*100</f>
        <v>6.9545163454922676</v>
      </c>
      <c r="R8" s="19">
        <v>115.70869999999999</v>
      </c>
      <c r="S8" s="19">
        <f>R8/$R$7*100</f>
        <v>7.9408826045322458</v>
      </c>
      <c r="T8" s="19">
        <v>53.462499999999999</v>
      </c>
      <c r="U8" s="19">
        <f>T8/$T$7*100</f>
        <v>7.299664937016435</v>
      </c>
      <c r="V8" s="48"/>
    </row>
    <row r="9" spans="1:22" x14ac:dyDescent="0.25">
      <c r="A9" s="3" t="s">
        <v>4</v>
      </c>
      <c r="B9" s="53">
        <f t="shared" ref="B9:B19" si="1">SUM(D9,F9,H9,J9,L9,N9,P9,R9,T9)</f>
        <v>1577.3695999999998</v>
      </c>
      <c r="C9" s="19">
        <v>7.123368340973955</v>
      </c>
      <c r="D9" s="19">
        <v>19.724620000000002</v>
      </c>
      <c r="E9" s="19">
        <f t="shared" ref="E9:E19" si="2">D9/$D$7*100</f>
        <v>9.5001806875257895</v>
      </c>
      <c r="F9" s="19">
        <v>549.90304000000003</v>
      </c>
      <c r="G9" s="19">
        <f t="shared" ref="G9:G19" si="3">F9/$F$7*100</f>
        <v>8.0928024652232455</v>
      </c>
      <c r="H9" s="56" t="s">
        <v>41</v>
      </c>
      <c r="I9" s="56" t="s">
        <v>41</v>
      </c>
      <c r="J9" s="19">
        <v>208.66091</v>
      </c>
      <c r="K9" s="19">
        <f t="shared" ref="K9:K19" si="4">J9/$J$7*100</f>
        <v>6.1932981664797895</v>
      </c>
      <c r="L9" s="19">
        <v>0</v>
      </c>
      <c r="M9" s="19">
        <v>0</v>
      </c>
      <c r="N9" s="19">
        <v>537.56161999999995</v>
      </c>
      <c r="O9" s="19">
        <f t="shared" ref="O9:O19" si="5">N9/$N$7*100</f>
        <v>6.4192114521405959</v>
      </c>
      <c r="P9" s="19">
        <v>106.29058999999999</v>
      </c>
      <c r="Q9" s="19">
        <f t="shared" ref="Q9:Q19" si="6">P9/$P$7*100</f>
        <v>9.0426311026414581</v>
      </c>
      <c r="R9" s="19">
        <v>106.56974</v>
      </c>
      <c r="S9" s="19">
        <f t="shared" ref="S9:S19" si="7">R9/$R$7*100</f>
        <v>7.3136920087731028</v>
      </c>
      <c r="T9" s="19">
        <v>48.659080000000003</v>
      </c>
      <c r="U9" s="19">
        <f t="shared" ref="U9:U19" si="8">T9/$T$7*100</f>
        <v>6.6438153872990915</v>
      </c>
      <c r="V9" s="48"/>
    </row>
    <row r="10" spans="1:22" x14ac:dyDescent="0.25">
      <c r="A10" s="3" t="s">
        <v>5</v>
      </c>
      <c r="B10" s="53">
        <f t="shared" si="1"/>
        <v>1819.31286</v>
      </c>
      <c r="C10" s="19">
        <v>8.2159790763374563</v>
      </c>
      <c r="D10" s="19">
        <v>21.740880000000001</v>
      </c>
      <c r="E10" s="19">
        <f t="shared" si="2"/>
        <v>10.471293657663146</v>
      </c>
      <c r="F10" s="19">
        <v>500.18499000000003</v>
      </c>
      <c r="G10" s="19">
        <f t="shared" si="3"/>
        <v>7.361112824798469</v>
      </c>
      <c r="H10" s="56">
        <v>0.18362000000000001</v>
      </c>
      <c r="I10" s="56">
        <f t="shared" ref="I10:I19" si="9">H10/$H$7*100</f>
        <v>0.56257868273497436</v>
      </c>
      <c r="J10" s="19">
        <v>251.02169000000001</v>
      </c>
      <c r="K10" s="19">
        <f t="shared" si="4"/>
        <v>7.4506153185263972</v>
      </c>
      <c r="L10" s="19">
        <v>0</v>
      </c>
      <c r="M10" s="19">
        <v>0</v>
      </c>
      <c r="N10" s="19">
        <v>725.83721000000003</v>
      </c>
      <c r="O10" s="19">
        <f t="shared" si="5"/>
        <v>8.6674761691911328</v>
      </c>
      <c r="P10" s="19">
        <v>136.02592000000001</v>
      </c>
      <c r="Q10" s="19">
        <f t="shared" si="6"/>
        <v>11.572352876744958</v>
      </c>
      <c r="R10" s="19">
        <v>127.94306</v>
      </c>
      <c r="S10" s="19">
        <f t="shared" si="7"/>
        <v>8.7805050054544331</v>
      </c>
      <c r="T10" s="19">
        <v>56.375489999999999</v>
      </c>
      <c r="U10" s="19">
        <f t="shared" si="8"/>
        <v>7.6973988807130356</v>
      </c>
      <c r="V10" s="48"/>
    </row>
    <row r="11" spans="1:22" x14ac:dyDescent="0.25">
      <c r="A11" s="3" t="s">
        <v>6</v>
      </c>
      <c r="B11" s="53">
        <f t="shared" si="1"/>
        <v>1737.3687900000002</v>
      </c>
      <c r="C11" s="19">
        <v>7.845921358749548</v>
      </c>
      <c r="D11" s="19">
        <v>21.463290000000001</v>
      </c>
      <c r="E11" s="19">
        <f t="shared" si="2"/>
        <v>10.337595003035059</v>
      </c>
      <c r="F11" s="19">
        <v>457.51945999999998</v>
      </c>
      <c r="G11" s="19">
        <f t="shared" si="3"/>
        <v>6.733213574843318</v>
      </c>
      <c r="H11" s="56">
        <v>0.47315000000000002</v>
      </c>
      <c r="I11" s="56">
        <f t="shared" si="9"/>
        <v>1.4496465730097654</v>
      </c>
      <c r="J11" s="19">
        <v>233.69586000000001</v>
      </c>
      <c r="K11" s="19">
        <f t="shared" si="4"/>
        <v>6.9363645603381947</v>
      </c>
      <c r="L11" s="19">
        <v>0</v>
      </c>
      <c r="M11" s="19">
        <v>0</v>
      </c>
      <c r="N11" s="19">
        <v>747.24770000000001</v>
      </c>
      <c r="O11" s="19">
        <f t="shared" si="5"/>
        <v>8.92314632399858</v>
      </c>
      <c r="P11" s="19">
        <v>113.68093</v>
      </c>
      <c r="Q11" s="19">
        <f t="shared" si="6"/>
        <v>9.6713614384416022</v>
      </c>
      <c r="R11" s="19">
        <v>109.66161</v>
      </c>
      <c r="S11" s="19">
        <f t="shared" si="7"/>
        <v>7.5258815563047508</v>
      </c>
      <c r="T11" s="19">
        <v>53.62679</v>
      </c>
      <c r="U11" s="19">
        <f t="shared" si="8"/>
        <v>7.3220967715266507</v>
      </c>
      <c r="V11" s="48"/>
    </row>
    <row r="12" spans="1:22" x14ac:dyDescent="0.25">
      <c r="A12" s="3" t="s">
        <v>7</v>
      </c>
      <c r="B12" s="53">
        <f t="shared" si="1"/>
        <v>1869.3217999999997</v>
      </c>
      <c r="C12" s="19">
        <v>8.4418184103538234</v>
      </c>
      <c r="D12" s="19">
        <v>22.028580000000002</v>
      </c>
      <c r="E12" s="19">
        <f t="shared" si="2"/>
        <v>10.609861700231328</v>
      </c>
      <c r="F12" s="19">
        <v>470.46167000000003</v>
      </c>
      <c r="G12" s="19">
        <f t="shared" si="3"/>
        <v>6.923681241640427</v>
      </c>
      <c r="H12" s="56">
        <v>3.7738999999999998</v>
      </c>
      <c r="I12" s="56">
        <f t="shared" si="9"/>
        <v>11.56255141473434</v>
      </c>
      <c r="J12" s="19">
        <v>382.52677</v>
      </c>
      <c r="K12" s="19">
        <f t="shared" si="4"/>
        <v>11.353838834837038</v>
      </c>
      <c r="L12" s="19">
        <v>0</v>
      </c>
      <c r="M12" s="19">
        <v>0</v>
      </c>
      <c r="N12" s="19">
        <v>715.12594999999999</v>
      </c>
      <c r="O12" s="19">
        <f t="shared" si="5"/>
        <v>8.5395692645671453</v>
      </c>
      <c r="P12" s="19">
        <v>107.86756</v>
      </c>
      <c r="Q12" s="19">
        <f t="shared" si="6"/>
        <v>9.176791219448905</v>
      </c>
      <c r="R12" s="19">
        <v>115.01463</v>
      </c>
      <c r="S12" s="19">
        <f t="shared" si="7"/>
        <v>7.8932498129675013</v>
      </c>
      <c r="T12" s="19">
        <v>52.522739999999999</v>
      </c>
      <c r="U12" s="19">
        <f t="shared" si="8"/>
        <v>7.1713519490115623</v>
      </c>
      <c r="V12" s="48"/>
    </row>
    <row r="13" spans="1:22" x14ac:dyDescent="0.25">
      <c r="A13" s="3" t="s">
        <v>8</v>
      </c>
      <c r="B13" s="53">
        <f t="shared" si="1"/>
        <v>1955.96129</v>
      </c>
      <c r="C13" s="19">
        <v>8.8330805471061318</v>
      </c>
      <c r="D13" s="19">
        <v>20.529019999999999</v>
      </c>
      <c r="E13" s="19">
        <f t="shared" si="2"/>
        <v>9.8876125034515567</v>
      </c>
      <c r="F13" s="19">
        <v>536.42286000000001</v>
      </c>
      <c r="G13" s="19">
        <f t="shared" si="3"/>
        <v>7.894417611894097</v>
      </c>
      <c r="H13" s="56">
        <v>7.2567000000000004</v>
      </c>
      <c r="I13" s="56">
        <f t="shared" si="9"/>
        <v>22.233224741329312</v>
      </c>
      <c r="J13" s="19">
        <v>283.44475999999997</v>
      </c>
      <c r="K13" s="19">
        <f t="shared" si="4"/>
        <v>8.41296969521653</v>
      </c>
      <c r="L13" s="19">
        <v>0</v>
      </c>
      <c r="M13" s="19">
        <v>0</v>
      </c>
      <c r="N13" s="19">
        <v>853.94426999999996</v>
      </c>
      <c r="O13" s="19">
        <f t="shared" si="5"/>
        <v>10.197247410397047</v>
      </c>
      <c r="P13" s="19">
        <v>92.933679999999995</v>
      </c>
      <c r="Q13" s="19">
        <f t="shared" si="6"/>
        <v>7.9062971167149261</v>
      </c>
      <c r="R13" s="19">
        <v>104.02321999999999</v>
      </c>
      <c r="S13" s="19">
        <f t="shared" si="7"/>
        <v>7.1389288633044083</v>
      </c>
      <c r="T13" s="19">
        <v>57.406779999999998</v>
      </c>
      <c r="U13" s="19">
        <f t="shared" si="8"/>
        <v>7.8382091954737678</v>
      </c>
      <c r="V13" s="48"/>
    </row>
    <row r="14" spans="1:22" x14ac:dyDescent="0.25">
      <c r="A14" s="3" t="s">
        <v>9</v>
      </c>
      <c r="B14" s="53">
        <f t="shared" si="1"/>
        <v>1965.4133000000002</v>
      </c>
      <c r="C14" s="19">
        <v>8.8757656278840109</v>
      </c>
      <c r="D14" s="19">
        <v>22.077349999999999</v>
      </c>
      <c r="E14" s="19">
        <f t="shared" si="2"/>
        <v>10.63335131940425</v>
      </c>
      <c r="F14" s="19">
        <v>637.36188000000004</v>
      </c>
      <c r="G14" s="19">
        <f t="shared" si="3"/>
        <v>9.3799150368459934</v>
      </c>
      <c r="H14" s="56" t="s">
        <v>41</v>
      </c>
      <c r="I14" s="56" t="s">
        <v>41</v>
      </c>
      <c r="J14" s="19">
        <v>136.34548000000001</v>
      </c>
      <c r="K14" s="19">
        <f t="shared" si="4"/>
        <v>4.0468922103896068</v>
      </c>
      <c r="L14" s="19">
        <v>0</v>
      </c>
      <c r="M14" s="19">
        <v>0</v>
      </c>
      <c r="N14" s="19">
        <v>837.24887000000001</v>
      </c>
      <c r="O14" s="19">
        <f t="shared" si="5"/>
        <v>9.9978817955712209</v>
      </c>
      <c r="P14" s="19">
        <v>147.39355</v>
      </c>
      <c r="Q14" s="19">
        <f t="shared" si="6"/>
        <v>12.539449631042023</v>
      </c>
      <c r="R14" s="19">
        <v>121.78892</v>
      </c>
      <c r="S14" s="19">
        <f t="shared" si="7"/>
        <v>8.3581573058272145</v>
      </c>
      <c r="T14" s="19">
        <v>63.197249999999997</v>
      </c>
      <c r="U14" s="19">
        <f t="shared" si="8"/>
        <v>8.6288286170841602</v>
      </c>
      <c r="V14" s="48"/>
    </row>
    <row r="15" spans="1:22" x14ac:dyDescent="0.25">
      <c r="A15" s="3" t="s">
        <v>10</v>
      </c>
      <c r="B15" s="53">
        <f t="shared" si="1"/>
        <v>2044.1150500000001</v>
      </c>
      <c r="C15" s="19">
        <v>9.231181095716817</v>
      </c>
      <c r="D15" s="19">
        <v>21.11281</v>
      </c>
      <c r="E15" s="19">
        <f t="shared" si="2"/>
        <v>10.168789554445222</v>
      </c>
      <c r="F15" s="19">
        <v>667.64928999999995</v>
      </c>
      <c r="G15" s="19">
        <f t="shared" si="3"/>
        <v>9.8256482088488717</v>
      </c>
      <c r="H15" s="56" t="s">
        <v>41</v>
      </c>
      <c r="I15" s="56" t="s">
        <v>41</v>
      </c>
      <c r="J15" s="19">
        <v>216.30163999999999</v>
      </c>
      <c r="K15" s="19">
        <f t="shared" si="4"/>
        <v>6.4200839075156502</v>
      </c>
      <c r="L15" s="19">
        <v>0</v>
      </c>
      <c r="M15" s="19">
        <v>0</v>
      </c>
      <c r="N15" s="19">
        <v>823.35600999999997</v>
      </c>
      <c r="O15" s="19">
        <f t="shared" si="5"/>
        <v>9.8319822917804061</v>
      </c>
      <c r="P15" s="19">
        <v>111.68858</v>
      </c>
      <c r="Q15" s="19">
        <f t="shared" si="6"/>
        <v>9.5018630277417664</v>
      </c>
      <c r="R15" s="19">
        <v>129.60446999999999</v>
      </c>
      <c r="S15" s="19">
        <f t="shared" si="7"/>
        <v>8.8945246234087971</v>
      </c>
      <c r="T15" s="19">
        <v>74.402249999999995</v>
      </c>
      <c r="U15" s="19">
        <f t="shared" si="8"/>
        <v>10.15873734973357</v>
      </c>
      <c r="V15" s="48"/>
    </row>
    <row r="16" spans="1:22" x14ac:dyDescent="0.25">
      <c r="A16" s="3" t="s">
        <v>11</v>
      </c>
      <c r="B16" s="53">
        <f t="shared" si="1"/>
        <v>1927.5669399999999</v>
      </c>
      <c r="C16" s="19">
        <v>8.7048522524486618</v>
      </c>
      <c r="D16" s="19">
        <v>14.300269999999999</v>
      </c>
      <c r="E16" s="19">
        <f t="shared" si="2"/>
        <v>6.8875927080169044</v>
      </c>
      <c r="F16" s="19">
        <v>626.85655999999994</v>
      </c>
      <c r="G16" s="19">
        <f t="shared" si="3"/>
        <v>9.2253105458543434</v>
      </c>
      <c r="H16" s="19">
        <v>0.26891999999999999</v>
      </c>
      <c r="I16" s="19">
        <f t="shared" si="9"/>
        <v>0.82392255397608816</v>
      </c>
      <c r="J16" s="19">
        <v>363.95612999999997</v>
      </c>
      <c r="K16" s="19">
        <f t="shared" si="4"/>
        <v>10.802640670013755</v>
      </c>
      <c r="L16" s="19">
        <v>0</v>
      </c>
      <c r="M16" s="19">
        <v>0</v>
      </c>
      <c r="N16" s="19">
        <v>652.96303</v>
      </c>
      <c r="O16" s="19">
        <f t="shared" si="5"/>
        <v>7.7972600796917462</v>
      </c>
      <c r="P16" s="19">
        <v>56.767000000000003</v>
      </c>
      <c r="Q16" s="19">
        <f t="shared" si="6"/>
        <v>4.8294307125743465</v>
      </c>
      <c r="R16" s="19">
        <v>144.54358999999999</v>
      </c>
      <c r="S16" s="19">
        <f t="shared" si="7"/>
        <v>9.9197698999957744</v>
      </c>
      <c r="T16" s="19">
        <v>67.911439999999999</v>
      </c>
      <c r="U16" s="19">
        <f t="shared" si="8"/>
        <v>9.2724948775365057</v>
      </c>
      <c r="V16" s="48"/>
    </row>
    <row r="17" spans="1:22" x14ac:dyDescent="0.25">
      <c r="A17" s="3" t="s">
        <v>12</v>
      </c>
      <c r="B17" s="53">
        <f t="shared" si="1"/>
        <v>1951.6142500000001</v>
      </c>
      <c r="C17" s="19">
        <v>8.8134494047835279</v>
      </c>
      <c r="D17" s="19">
        <v>1.67791</v>
      </c>
      <c r="E17" s="19">
        <f t="shared" si="2"/>
        <v>0.80814982379414124</v>
      </c>
      <c r="F17" s="19">
        <v>604.72610999999995</v>
      </c>
      <c r="G17" s="19">
        <f t="shared" si="3"/>
        <v>8.8996215656361226</v>
      </c>
      <c r="H17" s="19">
        <v>0.67944000000000004</v>
      </c>
      <c r="I17" s="19">
        <f t="shared" si="9"/>
        <v>2.0816820618530172</v>
      </c>
      <c r="J17" s="19">
        <v>374.68936000000002</v>
      </c>
      <c r="K17" s="19">
        <f t="shared" si="4"/>
        <v>11.121215402959212</v>
      </c>
      <c r="L17" s="19">
        <v>0</v>
      </c>
      <c r="M17" s="19">
        <v>0</v>
      </c>
      <c r="N17" s="19">
        <v>715.26894000000004</v>
      </c>
      <c r="O17" s="19">
        <f t="shared" si="5"/>
        <v>8.5412767582039546</v>
      </c>
      <c r="P17" s="19">
        <v>58.473820000000003</v>
      </c>
      <c r="Q17" s="19">
        <f t="shared" si="6"/>
        <v>4.9746377682376037</v>
      </c>
      <c r="R17" s="19">
        <v>127.34877</v>
      </c>
      <c r="S17" s="19">
        <f t="shared" si="7"/>
        <v>8.7397199380995385</v>
      </c>
      <c r="T17" s="19">
        <v>68.749899999999997</v>
      </c>
      <c r="U17" s="19">
        <f t="shared" si="8"/>
        <v>9.3869765621395587</v>
      </c>
      <c r="V17" s="48"/>
    </row>
    <row r="18" spans="1:22" x14ac:dyDescent="0.25">
      <c r="A18" s="3" t="s">
        <v>13</v>
      </c>
      <c r="B18" s="53">
        <f t="shared" si="1"/>
        <v>1784.1534900000001</v>
      </c>
      <c r="C18" s="19">
        <v>8.0572000919151705</v>
      </c>
      <c r="D18" s="19">
        <v>8.4150500000000008</v>
      </c>
      <c r="E18" s="19">
        <f t="shared" si="2"/>
        <v>4.0530309579887414</v>
      </c>
      <c r="F18" s="19">
        <v>550.70708000000002</v>
      </c>
      <c r="G18" s="19">
        <f t="shared" si="3"/>
        <v>8.1046353456054661</v>
      </c>
      <c r="H18" s="19">
        <v>11.27092</v>
      </c>
      <c r="I18" s="19">
        <f t="shared" si="9"/>
        <v>34.532073449576714</v>
      </c>
      <c r="J18" s="19">
        <v>360.74461000000002</v>
      </c>
      <c r="K18" s="19">
        <f t="shared" si="4"/>
        <v>10.707319026263553</v>
      </c>
      <c r="L18" s="19">
        <v>0</v>
      </c>
      <c r="M18" s="19">
        <v>0</v>
      </c>
      <c r="N18" s="19">
        <v>570.79223999999999</v>
      </c>
      <c r="O18" s="19">
        <f t="shared" si="5"/>
        <v>6.8160299163489091</v>
      </c>
      <c r="P18" s="19">
        <v>80.652569999999997</v>
      </c>
      <c r="Q18" s="19">
        <f t="shared" si="6"/>
        <v>6.8614864024178184</v>
      </c>
      <c r="R18" s="19">
        <v>134.42371</v>
      </c>
      <c r="S18" s="19">
        <f t="shared" si="7"/>
        <v>9.2252605065624902</v>
      </c>
      <c r="T18" s="19">
        <v>67.147310000000004</v>
      </c>
      <c r="U18" s="19">
        <f t="shared" si="8"/>
        <v>9.168162065409831</v>
      </c>
      <c r="V18" s="48"/>
    </row>
    <row r="19" spans="1:22" x14ac:dyDescent="0.25">
      <c r="A19" s="4" t="s">
        <v>14</v>
      </c>
      <c r="B19" s="54">
        <f t="shared" si="1"/>
        <v>1766.06041</v>
      </c>
      <c r="C19" s="55">
        <v>7.9754921185507106</v>
      </c>
      <c r="D19" s="55">
        <v>21.196639999999999</v>
      </c>
      <c r="E19" s="55">
        <f t="shared" si="2"/>
        <v>10.209165498166078</v>
      </c>
      <c r="F19" s="55">
        <v>605.82530999999994</v>
      </c>
      <c r="G19" s="55">
        <f t="shared" si="3"/>
        <v>8.9157982510201013</v>
      </c>
      <c r="H19" s="55">
        <v>6.0031400000000001</v>
      </c>
      <c r="I19" s="55">
        <f t="shared" si="9"/>
        <v>18.392542171188509</v>
      </c>
      <c r="J19" s="55">
        <v>266.43196</v>
      </c>
      <c r="K19" s="55">
        <f t="shared" si="4"/>
        <v>7.908010031009721</v>
      </c>
      <c r="L19" s="55">
        <v>0</v>
      </c>
      <c r="M19" s="55">
        <v>0</v>
      </c>
      <c r="N19" s="55">
        <v>595.25377000000003</v>
      </c>
      <c r="O19" s="55">
        <f t="shared" si="5"/>
        <v>7.1081336076669031</v>
      </c>
      <c r="P19" s="55">
        <v>81.918469999999999</v>
      </c>
      <c r="Q19" s="55">
        <f t="shared" si="6"/>
        <v>6.9691823585023034</v>
      </c>
      <c r="R19" s="55">
        <v>120.49602</v>
      </c>
      <c r="S19" s="55">
        <f t="shared" si="7"/>
        <v>8.2694278747697432</v>
      </c>
      <c r="T19" s="55">
        <v>68.935100000000006</v>
      </c>
      <c r="U19" s="55">
        <f t="shared" si="8"/>
        <v>9.4122634070558178</v>
      </c>
      <c r="V19" s="48"/>
    </row>
    <row r="20" spans="1:22" ht="10.5" customHeight="1" x14ac:dyDescent="0.25">
      <c r="A20" s="18" t="s">
        <v>28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2" ht="10.5" customHeight="1" x14ac:dyDescent="0.25">
      <c r="A21" s="5" t="s">
        <v>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"/>
      <c r="R21" s="1"/>
      <c r="S21" s="1"/>
      <c r="T21" s="1"/>
      <c r="U21" s="1"/>
    </row>
    <row r="22" spans="1:22" ht="10.5" customHeight="1" x14ac:dyDescent="0.25">
      <c r="A22" s="5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"/>
      <c r="R22" s="1"/>
      <c r="S22" s="1"/>
      <c r="T22" s="1"/>
      <c r="U22" s="1"/>
    </row>
    <row r="23" spans="1:22" ht="10.5" customHeight="1" x14ac:dyDescent="0.25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"/>
      <c r="R23" s="1"/>
      <c r="S23" s="1"/>
      <c r="T23" s="1"/>
      <c r="U23" s="1"/>
    </row>
    <row r="24" spans="1:22" ht="10.5" customHeight="1" x14ac:dyDescent="0.25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1"/>
      <c r="R24" s="1"/>
      <c r="S24" s="1"/>
      <c r="T24" s="1"/>
      <c r="U24" s="1"/>
    </row>
    <row r="25" spans="1:22" ht="10.5" customHeight="1" x14ac:dyDescent="0.25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1"/>
      <c r="R25" s="1"/>
      <c r="S25" s="1"/>
      <c r="T25" s="1"/>
      <c r="U25" s="1"/>
    </row>
  </sheetData>
  <mergeCells count="6">
    <mergeCell ref="A1:U1"/>
    <mergeCell ref="A2:U2"/>
    <mergeCell ref="C5:C6"/>
    <mergeCell ref="D5:U5"/>
    <mergeCell ref="B5:B6"/>
    <mergeCell ref="A5:A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1835B-3F66-4DFB-97CE-B29591DD6BA2}">
  <dimension ref="A1:AH26"/>
  <sheetViews>
    <sheetView workbookViewId="0">
      <selection activeCell="R6" sqref="R6"/>
    </sheetView>
  </sheetViews>
  <sheetFormatPr baseColWidth="10" defaultColWidth="11.42578125" defaultRowHeight="15" x14ac:dyDescent="0.25"/>
  <cols>
    <col min="1" max="1" width="11.42578125" style="16"/>
    <col min="2" max="2" width="15.28515625" style="39" bestFit="1" customWidth="1"/>
    <col min="3" max="3" width="7.140625" style="16" bestFit="1" customWidth="1"/>
    <col min="4" max="4" width="8" style="16" bestFit="1" customWidth="1"/>
    <col min="5" max="10" width="7.140625" style="16" bestFit="1" customWidth="1"/>
    <col min="11" max="11" width="11.42578125" style="16" bestFit="1" customWidth="1"/>
    <col min="12" max="12" width="8.140625" style="16" bestFit="1" customWidth="1"/>
    <col min="13" max="13" width="11" style="16" bestFit="1" customWidth="1"/>
    <col min="14" max="14" width="10.140625" style="16" bestFit="1" customWidth="1"/>
    <col min="15" max="15" width="8.140625" style="16" bestFit="1" customWidth="1"/>
    <col min="16" max="16" width="11.42578125" style="16"/>
    <col min="17" max="17" width="8.28515625" style="16" customWidth="1"/>
    <col min="18" max="18" width="11.42578125" style="16"/>
    <col min="19" max="19" width="8.28515625" style="16" customWidth="1"/>
    <col min="20" max="21" width="11.42578125" style="16"/>
    <col min="22" max="34" width="8" style="16" customWidth="1"/>
    <col min="35" max="16384" width="11.42578125" style="16"/>
  </cols>
  <sheetData>
    <row r="1" spans="1:34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4" x14ac:dyDescent="0.25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34" x14ac:dyDescent="0.25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34" x14ac:dyDescent="0.25">
      <c r="A4" s="1"/>
      <c r="B4" s="3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4" x14ac:dyDescent="0.25">
      <c r="A5" s="85" t="s">
        <v>0</v>
      </c>
      <c r="B5" s="85" t="s">
        <v>1</v>
      </c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34" ht="24" x14ac:dyDescent="0.25">
      <c r="A6" s="86"/>
      <c r="B6" s="86"/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  <c r="R6" s="7" t="s">
        <v>55</v>
      </c>
      <c r="S6" s="7" t="s">
        <v>2</v>
      </c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 x14ac:dyDescent="0.25">
      <c r="A7" s="26" t="s">
        <v>1</v>
      </c>
      <c r="B7" s="53">
        <f>SUM(B8:B19)</f>
        <v>23912.548759999998</v>
      </c>
      <c r="C7" s="53">
        <f>SUM(C8:C19)</f>
        <v>100.00000000000003</v>
      </c>
      <c r="D7" s="53">
        <f>SUM(D8:D19)</f>
        <v>225.97570999999996</v>
      </c>
      <c r="E7" s="53">
        <f>SUM(E8:E19)</f>
        <v>100.00000000000003</v>
      </c>
      <c r="F7" s="53">
        <f t="shared" ref="F7:P7" si="0">SUM(F8:F19)</f>
        <v>7420.7726900000007</v>
      </c>
      <c r="G7" s="53">
        <f>SUM(G8:G19)</f>
        <v>100</v>
      </c>
      <c r="H7" s="53">
        <f t="shared" si="0"/>
        <v>95.476779999999991</v>
      </c>
      <c r="I7" s="53">
        <f>SUM(I8:I19)</f>
        <v>100.00000000000001</v>
      </c>
      <c r="J7" s="53">
        <f t="shared" si="0"/>
        <v>3521.4943200000002</v>
      </c>
      <c r="K7" s="53">
        <f>SUM(K8:K19)</f>
        <v>100</v>
      </c>
      <c r="L7" s="53">
        <f>SUM(L8:L19)</f>
        <v>9254.5990299999994</v>
      </c>
      <c r="M7" s="53">
        <f>SUM(M8:M19)</f>
        <v>100</v>
      </c>
      <c r="N7" s="53">
        <f t="shared" si="0"/>
        <v>1129.2596099999998</v>
      </c>
      <c r="O7" s="53">
        <f>SUM(O8:O19)</f>
        <v>100</v>
      </c>
      <c r="P7" s="53">
        <f t="shared" si="0"/>
        <v>1156.8140900000001</v>
      </c>
      <c r="Q7" s="53">
        <f>SUM(Q8:Q19)</f>
        <v>100</v>
      </c>
      <c r="R7" s="53">
        <f>SUM(R8:R19)</f>
        <v>1108.1565300000002</v>
      </c>
      <c r="S7" s="53">
        <f>SUM(S8:S19)</f>
        <v>99.999999999999972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x14ac:dyDescent="0.25">
      <c r="A8" s="3" t="s">
        <v>3</v>
      </c>
      <c r="B8" s="53">
        <f>SUM(D8,F8,H8,J8,L8,N8,P8,R8)</f>
        <v>1729.3906600000003</v>
      </c>
      <c r="C8" s="19">
        <f>(B8/$B$7)*100</f>
        <v>7.2321469256880686</v>
      </c>
      <c r="D8" s="19">
        <v>21.190110000000001</v>
      </c>
      <c r="E8" s="19">
        <f>D8/$D$7*100</f>
        <v>9.3771627047880521</v>
      </c>
      <c r="F8" s="19">
        <v>610.93306000000007</v>
      </c>
      <c r="G8" s="19">
        <f>F8/$F$7*100</f>
        <v>8.2327418655913593</v>
      </c>
      <c r="H8" s="19">
        <v>4.6751700000000005</v>
      </c>
      <c r="I8" s="19">
        <f>H8/$H$7*100</f>
        <v>4.8966565483251543</v>
      </c>
      <c r="J8" s="19">
        <v>343.37353999999999</v>
      </c>
      <c r="K8" s="19">
        <f>J8/$J$7*100</f>
        <v>9.7507906813832363</v>
      </c>
      <c r="L8" s="19">
        <v>470.84173999999996</v>
      </c>
      <c r="M8" s="19">
        <f>L8/$L$7*100</f>
        <v>5.0876514311825352</v>
      </c>
      <c r="N8" s="19">
        <v>102.62577999999999</v>
      </c>
      <c r="O8" s="19">
        <f>N8/$N$7*100</f>
        <v>9.0878819264597634</v>
      </c>
      <c r="P8" s="19">
        <v>107.60142</v>
      </c>
      <c r="Q8" s="19">
        <f>P8/$P$7*100</f>
        <v>9.3015308968098758</v>
      </c>
      <c r="R8" s="19">
        <v>68.149840000000012</v>
      </c>
      <c r="S8" s="19">
        <f>R8/$R$7*100</f>
        <v>6.1498387777401806</v>
      </c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x14ac:dyDescent="0.25">
      <c r="A9" s="3" t="s">
        <v>4</v>
      </c>
      <c r="B9" s="53">
        <f t="shared" ref="B9:B19" si="1">SUM(D9,F9,H9,J9,L9,N9,P9,R9)</f>
        <v>1610.1003499999997</v>
      </c>
      <c r="C9" s="19">
        <f t="shared" ref="C9:C16" si="2">(B9/$B$7)*100</f>
        <v>6.7332862178761737</v>
      </c>
      <c r="D9" s="19">
        <v>19.513269999999999</v>
      </c>
      <c r="E9" s="19">
        <f t="shared" ref="E9:E19" si="3">D9/$D$7*100</f>
        <v>8.6351183496668753</v>
      </c>
      <c r="F9" s="19">
        <v>543.67186000000004</v>
      </c>
      <c r="G9" s="19">
        <f t="shared" ref="G9:G16" si="4">F9/$F$7*100</f>
        <v>7.326351078407713</v>
      </c>
      <c r="H9" s="19">
        <v>0.19116</v>
      </c>
      <c r="I9" s="19">
        <f t="shared" ref="I9:I19" si="5">H9/$H$7*100</f>
        <v>0.2002162201113192</v>
      </c>
      <c r="J9" s="19">
        <v>215.23902999999999</v>
      </c>
      <c r="K9" s="19">
        <f t="shared" ref="K9:K19" si="6">J9/$J$7*100</f>
        <v>6.1121504236871802</v>
      </c>
      <c r="L9" s="19">
        <v>542.52617999999995</v>
      </c>
      <c r="M9" s="19">
        <f t="shared" ref="M9:M19" si="7">L9/$L$7*100</f>
        <v>5.8622332338908469</v>
      </c>
      <c r="N9" s="19">
        <v>132.85278999999997</v>
      </c>
      <c r="O9" s="19">
        <f t="shared" ref="O9:O19" si="8">N9/$N$7*100</f>
        <v>11.764592377478195</v>
      </c>
      <c r="P9" s="19">
        <v>86.559290000000004</v>
      </c>
      <c r="Q9" s="19">
        <f t="shared" ref="Q9:Q19" si="9">P9/$P$7*100</f>
        <v>7.482558411784213</v>
      </c>
      <c r="R9" s="19">
        <v>69.546769999999995</v>
      </c>
      <c r="S9" s="19">
        <f t="shared" ref="S9:S19" si="10">R9/$R$7*100</f>
        <v>6.2758976838768428</v>
      </c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x14ac:dyDescent="0.25">
      <c r="A10" s="3" t="s">
        <v>5</v>
      </c>
      <c r="B10" s="53">
        <f t="shared" si="1"/>
        <v>1862.0063599999996</v>
      </c>
      <c r="C10" s="19">
        <f t="shared" si="2"/>
        <v>7.7867331445433079</v>
      </c>
      <c r="D10" s="19">
        <v>21.56513</v>
      </c>
      <c r="E10" s="19">
        <f t="shared" si="3"/>
        <v>9.543118594471947</v>
      </c>
      <c r="F10" s="19">
        <v>580.08258000000001</v>
      </c>
      <c r="G10" s="19">
        <f t="shared" si="4"/>
        <v>7.8170104951698764</v>
      </c>
      <c r="H10" s="19">
        <v>0</v>
      </c>
      <c r="I10" s="19">
        <f t="shared" si="5"/>
        <v>0</v>
      </c>
      <c r="J10" s="19">
        <v>172.45050000000003</v>
      </c>
      <c r="K10" s="19">
        <f t="shared" si="6"/>
        <v>4.8970830087836124</v>
      </c>
      <c r="L10" s="19">
        <v>815.87430999999992</v>
      </c>
      <c r="M10" s="19">
        <f t="shared" si="7"/>
        <v>8.8158796221774285</v>
      </c>
      <c r="N10" s="19">
        <v>109.50344999999999</v>
      </c>
      <c r="O10" s="19">
        <f t="shared" si="8"/>
        <v>9.6969243414275663</v>
      </c>
      <c r="P10" s="19">
        <v>79.268649999999994</v>
      </c>
      <c r="Q10" s="19">
        <f t="shared" si="9"/>
        <v>6.8523240411084538</v>
      </c>
      <c r="R10" s="19">
        <v>83.261740000000003</v>
      </c>
      <c r="S10" s="19">
        <f t="shared" si="10"/>
        <v>7.5135360164326235</v>
      </c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x14ac:dyDescent="0.25">
      <c r="A11" s="3" t="s">
        <v>6</v>
      </c>
      <c r="B11" s="53">
        <f t="shared" si="1"/>
        <v>1832.9427100000003</v>
      </c>
      <c r="C11" s="19">
        <f t="shared" si="2"/>
        <v>7.6651917300680088</v>
      </c>
      <c r="D11" s="19">
        <v>20.690449999999998</v>
      </c>
      <c r="E11" s="19">
        <f t="shared" si="3"/>
        <v>9.1560504445367155</v>
      </c>
      <c r="F11" s="19">
        <v>629.36246000000006</v>
      </c>
      <c r="G11" s="19">
        <f t="shared" si="4"/>
        <v>8.4810906665839401</v>
      </c>
      <c r="H11" s="19">
        <v>0.13703000000000001</v>
      </c>
      <c r="I11" s="19">
        <f t="shared" si="5"/>
        <v>0.14352180708230841</v>
      </c>
      <c r="J11" s="19">
        <v>178.87359000000004</v>
      </c>
      <c r="K11" s="19">
        <f t="shared" si="6"/>
        <v>5.079479724959489</v>
      </c>
      <c r="L11" s="19">
        <v>768.17081999999994</v>
      </c>
      <c r="M11" s="19">
        <f t="shared" si="7"/>
        <v>8.3004224981533312</v>
      </c>
      <c r="N11" s="19">
        <v>79.377930000000006</v>
      </c>
      <c r="O11" s="19">
        <f t="shared" si="8"/>
        <v>7.0292011949316082</v>
      </c>
      <c r="P11" s="19">
        <v>75.156689999999998</v>
      </c>
      <c r="Q11" s="19">
        <f t="shared" si="9"/>
        <v>6.4968684812613224</v>
      </c>
      <c r="R11" s="19">
        <v>81.173740000000009</v>
      </c>
      <c r="S11" s="19">
        <f t="shared" si="10"/>
        <v>7.3251149817255499</v>
      </c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25">
      <c r="A12" s="3" t="s">
        <v>7</v>
      </c>
      <c r="B12" s="53">
        <f t="shared" si="1"/>
        <v>2042.8721100000002</v>
      </c>
      <c r="C12" s="19">
        <f t="shared" si="2"/>
        <v>8.5430964741710795</v>
      </c>
      <c r="D12" s="19">
        <v>21.404240000000001</v>
      </c>
      <c r="E12" s="19">
        <f t="shared" si="3"/>
        <v>9.4719206767842454</v>
      </c>
      <c r="F12" s="19">
        <v>600.15536999999995</v>
      </c>
      <c r="G12" s="19">
        <f t="shared" si="4"/>
        <v>8.087505103191619</v>
      </c>
      <c r="H12" s="19">
        <v>4.0383599999999999</v>
      </c>
      <c r="I12" s="19">
        <f t="shared" si="5"/>
        <v>4.2296776242349194</v>
      </c>
      <c r="J12" s="19">
        <v>336.77650000000011</v>
      </c>
      <c r="K12" s="19">
        <f t="shared" si="6"/>
        <v>9.5634543008435138</v>
      </c>
      <c r="L12" s="19">
        <v>878.678</v>
      </c>
      <c r="M12" s="19">
        <f t="shared" si="7"/>
        <v>9.4945010275609967</v>
      </c>
      <c r="N12" s="19">
        <v>54.91377</v>
      </c>
      <c r="O12" s="19">
        <f t="shared" si="8"/>
        <v>4.862811838280483</v>
      </c>
      <c r="P12" s="19">
        <v>65.177419999999998</v>
      </c>
      <c r="Q12" s="19">
        <f t="shared" si="9"/>
        <v>5.6342173356481151</v>
      </c>
      <c r="R12" s="19">
        <v>81.728450000000009</v>
      </c>
      <c r="S12" s="19">
        <f t="shared" si="10"/>
        <v>7.3751719894661445</v>
      </c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25">
      <c r="A13" s="3" t="s">
        <v>8</v>
      </c>
      <c r="B13" s="53">
        <f t="shared" si="1"/>
        <v>2111.5697399999999</v>
      </c>
      <c r="C13" s="19">
        <f t="shared" si="2"/>
        <v>8.8303834158078267</v>
      </c>
      <c r="D13" s="19">
        <v>20.85117</v>
      </c>
      <c r="E13" s="19">
        <f t="shared" si="3"/>
        <v>9.2271731328999937</v>
      </c>
      <c r="F13" s="19">
        <v>441.06533000000002</v>
      </c>
      <c r="G13" s="19">
        <f t="shared" si="4"/>
        <v>5.9436577351892987</v>
      </c>
      <c r="H13" s="19">
        <v>30.085999999999999</v>
      </c>
      <c r="I13" s="19">
        <f t="shared" si="5"/>
        <v>31.511326628317377</v>
      </c>
      <c r="J13" s="19">
        <v>517.94589999999994</v>
      </c>
      <c r="K13" s="19">
        <f t="shared" si="6"/>
        <v>14.708128224384016</v>
      </c>
      <c r="L13" s="19">
        <v>834.27563000000009</v>
      </c>
      <c r="M13" s="19">
        <f t="shared" si="7"/>
        <v>9.014713952442305</v>
      </c>
      <c r="N13" s="19">
        <v>94.081609999999984</v>
      </c>
      <c r="O13" s="19">
        <f t="shared" si="8"/>
        <v>8.331264942699935</v>
      </c>
      <c r="P13" s="19">
        <v>81.748679999999993</v>
      </c>
      <c r="Q13" s="19">
        <f t="shared" si="9"/>
        <v>7.066708532224049</v>
      </c>
      <c r="R13" s="19">
        <v>91.515420000000006</v>
      </c>
      <c r="S13" s="19">
        <f t="shared" si="10"/>
        <v>8.2583477624772001</v>
      </c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25">
      <c r="A14" s="3" t="s">
        <v>9</v>
      </c>
      <c r="B14" s="53">
        <f t="shared" si="1"/>
        <v>2197.4502299999999</v>
      </c>
      <c r="C14" s="19">
        <f t="shared" si="2"/>
        <v>9.1895274404032214</v>
      </c>
      <c r="D14" s="19">
        <v>22.228529999999999</v>
      </c>
      <c r="E14" s="19">
        <f t="shared" si="3"/>
        <v>9.8366899699087149</v>
      </c>
      <c r="F14" s="19">
        <v>596.22663999999997</v>
      </c>
      <c r="G14" s="19">
        <f t="shared" si="4"/>
        <v>8.0345627727346525</v>
      </c>
      <c r="H14" s="19">
        <v>18.60089</v>
      </c>
      <c r="I14" s="19">
        <f t="shared" si="5"/>
        <v>19.482108634162152</v>
      </c>
      <c r="J14" s="19">
        <v>369.35445000000004</v>
      </c>
      <c r="K14" s="19">
        <f t="shared" si="6"/>
        <v>10.488571510744336</v>
      </c>
      <c r="L14" s="19">
        <v>853.12787999999989</v>
      </c>
      <c r="M14" s="19">
        <f t="shared" si="7"/>
        <v>9.2184207790577819</v>
      </c>
      <c r="N14" s="19">
        <v>160.22766999999999</v>
      </c>
      <c r="O14" s="19">
        <f t="shared" si="8"/>
        <v>14.188736458926392</v>
      </c>
      <c r="P14" s="19">
        <v>77.132840000000002</v>
      </c>
      <c r="Q14" s="19">
        <f t="shared" si="9"/>
        <v>6.6676954116283289</v>
      </c>
      <c r="R14" s="19">
        <v>100.55132999999999</v>
      </c>
      <c r="S14" s="19">
        <f t="shared" si="10"/>
        <v>9.0737479117683826</v>
      </c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25">
      <c r="A15" s="3" t="s">
        <v>10</v>
      </c>
      <c r="B15" s="53">
        <f t="shared" si="1"/>
        <v>2175.9965300000003</v>
      </c>
      <c r="C15" s="19">
        <f t="shared" si="2"/>
        <v>9.0998101115842758</v>
      </c>
      <c r="D15" s="19">
        <v>21.820119999999999</v>
      </c>
      <c r="E15" s="19">
        <f t="shared" si="3"/>
        <v>9.6559581558566645</v>
      </c>
      <c r="F15" s="19">
        <v>685.12147000000004</v>
      </c>
      <c r="G15" s="19">
        <f t="shared" si="4"/>
        <v>9.2324815571193568</v>
      </c>
      <c r="H15" s="19">
        <v>6.0967099999999999</v>
      </c>
      <c r="I15" s="19">
        <f t="shared" si="5"/>
        <v>6.3855421181987921</v>
      </c>
      <c r="J15" s="19">
        <v>306.44835</v>
      </c>
      <c r="K15" s="19">
        <f t="shared" si="6"/>
        <v>8.7022247419101326</v>
      </c>
      <c r="L15" s="19">
        <v>862.66705000000013</v>
      </c>
      <c r="M15" s="19">
        <f t="shared" si="7"/>
        <v>9.321495693152686</v>
      </c>
      <c r="N15" s="19">
        <v>110.43122000000001</v>
      </c>
      <c r="O15" s="19">
        <f t="shared" si="8"/>
        <v>9.7790817117775095</v>
      </c>
      <c r="P15" s="19">
        <v>84.882850000000005</v>
      </c>
      <c r="Q15" s="19">
        <f t="shared" si="9"/>
        <v>7.337639706653297</v>
      </c>
      <c r="R15" s="19">
        <v>98.528760000000005</v>
      </c>
      <c r="S15" s="19">
        <f t="shared" si="10"/>
        <v>8.8912312775885542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25">
      <c r="A16" s="3" t="s">
        <v>11</v>
      </c>
      <c r="B16" s="53">
        <f t="shared" si="1"/>
        <v>2212.7716799999998</v>
      </c>
      <c r="C16" s="19">
        <f t="shared" si="2"/>
        <v>9.2536002841380096</v>
      </c>
      <c r="D16" s="19">
        <v>21.343979999999998</v>
      </c>
      <c r="E16" s="19">
        <f t="shared" si="3"/>
        <v>9.4452540939023937</v>
      </c>
      <c r="F16" s="19">
        <v>692.27265</v>
      </c>
      <c r="G16" s="19">
        <f t="shared" si="4"/>
        <v>9.3288486107772144</v>
      </c>
      <c r="H16" s="19">
        <v>7.4268900000000002</v>
      </c>
      <c r="I16" s="19">
        <f t="shared" si="5"/>
        <v>7.7787395008503655</v>
      </c>
      <c r="J16" s="19">
        <v>434.31605999999999</v>
      </c>
      <c r="K16" s="19">
        <f t="shared" si="6"/>
        <v>12.333288670475548</v>
      </c>
      <c r="L16" s="19">
        <v>794.06142999999986</v>
      </c>
      <c r="M16" s="19">
        <f t="shared" si="7"/>
        <v>8.580181890387097</v>
      </c>
      <c r="N16" s="19">
        <v>55.612809999999996</v>
      </c>
      <c r="O16" s="19">
        <f t="shared" si="8"/>
        <v>4.9247143444721271</v>
      </c>
      <c r="P16" s="19">
        <v>93.917910000000006</v>
      </c>
      <c r="Q16" s="19">
        <f t="shared" si="9"/>
        <v>8.1186692669000937</v>
      </c>
      <c r="R16" s="19">
        <v>113.81994999999998</v>
      </c>
      <c r="S16" s="19">
        <f t="shared" si="10"/>
        <v>10.271107638557158</v>
      </c>
    </row>
    <row r="17" spans="1:19" x14ac:dyDescent="0.25">
      <c r="A17" s="3" t="s">
        <v>12</v>
      </c>
      <c r="B17" s="53">
        <f t="shared" si="1"/>
        <v>2282.8805200000002</v>
      </c>
      <c r="C17" s="19">
        <f>(B17/$B$7)*100</f>
        <v>9.5467887715035875</v>
      </c>
      <c r="D17" s="19">
        <v>0.70938000000000001</v>
      </c>
      <c r="E17" s="19">
        <f t="shared" si="3"/>
        <v>0.31391869506682823</v>
      </c>
      <c r="F17" s="19">
        <v>722.91512999999998</v>
      </c>
      <c r="G17" s="19">
        <f>F17/$F$7*100</f>
        <v>9.7417770385849121</v>
      </c>
      <c r="H17" s="19">
        <v>15.597720000000001</v>
      </c>
      <c r="I17" s="19">
        <f t="shared" si="5"/>
        <v>16.336663218009658</v>
      </c>
      <c r="J17" s="19">
        <v>369.26778999999999</v>
      </c>
      <c r="K17" s="19">
        <f t="shared" si="6"/>
        <v>10.486110623628663</v>
      </c>
      <c r="L17" s="19">
        <v>911.05650000000014</v>
      </c>
      <c r="M17" s="19">
        <f t="shared" si="7"/>
        <v>9.8443649157212612</v>
      </c>
      <c r="N17" s="19">
        <v>29.970469999999999</v>
      </c>
      <c r="O17" s="19">
        <f t="shared" si="8"/>
        <v>2.6539929113377219</v>
      </c>
      <c r="P17" s="19">
        <v>115.7784</v>
      </c>
      <c r="Q17" s="19">
        <f t="shared" si="9"/>
        <v>10.008384320422653</v>
      </c>
      <c r="R17" s="19">
        <v>117.58513000000001</v>
      </c>
      <c r="S17" s="19">
        <f t="shared" si="10"/>
        <v>10.610877327952938</v>
      </c>
    </row>
    <row r="18" spans="1:19" x14ac:dyDescent="0.25">
      <c r="A18" s="3" t="s">
        <v>13</v>
      </c>
      <c r="B18" s="53">
        <f t="shared" si="1"/>
        <v>1978.1964499999999</v>
      </c>
      <c r="C18" s="19">
        <f>(B18/$B$7)*100</f>
        <v>8.2726290277724459</v>
      </c>
      <c r="D18" s="19">
        <v>12.53533</v>
      </c>
      <c r="E18" s="19">
        <f t="shared" si="3"/>
        <v>5.5472023962221435</v>
      </c>
      <c r="F18" s="19">
        <v>697.7379699999999</v>
      </c>
      <c r="G18" s="19">
        <f>F18/$F$7*100</f>
        <v>9.4024975450366455</v>
      </c>
      <c r="H18" s="19">
        <v>0.67698000000000003</v>
      </c>
      <c r="I18" s="19">
        <f t="shared" si="5"/>
        <v>0.70905198101569844</v>
      </c>
      <c r="J18" s="19">
        <v>154.89038000000002</v>
      </c>
      <c r="K18" s="19">
        <f t="shared" si="6"/>
        <v>4.398427653860308</v>
      </c>
      <c r="L18" s="19">
        <v>778.72346000000005</v>
      </c>
      <c r="M18" s="19">
        <f t="shared" si="7"/>
        <v>8.4144483999324606</v>
      </c>
      <c r="N18" s="19">
        <v>99.42658999999999</v>
      </c>
      <c r="O18" s="19">
        <f t="shared" si="8"/>
        <v>8.8045821456414259</v>
      </c>
      <c r="P18" s="19">
        <v>133.37356</v>
      </c>
      <c r="Q18" s="19">
        <f t="shared" si="9"/>
        <v>11.529385849717649</v>
      </c>
      <c r="R18" s="19">
        <v>100.83217999999999</v>
      </c>
      <c r="S18" s="19">
        <f t="shared" si="10"/>
        <v>9.099091804295913</v>
      </c>
    </row>
    <row r="19" spans="1:19" x14ac:dyDescent="0.25">
      <c r="A19" s="4" t="s">
        <v>14</v>
      </c>
      <c r="B19" s="54">
        <f t="shared" si="1"/>
        <v>1876.3714200000002</v>
      </c>
      <c r="C19" s="55">
        <f t="shared" ref="C19" si="11">(B19/$B$7)*100</f>
        <v>7.8468064564440025</v>
      </c>
      <c r="D19" s="55">
        <v>22.123999999999999</v>
      </c>
      <c r="E19" s="55">
        <f t="shared" si="3"/>
        <v>9.7904327858954403</v>
      </c>
      <c r="F19" s="55">
        <v>621.22816999999998</v>
      </c>
      <c r="G19" s="55">
        <f>F19/$F$7*100</f>
        <v>8.371475531613406</v>
      </c>
      <c r="H19" s="55">
        <v>7.9498699999999998</v>
      </c>
      <c r="I19" s="55">
        <f t="shared" si="5"/>
        <v>8.3264957196922644</v>
      </c>
      <c r="J19" s="55">
        <v>122.55822999999999</v>
      </c>
      <c r="K19" s="55">
        <f t="shared" si="6"/>
        <v>3.4802904353399602</v>
      </c>
      <c r="L19" s="55">
        <v>744.59603000000004</v>
      </c>
      <c r="M19" s="55">
        <f t="shared" si="7"/>
        <v>8.0456865563412752</v>
      </c>
      <c r="N19" s="55">
        <v>100.23552000000002</v>
      </c>
      <c r="O19" s="55">
        <f t="shared" si="8"/>
        <v>8.8762158065672807</v>
      </c>
      <c r="P19" s="55">
        <v>156.21637999999999</v>
      </c>
      <c r="Q19" s="55">
        <f t="shared" si="9"/>
        <v>13.504017745841942</v>
      </c>
      <c r="R19" s="55">
        <v>101.46322000000001</v>
      </c>
      <c r="S19" s="55">
        <f t="shared" si="10"/>
        <v>9.156036828118495</v>
      </c>
    </row>
    <row r="20" spans="1:19" ht="11.25" customHeight="1" x14ac:dyDescent="0.25">
      <c r="A20" s="18" t="s">
        <v>28</v>
      </c>
      <c r="F20" s="47"/>
      <c r="G20" s="49"/>
      <c r="P20" s="52"/>
    </row>
    <row r="21" spans="1:19" ht="11.25" customHeight="1" x14ac:dyDescent="0.25">
      <c r="A21" s="5" t="s">
        <v>30</v>
      </c>
      <c r="B21" s="5"/>
      <c r="C21" s="5"/>
      <c r="D21" s="5"/>
      <c r="F21" s="5"/>
      <c r="G21" s="5"/>
      <c r="H21" s="5"/>
      <c r="I21" s="5"/>
      <c r="J21" s="5"/>
      <c r="L21" s="5"/>
      <c r="N21" s="5"/>
      <c r="O21" s="1"/>
      <c r="P21" s="52"/>
      <c r="Q21" s="1"/>
      <c r="R21" s="1"/>
      <c r="S21" s="1"/>
    </row>
    <row r="22" spans="1:19" ht="11.25" customHeight="1" x14ac:dyDescent="0.25">
      <c r="A22" s="5" t="s">
        <v>19</v>
      </c>
      <c r="C22" s="52"/>
      <c r="D22" s="5"/>
      <c r="F22" s="5"/>
      <c r="G22" s="5"/>
      <c r="H22" s="5"/>
      <c r="I22" s="5"/>
      <c r="J22" s="5"/>
      <c r="L22" s="5"/>
      <c r="N22" s="5"/>
      <c r="O22" s="1"/>
      <c r="P22" s="52"/>
      <c r="Q22" s="1"/>
      <c r="R22" s="1"/>
      <c r="S22" s="1"/>
    </row>
    <row r="23" spans="1:19" ht="11.25" customHeight="1" x14ac:dyDescent="0.25">
      <c r="A23" s="5" t="s">
        <v>51</v>
      </c>
      <c r="B23" s="40"/>
      <c r="C23" s="52"/>
      <c r="D23" s="5"/>
    </row>
    <row r="24" spans="1:19" ht="11.25" customHeight="1" x14ac:dyDescent="0.25">
      <c r="A24" s="5" t="s">
        <v>25</v>
      </c>
      <c r="B24" s="41"/>
      <c r="C24" s="52"/>
      <c r="D24" s="6"/>
    </row>
    <row r="25" spans="1:19" ht="11.25" customHeight="1" x14ac:dyDescent="0.25">
      <c r="A25" s="5" t="s">
        <v>18</v>
      </c>
      <c r="B25" s="41"/>
      <c r="C25" s="52"/>
      <c r="D25" s="6"/>
    </row>
    <row r="26" spans="1:19" x14ac:dyDescent="0.25">
      <c r="C26" s="52"/>
    </row>
  </sheetData>
  <mergeCells count="4">
    <mergeCell ref="C5:C6"/>
    <mergeCell ref="D5:S5"/>
    <mergeCell ref="B5:B6"/>
    <mergeCell ref="A5:A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4E14-51DC-47C2-BCE1-F80BD88499F4}">
  <dimension ref="A1:S36"/>
  <sheetViews>
    <sheetView workbookViewId="0">
      <selection activeCell="R6" sqref="R6"/>
    </sheetView>
  </sheetViews>
  <sheetFormatPr baseColWidth="10" defaultColWidth="11.42578125" defaultRowHeight="15" x14ac:dyDescent="0.25"/>
  <cols>
    <col min="1" max="1" width="11.42578125" style="16"/>
    <col min="2" max="2" width="15.28515625" style="39" bestFit="1" customWidth="1"/>
    <col min="3" max="3" width="7.140625" style="16" bestFit="1" customWidth="1"/>
    <col min="4" max="4" width="8.28515625" style="16" customWidth="1"/>
    <col min="5" max="10" width="7.140625" style="16" bestFit="1" customWidth="1"/>
    <col min="11" max="11" width="9.5703125" style="16" bestFit="1" customWidth="1"/>
    <col min="12" max="12" width="8.5703125" style="16" customWidth="1"/>
    <col min="13" max="13" width="8.140625" style="16" bestFit="1" customWidth="1"/>
    <col min="14" max="14" width="11.42578125" style="16"/>
    <col min="15" max="15" width="8.28515625" style="16" customWidth="1"/>
    <col min="16" max="16" width="11.42578125" style="16"/>
    <col min="17" max="17" width="8.28515625" style="16" customWidth="1"/>
    <col min="18" max="18" width="11.42578125" style="16"/>
    <col min="19" max="19" width="8.28515625" style="16" customWidth="1"/>
    <col min="20" max="20" width="11.42578125" style="16"/>
    <col min="21" max="21" width="17.85546875" style="16" bestFit="1" customWidth="1"/>
    <col min="22" max="16384" width="11.42578125" style="16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 t="s">
        <v>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1"/>
      <c r="B4" s="3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85" t="s">
        <v>0</v>
      </c>
      <c r="B5" s="85" t="s">
        <v>1</v>
      </c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24" x14ac:dyDescent="0.25">
      <c r="A6" s="86"/>
      <c r="B6" s="86"/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  <c r="R6" s="7" t="s">
        <v>55</v>
      </c>
      <c r="S6" s="7" t="s">
        <v>2</v>
      </c>
    </row>
    <row r="7" spans="1:19" x14ac:dyDescent="0.25">
      <c r="A7" s="26" t="s">
        <v>1</v>
      </c>
      <c r="B7" s="53">
        <f>SUM(B8:B19)</f>
        <v>25397.106700000004</v>
      </c>
      <c r="C7" s="53">
        <f t="shared" ref="C7:S7" si="0">SUM(C8:C19)</f>
        <v>99.999999999999986</v>
      </c>
      <c r="D7" s="53">
        <f>SUM(D8:D19)</f>
        <v>236.18640000000002</v>
      </c>
      <c r="E7" s="53">
        <f t="shared" si="0"/>
        <v>100</v>
      </c>
      <c r="F7" s="53">
        <f>SUM(F8:F19)</f>
        <v>7508.8869400000003</v>
      </c>
      <c r="G7" s="53">
        <f t="shared" si="0"/>
        <v>100</v>
      </c>
      <c r="H7" s="53">
        <f>SUM(H8:H19)</f>
        <v>46.292999999999999</v>
      </c>
      <c r="I7" s="53">
        <f t="shared" si="0"/>
        <v>99.999999999999986</v>
      </c>
      <c r="J7" s="53">
        <f>SUM(J8:J19)</f>
        <v>3212.5595599999997</v>
      </c>
      <c r="K7" s="53">
        <f t="shared" si="0"/>
        <v>100</v>
      </c>
      <c r="L7" s="53">
        <f>SUM(L8:L19)</f>
        <v>10408.610659999998</v>
      </c>
      <c r="M7" s="53">
        <f t="shared" si="0"/>
        <v>100.00000000000003</v>
      </c>
      <c r="N7" s="53">
        <f>SUM(N8:N19)</f>
        <v>1054.45696</v>
      </c>
      <c r="O7" s="53">
        <f t="shared" si="0"/>
        <v>100</v>
      </c>
      <c r="P7" s="53">
        <f>SUM(P8:P19)</f>
        <v>1445.0873399999998</v>
      </c>
      <c r="Q7" s="53">
        <f t="shared" si="0"/>
        <v>100</v>
      </c>
      <c r="R7" s="53">
        <f>SUM(R8:R19)</f>
        <v>1485.0258399999998</v>
      </c>
      <c r="S7" s="53">
        <f t="shared" si="0"/>
        <v>100.00000000000004</v>
      </c>
    </row>
    <row r="8" spans="1:19" x14ac:dyDescent="0.25">
      <c r="A8" s="3" t="s">
        <v>3</v>
      </c>
      <c r="B8" s="53">
        <f>SUM(D8,F8,H8,J8,L8,N8,P8,R8)</f>
        <v>1914.3962300000001</v>
      </c>
      <c r="C8" s="19">
        <f>(B8/$B$7)*100</f>
        <v>7.5378516640243891</v>
      </c>
      <c r="D8" s="19">
        <v>22.06129</v>
      </c>
      <c r="E8" s="19">
        <f>D8/$D$7*100</f>
        <v>9.3406267253321946</v>
      </c>
      <c r="F8" s="19">
        <v>672.23703999999998</v>
      </c>
      <c r="G8" s="19">
        <f>F8/$F$7*100</f>
        <v>8.9525524271643917</v>
      </c>
      <c r="H8" s="19">
        <v>0</v>
      </c>
      <c r="I8" s="19">
        <f>H8/$H$7*100</f>
        <v>0</v>
      </c>
      <c r="J8" s="19">
        <v>104.23875999999998</v>
      </c>
      <c r="K8" s="19">
        <f>J8/$J$7*100</f>
        <v>3.2447261460266899</v>
      </c>
      <c r="L8" s="19">
        <v>764.89050000000009</v>
      </c>
      <c r="M8" s="19">
        <f>L8/$L$7*100</f>
        <v>7.3486320603714486</v>
      </c>
      <c r="N8" s="19">
        <v>123.31724</v>
      </c>
      <c r="O8" s="19">
        <f>N8/$N$7*100</f>
        <v>11.694857607085263</v>
      </c>
      <c r="P8" s="19">
        <v>117.84654</v>
      </c>
      <c r="Q8" s="19">
        <f>P8/$P$7*100</f>
        <v>8.1549769856817118</v>
      </c>
      <c r="R8" s="19">
        <v>109.80486000000001</v>
      </c>
      <c r="S8" s="19">
        <f>R8/$R$7*100</f>
        <v>7.3941380036861863</v>
      </c>
    </row>
    <row r="9" spans="1:19" x14ac:dyDescent="0.25">
      <c r="A9" s="3" t="s">
        <v>4</v>
      </c>
      <c r="B9" s="53">
        <f t="shared" ref="B9:B19" si="1">SUM(D9,F9,H9,J9,L9,N9,P9,R9)</f>
        <v>1760.9340299999999</v>
      </c>
      <c r="C9" s="19">
        <f t="shared" ref="C9:C16" si="2">(B9/$B$7)*100</f>
        <v>6.9336009443941888</v>
      </c>
      <c r="D9" s="19">
        <v>20.49419</v>
      </c>
      <c r="E9" s="19">
        <f t="shared" ref="E9:E19" si="3">D9/$D$7*100</f>
        <v>8.6771253552279042</v>
      </c>
      <c r="F9" s="19">
        <v>522.40739000000008</v>
      </c>
      <c r="G9" s="19">
        <f t="shared" ref="G9:G16" si="4">F9/$F$7*100</f>
        <v>6.9571881182166271</v>
      </c>
      <c r="H9" s="19">
        <v>0.14355000000000001</v>
      </c>
      <c r="I9" s="19">
        <f t="shared" ref="I9:I19" si="5">H9/$H$7*100</f>
        <v>0.31009007841358305</v>
      </c>
      <c r="J9" s="19">
        <v>106.30378</v>
      </c>
      <c r="K9" s="19">
        <f t="shared" ref="K9:K19" si="6">J9/$J$7*100</f>
        <v>3.3090057324882722</v>
      </c>
      <c r="L9" s="19">
        <v>823.07534999999996</v>
      </c>
      <c r="M9" s="19">
        <f t="shared" ref="M9:M19" si="7">L9/$L$7*100</f>
        <v>7.9076389432362548</v>
      </c>
      <c r="N9" s="19">
        <v>72.966229999999996</v>
      </c>
      <c r="O9" s="19">
        <f t="shared" ref="O9:O19" si="8">N9/$N$7*100</f>
        <v>6.9197921553858404</v>
      </c>
      <c r="P9" s="19">
        <v>104.60611999999999</v>
      </c>
      <c r="Q9" s="19">
        <f t="shared" ref="Q9:Q19" si="9">P9/$P$7*100</f>
        <v>7.2387403241661517</v>
      </c>
      <c r="R9" s="19">
        <v>110.93742</v>
      </c>
      <c r="S9" s="19">
        <f t="shared" ref="S9:S19" si="10">R9/$R$7*100</f>
        <v>7.4704033432845875</v>
      </c>
    </row>
    <row r="10" spans="1:19" x14ac:dyDescent="0.25">
      <c r="A10" s="3" t="s">
        <v>5</v>
      </c>
      <c r="B10" s="53">
        <f t="shared" si="1"/>
        <v>2001.0975700000004</v>
      </c>
      <c r="C10" s="19">
        <f t="shared" si="2"/>
        <v>7.879234409012426</v>
      </c>
      <c r="D10" s="19">
        <v>21.338429999999999</v>
      </c>
      <c r="E10" s="19">
        <f t="shared" si="3"/>
        <v>9.034571846643157</v>
      </c>
      <c r="F10" s="19">
        <v>571.93903999999998</v>
      </c>
      <c r="G10" s="19">
        <f t="shared" si="4"/>
        <v>7.6168284936249151</v>
      </c>
      <c r="H10" s="19">
        <v>4.9020000000000001E-2</v>
      </c>
      <c r="I10" s="19">
        <f t="shared" si="5"/>
        <v>0.10589073942064677</v>
      </c>
      <c r="J10" s="19">
        <v>221.39071999999999</v>
      </c>
      <c r="K10" s="19">
        <f t="shared" si="6"/>
        <v>6.8914121548613414</v>
      </c>
      <c r="L10" s="19">
        <v>868.27383999999995</v>
      </c>
      <c r="M10" s="19">
        <f t="shared" si="7"/>
        <v>8.341880279341721</v>
      </c>
      <c r="N10" s="19">
        <v>89.604609999999994</v>
      </c>
      <c r="O10" s="19">
        <f t="shared" si="8"/>
        <v>8.497701983018823</v>
      </c>
      <c r="P10" s="19">
        <v>93.94395999999999</v>
      </c>
      <c r="Q10" s="19">
        <f t="shared" si="9"/>
        <v>6.5009191762762253</v>
      </c>
      <c r="R10" s="19">
        <v>134.55795000000001</v>
      </c>
      <c r="S10" s="19">
        <f t="shared" si="10"/>
        <v>9.0609837469225454</v>
      </c>
    </row>
    <row r="11" spans="1:19" x14ac:dyDescent="0.25">
      <c r="A11" s="3" t="s">
        <v>6</v>
      </c>
      <c r="B11" s="53">
        <f t="shared" si="1"/>
        <v>1972.8616099999999</v>
      </c>
      <c r="C11" s="19">
        <f t="shared" si="2"/>
        <v>7.7680565479531563</v>
      </c>
      <c r="D11" s="19">
        <v>21.320180000000001</v>
      </c>
      <c r="E11" s="19">
        <f t="shared" si="3"/>
        <v>9.0268448987748648</v>
      </c>
      <c r="F11" s="19">
        <v>705.89428999999996</v>
      </c>
      <c r="G11" s="19">
        <f t="shared" si="4"/>
        <v>9.4007846387949474</v>
      </c>
      <c r="H11" s="19">
        <v>0.30747999999999998</v>
      </c>
      <c r="I11" s="19">
        <f t="shared" si="5"/>
        <v>0.66420409133130276</v>
      </c>
      <c r="J11" s="19">
        <v>104.98505999999998</v>
      </c>
      <c r="K11" s="19">
        <f t="shared" si="6"/>
        <v>3.2679568437324154</v>
      </c>
      <c r="L11" s="19">
        <v>827.94842999999992</v>
      </c>
      <c r="M11" s="19">
        <f t="shared" si="7"/>
        <v>7.9544567190103734</v>
      </c>
      <c r="N11" s="19">
        <v>93.064130000000006</v>
      </c>
      <c r="O11" s="19">
        <f t="shared" si="8"/>
        <v>8.8257874460803034</v>
      </c>
      <c r="P11" s="19">
        <v>95.954869999999985</v>
      </c>
      <c r="Q11" s="19">
        <f t="shared" si="9"/>
        <v>6.6400740871482551</v>
      </c>
      <c r="R11" s="19">
        <v>123.38717</v>
      </c>
      <c r="S11" s="19">
        <f t="shared" si="10"/>
        <v>8.308755758755014</v>
      </c>
    </row>
    <row r="12" spans="1:19" x14ac:dyDescent="0.25">
      <c r="A12" s="3" t="s">
        <v>7</v>
      </c>
      <c r="B12" s="53">
        <f t="shared" si="1"/>
        <v>2170.00731</v>
      </c>
      <c r="C12" s="19">
        <f t="shared" si="2"/>
        <v>8.5443091436868261</v>
      </c>
      <c r="D12" s="19">
        <v>22.08184</v>
      </c>
      <c r="E12" s="19">
        <f t="shared" si="3"/>
        <v>9.3493274803290944</v>
      </c>
      <c r="F12" s="19">
        <v>699.66251</v>
      </c>
      <c r="G12" s="19">
        <f t="shared" si="4"/>
        <v>9.3177925781900228</v>
      </c>
      <c r="H12" s="19">
        <v>11.2988</v>
      </c>
      <c r="I12" s="19">
        <f t="shared" si="5"/>
        <v>24.407145788780159</v>
      </c>
      <c r="J12" s="19">
        <v>228.28196</v>
      </c>
      <c r="K12" s="19">
        <f t="shared" si="6"/>
        <v>7.1059214852346591</v>
      </c>
      <c r="L12" s="19">
        <v>850.18752999999992</v>
      </c>
      <c r="M12" s="19">
        <f t="shared" si="7"/>
        <v>8.1681173191273935</v>
      </c>
      <c r="N12" s="19">
        <v>71.427819999999997</v>
      </c>
      <c r="O12" s="19">
        <f t="shared" si="8"/>
        <v>6.773896205303628</v>
      </c>
      <c r="P12" s="19">
        <v>163.60389000000001</v>
      </c>
      <c r="Q12" s="19">
        <f t="shared" si="9"/>
        <v>11.321384214742345</v>
      </c>
      <c r="R12" s="19">
        <v>123.46296</v>
      </c>
      <c r="S12" s="19">
        <f t="shared" si="10"/>
        <v>8.3138593736523809</v>
      </c>
    </row>
    <row r="13" spans="1:19" x14ac:dyDescent="0.25">
      <c r="A13" s="3" t="s">
        <v>8</v>
      </c>
      <c r="B13" s="53">
        <f t="shared" si="1"/>
        <v>2227.0559899999998</v>
      </c>
      <c r="C13" s="19">
        <f t="shared" si="2"/>
        <v>8.7689358331514171</v>
      </c>
      <c r="D13" s="19">
        <v>21.406420000000001</v>
      </c>
      <c r="E13" s="19">
        <f t="shared" si="3"/>
        <v>9.0633584321535867</v>
      </c>
      <c r="F13" s="19">
        <v>494.29967999999997</v>
      </c>
      <c r="G13" s="19">
        <f t="shared" si="4"/>
        <v>6.5828621998135981</v>
      </c>
      <c r="H13" s="19">
        <v>28.558859999999996</v>
      </c>
      <c r="I13" s="19">
        <f t="shared" si="5"/>
        <v>61.691530036938623</v>
      </c>
      <c r="J13" s="19">
        <v>407.63204999999994</v>
      </c>
      <c r="K13" s="19">
        <f t="shared" si="6"/>
        <v>12.688700159071914</v>
      </c>
      <c r="L13" s="19">
        <v>916.31740000000002</v>
      </c>
      <c r="M13" s="19">
        <f t="shared" si="7"/>
        <v>8.8034554267783527</v>
      </c>
      <c r="N13" s="19">
        <v>92.876379999999997</v>
      </c>
      <c r="O13" s="19">
        <f t="shared" si="8"/>
        <v>8.8079820725921323</v>
      </c>
      <c r="P13" s="19">
        <v>148.05499</v>
      </c>
      <c r="Q13" s="19">
        <f t="shared" si="9"/>
        <v>10.245400807400335</v>
      </c>
      <c r="R13" s="19">
        <v>117.91020999999999</v>
      </c>
      <c r="S13" s="19">
        <f t="shared" si="10"/>
        <v>7.939943321120932</v>
      </c>
    </row>
    <row r="14" spans="1:19" x14ac:dyDescent="0.25">
      <c r="A14" s="3" t="s">
        <v>9</v>
      </c>
      <c r="B14" s="53">
        <f t="shared" si="1"/>
        <v>2290.9036500000002</v>
      </c>
      <c r="C14" s="19">
        <f t="shared" si="2"/>
        <v>9.0203332098455125</v>
      </c>
      <c r="D14" s="19">
        <v>18.882930000000002</v>
      </c>
      <c r="E14" s="19">
        <f t="shared" si="3"/>
        <v>7.9949268882543629</v>
      </c>
      <c r="F14" s="19">
        <v>520.60095999999999</v>
      </c>
      <c r="G14" s="19">
        <f t="shared" si="4"/>
        <v>6.9331308909013876</v>
      </c>
      <c r="H14" s="19">
        <v>0</v>
      </c>
      <c r="I14" s="19">
        <f t="shared" si="5"/>
        <v>0</v>
      </c>
      <c r="J14" s="19">
        <v>421.61525999999986</v>
      </c>
      <c r="K14" s="19">
        <f t="shared" si="6"/>
        <v>13.123967108644047</v>
      </c>
      <c r="L14" s="19">
        <v>925.80213999999989</v>
      </c>
      <c r="M14" s="19">
        <f t="shared" si="7"/>
        <v>8.8945794039336281</v>
      </c>
      <c r="N14" s="19">
        <v>144.34831999999997</v>
      </c>
      <c r="O14" s="19">
        <f t="shared" si="8"/>
        <v>13.68935153123746</v>
      </c>
      <c r="P14" s="19">
        <v>137.07693</v>
      </c>
      <c r="Q14" s="19">
        <f t="shared" si="9"/>
        <v>9.4857193891131875</v>
      </c>
      <c r="R14" s="19">
        <v>122.57710999999999</v>
      </c>
      <c r="S14" s="19">
        <f t="shared" si="10"/>
        <v>8.2542072129869464</v>
      </c>
    </row>
    <row r="15" spans="1:19" x14ac:dyDescent="0.25">
      <c r="A15" s="3" t="s">
        <v>10</v>
      </c>
      <c r="B15" s="53">
        <f t="shared" si="1"/>
        <v>2390.9781199999998</v>
      </c>
      <c r="C15" s="19">
        <f t="shared" si="2"/>
        <v>9.4143720709729486</v>
      </c>
      <c r="D15" s="19">
        <v>22.423279999999998</v>
      </c>
      <c r="E15" s="19">
        <f t="shared" si="3"/>
        <v>9.4938912655428069</v>
      </c>
      <c r="F15" s="19">
        <v>732.16003999999998</v>
      </c>
      <c r="G15" s="19">
        <f t="shared" si="4"/>
        <v>9.7505801572236752</v>
      </c>
      <c r="H15" s="19">
        <v>0</v>
      </c>
      <c r="I15" s="19">
        <f t="shared" si="5"/>
        <v>0</v>
      </c>
      <c r="J15" s="19">
        <v>298.61212999999998</v>
      </c>
      <c r="K15" s="19">
        <f t="shared" si="6"/>
        <v>9.2951468890432025</v>
      </c>
      <c r="L15" s="19">
        <v>959.82744000000002</v>
      </c>
      <c r="M15" s="19">
        <f t="shared" si="7"/>
        <v>9.2214750974266924</v>
      </c>
      <c r="N15" s="19">
        <v>106.11408999999998</v>
      </c>
      <c r="O15" s="19">
        <f t="shared" si="8"/>
        <v>10.06338750896006</v>
      </c>
      <c r="P15" s="19">
        <v>133.22119999999998</v>
      </c>
      <c r="Q15" s="19">
        <f t="shared" si="9"/>
        <v>9.218902990320295</v>
      </c>
      <c r="R15" s="19">
        <v>138.61993999999999</v>
      </c>
      <c r="S15" s="19">
        <f t="shared" si="10"/>
        <v>9.3345136674524127</v>
      </c>
    </row>
    <row r="16" spans="1:19" x14ac:dyDescent="0.25">
      <c r="A16" s="3" t="s">
        <v>11</v>
      </c>
      <c r="B16" s="53">
        <f t="shared" si="1"/>
        <v>2296.2547999999997</v>
      </c>
      <c r="C16" s="19">
        <f t="shared" si="2"/>
        <v>9.041403129593494</v>
      </c>
      <c r="D16" s="19">
        <v>21.379470000000001</v>
      </c>
      <c r="E16" s="19">
        <f t="shared" si="3"/>
        <v>9.0519479529727356</v>
      </c>
      <c r="F16" s="19">
        <v>640.02318000000002</v>
      </c>
      <c r="G16" s="19">
        <f t="shared" si="4"/>
        <v>8.5235426383980162</v>
      </c>
      <c r="H16" s="19">
        <v>6.0220000000000003E-2</v>
      </c>
      <c r="I16" s="19">
        <f t="shared" si="5"/>
        <v>0.13008446201369536</v>
      </c>
      <c r="J16" s="19">
        <v>463.64749</v>
      </c>
      <c r="K16" s="19">
        <f t="shared" si="6"/>
        <v>14.432339115916657</v>
      </c>
      <c r="L16" s="19">
        <v>833.38522</v>
      </c>
      <c r="M16" s="19">
        <f t="shared" si="7"/>
        <v>8.0066902992411499</v>
      </c>
      <c r="N16" s="19">
        <v>79.366280000000003</v>
      </c>
      <c r="O16" s="19">
        <f t="shared" si="8"/>
        <v>7.5267443822458162</v>
      </c>
      <c r="P16" s="19">
        <v>116.16149999999999</v>
      </c>
      <c r="Q16" s="19">
        <f t="shared" si="9"/>
        <v>8.0383722689038297</v>
      </c>
      <c r="R16" s="19">
        <v>142.23144000000002</v>
      </c>
      <c r="S16" s="19">
        <f t="shared" si="10"/>
        <v>9.5777080889043695</v>
      </c>
    </row>
    <row r="17" spans="1:19" x14ac:dyDescent="0.25">
      <c r="A17" s="3" t="s">
        <v>12</v>
      </c>
      <c r="B17" s="53">
        <f t="shared" si="1"/>
        <v>2393.62986</v>
      </c>
      <c r="C17" s="19">
        <f>(B17/$B$7)*100</f>
        <v>9.4248131815739455</v>
      </c>
      <c r="D17" s="19">
        <v>10.1431</v>
      </c>
      <c r="E17" s="19">
        <f t="shared" si="3"/>
        <v>4.2945317765967896</v>
      </c>
      <c r="F17" s="19">
        <v>685.99749999999995</v>
      </c>
      <c r="G17" s="19">
        <f>F17/$F$7*100</f>
        <v>9.1358080828954389</v>
      </c>
      <c r="H17" s="19">
        <v>2.64832</v>
      </c>
      <c r="I17" s="19">
        <f t="shared" si="5"/>
        <v>5.7207785194305831</v>
      </c>
      <c r="J17" s="19">
        <v>445.92912000000001</v>
      </c>
      <c r="K17" s="19">
        <f t="shared" si="6"/>
        <v>13.880804749967036</v>
      </c>
      <c r="L17" s="19">
        <v>959.15699999999993</v>
      </c>
      <c r="M17" s="19">
        <f t="shared" si="7"/>
        <v>9.2150338919488419</v>
      </c>
      <c r="N17" s="19">
        <v>48.393899999999995</v>
      </c>
      <c r="O17" s="19">
        <f t="shared" si="8"/>
        <v>4.5894618591165637</v>
      </c>
      <c r="P17" s="19">
        <v>105.83175999999997</v>
      </c>
      <c r="Q17" s="19">
        <f t="shared" si="9"/>
        <v>7.3235545749089459</v>
      </c>
      <c r="R17" s="19">
        <v>135.52915999999999</v>
      </c>
      <c r="S17" s="19">
        <f t="shared" si="10"/>
        <v>9.1263839557162196</v>
      </c>
    </row>
    <row r="18" spans="1:19" x14ac:dyDescent="0.25">
      <c r="A18" s="3" t="s">
        <v>13</v>
      </c>
      <c r="B18" s="53">
        <f t="shared" si="1"/>
        <v>1962.9626599999997</v>
      </c>
      <c r="C18" s="19">
        <f>(B18/$B$7)*100</f>
        <v>7.7290798640460858</v>
      </c>
      <c r="D18" s="19">
        <v>13.44664</v>
      </c>
      <c r="E18" s="19">
        <f t="shared" si="3"/>
        <v>5.6932321251350624</v>
      </c>
      <c r="F18" s="19">
        <v>607.21308999999997</v>
      </c>
      <c r="G18" s="19">
        <f>F18/$F$7*100</f>
        <v>8.0865925249901274</v>
      </c>
      <c r="H18" s="19">
        <v>3.22675</v>
      </c>
      <c r="I18" s="19">
        <f t="shared" si="5"/>
        <v>6.9702762836713976</v>
      </c>
      <c r="J18" s="19">
        <v>231.68507999999997</v>
      </c>
      <c r="K18" s="19">
        <f t="shared" si="6"/>
        <v>7.2118532177501482</v>
      </c>
      <c r="L18" s="19">
        <v>853.10969999999998</v>
      </c>
      <c r="M18" s="19">
        <f t="shared" si="7"/>
        <v>8.1961918633240529</v>
      </c>
      <c r="N18" s="19">
        <v>53.684689999999996</v>
      </c>
      <c r="O18" s="19">
        <f t="shared" si="8"/>
        <v>5.091216809835462</v>
      </c>
      <c r="P18" s="19">
        <v>102.49257</v>
      </c>
      <c r="Q18" s="19">
        <f t="shared" si="9"/>
        <v>7.0924827284141889</v>
      </c>
      <c r="R18" s="19">
        <v>98.104139999999987</v>
      </c>
      <c r="S18" s="19">
        <f t="shared" si="10"/>
        <v>6.606224441185482</v>
      </c>
    </row>
    <row r="19" spans="1:19" x14ac:dyDescent="0.25">
      <c r="A19" s="4" t="s">
        <v>14</v>
      </c>
      <c r="B19" s="54">
        <f t="shared" si="1"/>
        <v>2016.02487</v>
      </c>
      <c r="C19" s="55">
        <f t="shared" ref="C19" si="11">(B19/$B$7)*100</f>
        <v>7.9380100017455906</v>
      </c>
      <c r="D19" s="55">
        <v>21.208629999999999</v>
      </c>
      <c r="E19" s="55">
        <f t="shared" si="3"/>
        <v>8.97961525303743</v>
      </c>
      <c r="F19" s="55">
        <v>656.45222000000001</v>
      </c>
      <c r="G19" s="55">
        <f>F19/$F$7*100</f>
        <v>8.7423372497868517</v>
      </c>
      <c r="H19" s="55">
        <v>0</v>
      </c>
      <c r="I19" s="55">
        <f t="shared" si="5"/>
        <v>0</v>
      </c>
      <c r="J19" s="55">
        <v>178.23814999999999</v>
      </c>
      <c r="K19" s="55">
        <f t="shared" si="6"/>
        <v>5.5481663972636204</v>
      </c>
      <c r="L19" s="55">
        <v>826.63611000000003</v>
      </c>
      <c r="M19" s="55">
        <f t="shared" si="7"/>
        <v>7.941848696260104</v>
      </c>
      <c r="N19" s="55">
        <v>79.293270000000007</v>
      </c>
      <c r="O19" s="55">
        <f t="shared" si="8"/>
        <v>7.5198204391386456</v>
      </c>
      <c r="P19" s="55">
        <v>126.29301000000002</v>
      </c>
      <c r="Q19" s="55">
        <f t="shared" si="9"/>
        <v>8.7394724529245433</v>
      </c>
      <c r="R19" s="55">
        <v>127.90347999999999</v>
      </c>
      <c r="S19" s="55">
        <f t="shared" si="10"/>
        <v>8.6128790863329368</v>
      </c>
    </row>
    <row r="20" spans="1:19" ht="9.75" customHeight="1" x14ac:dyDescent="0.25">
      <c r="A20" s="18" t="s">
        <v>28</v>
      </c>
      <c r="F20" s="47"/>
      <c r="G20" s="49"/>
    </row>
    <row r="21" spans="1:19" ht="9.75" customHeight="1" x14ac:dyDescent="0.25">
      <c r="A21" s="71" t="s">
        <v>30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"/>
      <c r="P21" s="1"/>
      <c r="Q21" s="1"/>
      <c r="R21" s="1"/>
      <c r="S21" s="1"/>
    </row>
    <row r="22" spans="1:19" ht="9.75" customHeight="1" x14ac:dyDescent="0.25">
      <c r="A22" s="71" t="s">
        <v>19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"/>
      <c r="P22" s="1"/>
      <c r="Q22" s="1"/>
      <c r="R22" s="1"/>
      <c r="S22" s="1"/>
    </row>
    <row r="23" spans="1:19" ht="9.75" customHeight="1" x14ac:dyDescent="0.25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"/>
      <c r="P23" s="1"/>
      <c r="Q23" s="1"/>
      <c r="R23" s="1"/>
      <c r="S23" s="1"/>
    </row>
    <row r="24" spans="1:19" ht="11.25" customHeight="1" x14ac:dyDescent="0.25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1"/>
      <c r="R24" s="1"/>
      <c r="S24" s="1"/>
    </row>
    <row r="25" spans="1:19" ht="9.75" customHeight="1" x14ac:dyDescent="0.25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"/>
      <c r="P25" s="1"/>
      <c r="Q25" s="1"/>
      <c r="R25" s="1"/>
      <c r="S25" s="1"/>
    </row>
    <row r="27" spans="1:19" x14ac:dyDescent="0.25"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6"/>
    </row>
    <row r="28" spans="1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9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9" x14ac:dyDescent="0.2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19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9" x14ac:dyDescent="0.2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2:13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2:13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2:13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2:13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</sheetData>
  <mergeCells count="6">
    <mergeCell ref="A22:N22"/>
    <mergeCell ref="A5:A6"/>
    <mergeCell ref="B5:B6"/>
    <mergeCell ref="C5:C6"/>
    <mergeCell ref="D5:S5"/>
    <mergeCell ref="A21:N21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D80D-8943-4496-981A-902F93434143}">
  <dimension ref="A1:S36"/>
  <sheetViews>
    <sheetView tabSelected="1" workbookViewId="0">
      <selection activeCell="U6" sqref="U6"/>
    </sheetView>
  </sheetViews>
  <sheetFormatPr baseColWidth="10" defaultColWidth="11.42578125" defaultRowHeight="15" x14ac:dyDescent="0.25"/>
  <cols>
    <col min="1" max="1" width="11.42578125" style="16"/>
    <col min="2" max="2" width="15.28515625" style="39" bestFit="1" customWidth="1"/>
    <col min="3" max="3" width="7.140625" style="16" bestFit="1" customWidth="1"/>
    <col min="4" max="4" width="8.28515625" style="16" customWidth="1"/>
    <col min="5" max="10" width="7.140625" style="16" bestFit="1" customWidth="1"/>
    <col min="11" max="11" width="9.5703125" style="16" bestFit="1" customWidth="1"/>
    <col min="12" max="12" width="8.5703125" style="16" customWidth="1"/>
    <col min="13" max="13" width="8.140625" style="16" bestFit="1" customWidth="1"/>
    <col min="14" max="14" width="11.42578125" style="16"/>
    <col min="15" max="15" width="8.28515625" style="16" customWidth="1"/>
    <col min="16" max="16" width="11.42578125" style="16"/>
    <col min="17" max="17" width="8.28515625" style="16" customWidth="1"/>
    <col min="18" max="18" width="11.42578125" style="16"/>
    <col min="19" max="19" width="8.28515625" style="16" customWidth="1"/>
    <col min="20" max="20" width="11.42578125" style="16"/>
    <col min="21" max="21" width="17.85546875" style="16" bestFit="1" customWidth="1"/>
    <col min="22" max="16384" width="11.42578125" style="16"/>
  </cols>
  <sheetData>
    <row r="1" spans="1:1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0" t="s">
        <v>56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25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1"/>
      <c r="B4" s="3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85" t="s">
        <v>0</v>
      </c>
      <c r="B5" s="85" t="s">
        <v>1</v>
      </c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24" x14ac:dyDescent="0.25">
      <c r="A6" s="86"/>
      <c r="B6" s="86"/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  <c r="R6" s="7" t="s">
        <v>55</v>
      </c>
      <c r="S6" s="7" t="s">
        <v>2</v>
      </c>
    </row>
    <row r="7" spans="1:19" x14ac:dyDescent="0.25">
      <c r="A7" s="26" t="s">
        <v>1</v>
      </c>
      <c r="B7" s="53">
        <f>SUM(B8:B19)</f>
        <v>21960.329180000001</v>
      </c>
      <c r="C7" s="53">
        <f t="shared" ref="C7:S7" si="0">SUM(C8:C19)</f>
        <v>100</v>
      </c>
      <c r="D7" s="53">
        <f>SUM(D8:D19)</f>
        <v>194.47396000000001</v>
      </c>
      <c r="E7" s="53">
        <f t="shared" si="0"/>
        <v>99.999999999999986</v>
      </c>
      <c r="F7" s="53">
        <f>SUM(F8:F19)</f>
        <v>6348.6313899999996</v>
      </c>
      <c r="G7" s="53">
        <f t="shared" si="0"/>
        <v>100</v>
      </c>
      <c r="H7" s="53">
        <f>SUM(H8:H19)</f>
        <v>9.0559799999999999</v>
      </c>
      <c r="I7" s="53">
        <f t="shared" si="0"/>
        <v>0</v>
      </c>
      <c r="J7" s="53">
        <f>SUM(J8:J19)</f>
        <v>2790.1134700000002</v>
      </c>
      <c r="K7" s="53">
        <f t="shared" si="0"/>
        <v>100</v>
      </c>
      <c r="L7" s="53">
        <f>SUM(L8:L19)</f>
        <v>8385.3685499999992</v>
      </c>
      <c r="M7" s="53">
        <f t="shared" si="0"/>
        <v>100.00000000000001</v>
      </c>
      <c r="N7" s="53">
        <f>SUM(N8:N19)</f>
        <v>1017.59133</v>
      </c>
      <c r="O7" s="53">
        <f t="shared" si="0"/>
        <v>100</v>
      </c>
      <c r="P7" s="53">
        <f>SUM(P8:P19)</f>
        <v>1221.5943299999999</v>
      </c>
      <c r="Q7" s="53">
        <f t="shared" si="0"/>
        <v>99.999999999999986</v>
      </c>
      <c r="R7" s="53">
        <f>SUM(R8:R19)</f>
        <v>1993.50017</v>
      </c>
      <c r="S7" s="53">
        <f t="shared" si="0"/>
        <v>100.00000000000001</v>
      </c>
    </row>
    <row r="8" spans="1:19" x14ac:dyDescent="0.25">
      <c r="A8" s="3" t="s">
        <v>3</v>
      </c>
      <c r="B8" s="53">
        <f>SUM(D8,F8,H8,J8,L8,N8,P8,R8)</f>
        <v>1923.9503599999998</v>
      </c>
      <c r="C8" s="19">
        <f>(B8/$B$7)*100</f>
        <v>8.7610269601614394</v>
      </c>
      <c r="D8" s="19">
        <v>21.457080000000001</v>
      </c>
      <c r="E8" s="19">
        <f>D8/$D$7*100</f>
        <v>11.033394907986652</v>
      </c>
      <c r="F8" s="19">
        <v>691.03053</v>
      </c>
      <c r="G8" s="19">
        <f>F8/$F$7*100</f>
        <v>10.884716524705967</v>
      </c>
      <c r="H8" s="19">
        <v>0</v>
      </c>
      <c r="I8" s="19">
        <v>0</v>
      </c>
      <c r="J8" s="19">
        <v>124.5735</v>
      </c>
      <c r="K8" s="19">
        <f>J8/$J$7*100</f>
        <v>4.464818414714868</v>
      </c>
      <c r="L8" s="19">
        <v>738.11770000000001</v>
      </c>
      <c r="M8" s="19">
        <f>L8/$L$7*100</f>
        <v>8.8024479257980861</v>
      </c>
      <c r="N8" s="19">
        <v>87.620779999999996</v>
      </c>
      <c r="O8" s="19">
        <f>N8/$N$7*100</f>
        <v>8.6106059885553456</v>
      </c>
      <c r="P8" s="19">
        <v>117.65402</v>
      </c>
      <c r="Q8" s="19">
        <f>P8/$P$7*100</f>
        <v>9.6311858290959833</v>
      </c>
      <c r="R8" s="19">
        <v>143.49674999999999</v>
      </c>
      <c r="S8" s="19">
        <f>R8/$R$7*100</f>
        <v>7.1982311393532505</v>
      </c>
    </row>
    <row r="9" spans="1:19" x14ac:dyDescent="0.25">
      <c r="A9" s="3" t="s">
        <v>4</v>
      </c>
      <c r="B9" s="53">
        <f t="shared" ref="B9:B19" si="1">SUM(D9,F9,H9,J9,L9,N9,P9,R9)</f>
        <v>1755.7025599999999</v>
      </c>
      <c r="C9" s="19">
        <f t="shared" ref="C9:C16" si="2">(B9/$B$7)*100</f>
        <v>7.9948827069449235</v>
      </c>
      <c r="D9" s="19">
        <v>19.50217</v>
      </c>
      <c r="E9" s="19">
        <f t="shared" ref="E9:E19" si="3">D9/$D$7*100</f>
        <v>10.02816521039629</v>
      </c>
      <c r="F9" s="19">
        <v>480.72892000000002</v>
      </c>
      <c r="G9" s="19">
        <f t="shared" ref="G9:G16" si="4">F9/$F$7*100</f>
        <v>7.5721661956499267</v>
      </c>
      <c r="H9" s="19">
        <v>0</v>
      </c>
      <c r="I9" s="19">
        <v>0</v>
      </c>
      <c r="J9" s="19">
        <v>132.77336999999997</v>
      </c>
      <c r="K9" s="19">
        <f t="shared" ref="K9:K19" si="5">J9/$J$7*100</f>
        <v>4.7587086126644147</v>
      </c>
      <c r="L9" s="19">
        <v>740.91171999999995</v>
      </c>
      <c r="M9" s="19">
        <f t="shared" ref="M9:M19" si="6">L9/$L$7*100</f>
        <v>8.8357681070559515</v>
      </c>
      <c r="N9" s="19">
        <v>122.90039</v>
      </c>
      <c r="O9" s="19">
        <f t="shared" ref="O9:O19" si="7">N9/$N$7*100</f>
        <v>12.07757833392704</v>
      </c>
      <c r="P9" s="19">
        <v>105.52477999999999</v>
      </c>
      <c r="Q9" s="19">
        <f t="shared" ref="Q9:Q19" si="8">P9/$P$7*100</f>
        <v>8.6382833816853086</v>
      </c>
      <c r="R9" s="19">
        <v>153.36120999999997</v>
      </c>
      <c r="S9" s="19">
        <f t="shared" ref="S9:S19" si="9">R9/$R$7*100</f>
        <v>7.6930622985600232</v>
      </c>
    </row>
    <row r="10" spans="1:19" x14ac:dyDescent="0.25">
      <c r="A10" s="3" t="s">
        <v>5</v>
      </c>
      <c r="B10" s="53">
        <f t="shared" si="1"/>
        <v>2093.7866700000004</v>
      </c>
      <c r="C10" s="19">
        <f t="shared" si="2"/>
        <v>9.5344047570419903</v>
      </c>
      <c r="D10" s="19">
        <v>21.98751</v>
      </c>
      <c r="E10" s="19">
        <f t="shared" si="3"/>
        <v>11.306146077346293</v>
      </c>
      <c r="F10" s="19">
        <v>516.55545000000006</v>
      </c>
      <c r="G10" s="19">
        <f t="shared" si="4"/>
        <v>8.136485145659087</v>
      </c>
      <c r="H10" s="19">
        <v>0</v>
      </c>
      <c r="I10" s="19">
        <v>0</v>
      </c>
      <c r="J10" s="19">
        <v>322.74165000000005</v>
      </c>
      <c r="K10" s="19">
        <f t="shared" si="5"/>
        <v>11.567330629029938</v>
      </c>
      <c r="L10" s="19">
        <v>850.5280600000001</v>
      </c>
      <c r="M10" s="19">
        <f t="shared" si="6"/>
        <v>10.143001526152363</v>
      </c>
      <c r="N10" s="19">
        <v>74.417649999999995</v>
      </c>
      <c r="O10" s="19">
        <f t="shared" si="7"/>
        <v>7.3131175360937872</v>
      </c>
      <c r="P10" s="19">
        <v>110.21726999999998</v>
      </c>
      <c r="Q10" s="19">
        <f t="shared" si="8"/>
        <v>9.0224117199365175</v>
      </c>
      <c r="R10" s="19">
        <v>197.33907999999997</v>
      </c>
      <c r="S10" s="19">
        <f t="shared" si="9"/>
        <v>9.8991253158508616</v>
      </c>
    </row>
    <row r="11" spans="1:19" x14ac:dyDescent="0.25">
      <c r="A11" s="3" t="s">
        <v>6</v>
      </c>
      <c r="B11" s="53">
        <f t="shared" si="1"/>
        <v>2001.9427699999999</v>
      </c>
      <c r="C11" s="19">
        <f t="shared" si="2"/>
        <v>9.1161783304379398</v>
      </c>
      <c r="D11" s="19">
        <v>20.976700000000001</v>
      </c>
      <c r="E11" s="19">
        <f t="shared" si="3"/>
        <v>10.786379832035097</v>
      </c>
      <c r="F11" s="19">
        <v>525.76280999999994</v>
      </c>
      <c r="G11" s="19">
        <f t="shared" si="4"/>
        <v>8.2815141989209113</v>
      </c>
      <c r="H11" s="19">
        <v>0</v>
      </c>
      <c r="I11" s="19">
        <v>0</v>
      </c>
      <c r="J11" s="19">
        <v>208.46008999999998</v>
      </c>
      <c r="K11" s="19">
        <f t="shared" si="5"/>
        <v>7.4713839505602602</v>
      </c>
      <c r="L11" s="19">
        <v>863.16832999999997</v>
      </c>
      <c r="M11" s="19">
        <f t="shared" si="6"/>
        <v>10.293743499204934</v>
      </c>
      <c r="N11" s="19">
        <v>89.748320000000007</v>
      </c>
      <c r="O11" s="19">
        <f t="shared" si="7"/>
        <v>8.8196820623461889</v>
      </c>
      <c r="P11" s="19">
        <v>111.90046999999998</v>
      </c>
      <c r="Q11" s="19">
        <f t="shared" si="8"/>
        <v>9.1601988689649527</v>
      </c>
      <c r="R11" s="19">
        <v>181.92604999999998</v>
      </c>
      <c r="S11" s="19">
        <f t="shared" si="9"/>
        <v>9.1259610978613548</v>
      </c>
    </row>
    <row r="12" spans="1:19" x14ac:dyDescent="0.25">
      <c r="A12" s="3" t="s">
        <v>7</v>
      </c>
      <c r="B12" s="53">
        <f t="shared" si="1"/>
        <v>2230.8158899999999</v>
      </c>
      <c r="C12" s="19">
        <f t="shared" si="2"/>
        <v>10.158390030107919</v>
      </c>
      <c r="D12" s="19">
        <v>21.542459999999998</v>
      </c>
      <c r="E12" s="19">
        <f t="shared" si="3"/>
        <v>11.077297958040242</v>
      </c>
      <c r="F12" s="19">
        <v>684.34036000000003</v>
      </c>
      <c r="G12" s="19">
        <f t="shared" si="4"/>
        <v>10.779336804432113</v>
      </c>
      <c r="H12" s="19">
        <v>0</v>
      </c>
      <c r="I12" s="19">
        <v>0</v>
      </c>
      <c r="J12" s="19">
        <v>201.71128000000002</v>
      </c>
      <c r="K12" s="19">
        <f t="shared" si="5"/>
        <v>7.2295009564611004</v>
      </c>
      <c r="L12" s="19">
        <v>859.93657000000007</v>
      </c>
      <c r="M12" s="19">
        <f t="shared" si="6"/>
        <v>10.255203034576223</v>
      </c>
      <c r="N12" s="19">
        <v>107.07160999999999</v>
      </c>
      <c r="O12" s="19">
        <f t="shared" si="7"/>
        <v>10.522063901625419</v>
      </c>
      <c r="P12" s="19">
        <v>161.19616999999994</v>
      </c>
      <c r="Q12" s="19">
        <f t="shared" si="8"/>
        <v>13.195556498694616</v>
      </c>
      <c r="R12" s="19">
        <v>195.01744000000005</v>
      </c>
      <c r="S12" s="19">
        <f t="shared" si="9"/>
        <v>9.7826648291682883</v>
      </c>
    </row>
    <row r="13" spans="1:19" x14ac:dyDescent="0.25">
      <c r="A13" s="3" t="s">
        <v>8</v>
      </c>
      <c r="B13" s="53">
        <f t="shared" si="1"/>
        <v>2237.3360200000002</v>
      </c>
      <c r="C13" s="19">
        <f t="shared" si="2"/>
        <v>10.188080523117186</v>
      </c>
      <c r="D13" s="19">
        <v>20.890799999999999</v>
      </c>
      <c r="E13" s="19">
        <f t="shared" si="3"/>
        <v>10.742209393998044</v>
      </c>
      <c r="F13" s="19">
        <v>678.94144000000006</v>
      </c>
      <c r="G13" s="19">
        <f t="shared" si="4"/>
        <v>10.694296113480926</v>
      </c>
      <c r="H13" s="19">
        <v>0</v>
      </c>
      <c r="I13" s="19">
        <v>0</v>
      </c>
      <c r="J13" s="19">
        <v>226.86248000000001</v>
      </c>
      <c r="K13" s="19">
        <f t="shared" si="5"/>
        <v>8.1309409971774365</v>
      </c>
      <c r="L13" s="19">
        <v>822.94577000000004</v>
      </c>
      <c r="M13" s="19">
        <f t="shared" si="6"/>
        <v>9.8140679815438787</v>
      </c>
      <c r="N13" s="19">
        <v>166.64081999999999</v>
      </c>
      <c r="O13" s="19">
        <f t="shared" si="7"/>
        <v>16.376006269628888</v>
      </c>
      <c r="P13" s="19">
        <v>136.18199999999996</v>
      </c>
      <c r="Q13" s="19">
        <f t="shared" si="8"/>
        <v>11.147890642223263</v>
      </c>
      <c r="R13" s="19">
        <v>184.87271000000001</v>
      </c>
      <c r="S13" s="19">
        <f t="shared" si="9"/>
        <v>9.2737744787852208</v>
      </c>
    </row>
    <row r="14" spans="1:19" x14ac:dyDescent="0.25">
      <c r="A14" s="3" t="s">
        <v>9</v>
      </c>
      <c r="B14" s="53">
        <f t="shared" si="1"/>
        <v>2458.1542600000002</v>
      </c>
      <c r="C14" s="19">
        <f t="shared" si="2"/>
        <v>11.193612991187413</v>
      </c>
      <c r="D14" s="19">
        <v>21.678039999999999</v>
      </c>
      <c r="E14" s="19">
        <f t="shared" si="3"/>
        <v>11.147014232650992</v>
      </c>
      <c r="F14" s="19">
        <v>718.17599999999993</v>
      </c>
      <c r="G14" s="19">
        <f t="shared" si="4"/>
        <v>11.312296397160964</v>
      </c>
      <c r="H14" s="19">
        <v>0</v>
      </c>
      <c r="I14" s="19">
        <v>0</v>
      </c>
      <c r="J14" s="19">
        <v>314.49698000000001</v>
      </c>
      <c r="K14" s="19">
        <f t="shared" si="5"/>
        <v>11.271834761616343</v>
      </c>
      <c r="L14" s="19">
        <v>892.62285000000008</v>
      </c>
      <c r="M14" s="19">
        <f t="shared" si="6"/>
        <v>10.645004386837597</v>
      </c>
      <c r="N14" s="19">
        <v>153.68487000000002</v>
      </c>
      <c r="O14" s="19">
        <f t="shared" si="7"/>
        <v>15.102808511546579</v>
      </c>
      <c r="P14" s="19">
        <v>121.85713000000001</v>
      </c>
      <c r="Q14" s="19">
        <f t="shared" si="8"/>
        <v>9.9752534051136301</v>
      </c>
      <c r="R14" s="19">
        <v>235.63839000000002</v>
      </c>
      <c r="S14" s="19">
        <f t="shared" si="9"/>
        <v>11.820334582665224</v>
      </c>
    </row>
    <row r="15" spans="1:19" x14ac:dyDescent="0.25">
      <c r="A15" s="3" t="s">
        <v>10</v>
      </c>
      <c r="B15" s="53">
        <f t="shared" si="1"/>
        <v>2517.70298</v>
      </c>
      <c r="C15" s="19">
        <f t="shared" si="2"/>
        <v>11.46477796103783</v>
      </c>
      <c r="D15" s="19">
        <v>21.912970000000001</v>
      </c>
      <c r="E15" s="19">
        <f t="shared" si="3"/>
        <v>11.267817038332536</v>
      </c>
      <c r="F15" s="19">
        <v>667.66756999999996</v>
      </c>
      <c r="G15" s="19">
        <f t="shared" si="4"/>
        <v>10.516716580075379</v>
      </c>
      <c r="H15" s="19">
        <v>0</v>
      </c>
      <c r="I15" s="19">
        <v>0</v>
      </c>
      <c r="J15" s="19">
        <v>447.88107000000008</v>
      </c>
      <c r="K15" s="19">
        <f t="shared" si="5"/>
        <v>16.052432089795975</v>
      </c>
      <c r="L15" s="19">
        <v>911.93611999999996</v>
      </c>
      <c r="M15" s="19">
        <f t="shared" si="6"/>
        <v>10.875325450066235</v>
      </c>
      <c r="N15" s="19">
        <v>100.41327000000001</v>
      </c>
      <c r="O15" s="19">
        <f t="shared" si="7"/>
        <v>9.8677403236130186</v>
      </c>
      <c r="P15" s="19">
        <v>108.31860999999999</v>
      </c>
      <c r="Q15" s="19">
        <f t="shared" si="8"/>
        <v>8.8669869644859922</v>
      </c>
      <c r="R15" s="19">
        <v>259.57336999999995</v>
      </c>
      <c r="S15" s="19">
        <f t="shared" si="9"/>
        <v>13.020985596404536</v>
      </c>
    </row>
    <row r="16" spans="1:19" x14ac:dyDescent="0.25">
      <c r="A16" s="3" t="s">
        <v>11</v>
      </c>
      <c r="B16" s="53">
        <f t="shared" si="1"/>
        <v>2413.6479300000005</v>
      </c>
      <c r="C16" s="19">
        <f t="shared" si="2"/>
        <v>10.990946038268815</v>
      </c>
      <c r="D16" s="19">
        <v>8.6793700000000005</v>
      </c>
      <c r="E16" s="19">
        <f t="shared" si="3"/>
        <v>4.4629985423241241</v>
      </c>
      <c r="F16" s="19">
        <v>693.80500000000006</v>
      </c>
      <c r="G16" s="19">
        <f t="shared" si="4"/>
        <v>10.928418384674876</v>
      </c>
      <c r="H16" s="19">
        <v>9.0301200000000001</v>
      </c>
      <c r="I16" s="19">
        <v>0</v>
      </c>
      <c r="J16" s="19">
        <v>423.81553000000002</v>
      </c>
      <c r="K16" s="19">
        <f t="shared" si="5"/>
        <v>15.189903011363906</v>
      </c>
      <c r="L16" s="19">
        <v>878.34645000000012</v>
      </c>
      <c r="M16" s="19">
        <f t="shared" si="6"/>
        <v>10.474750689401722</v>
      </c>
      <c r="N16" s="19">
        <v>54.445059999999991</v>
      </c>
      <c r="O16" s="19">
        <f t="shared" si="7"/>
        <v>5.3503856012609692</v>
      </c>
      <c r="P16" s="19">
        <v>111.53519</v>
      </c>
      <c r="Q16" s="19">
        <f t="shared" si="8"/>
        <v>9.1302969620037455</v>
      </c>
      <c r="R16" s="19">
        <v>233.99121000000005</v>
      </c>
      <c r="S16" s="19">
        <f t="shared" si="9"/>
        <v>11.73770705020808</v>
      </c>
    </row>
    <row r="17" spans="1:19" x14ac:dyDescent="0.25">
      <c r="A17" s="3" t="s">
        <v>12</v>
      </c>
      <c r="B17" s="53">
        <f t="shared" si="1"/>
        <v>2327.2897400000002</v>
      </c>
      <c r="C17" s="19">
        <f>(B17/$B$7)*100</f>
        <v>10.597699701694545</v>
      </c>
      <c r="D17" s="19">
        <v>15.84686</v>
      </c>
      <c r="E17" s="19">
        <f t="shared" si="3"/>
        <v>8.1485768068897233</v>
      </c>
      <c r="F17" s="19">
        <v>691.62330999999995</v>
      </c>
      <c r="G17" s="19">
        <f>F17/$F$7*100</f>
        <v>10.894053655239858</v>
      </c>
      <c r="H17" s="19">
        <v>2.5860000000000001E-2</v>
      </c>
      <c r="I17" s="19">
        <v>0</v>
      </c>
      <c r="J17" s="19">
        <v>386.79751999999996</v>
      </c>
      <c r="K17" s="19">
        <f t="shared" si="5"/>
        <v>13.863146576615751</v>
      </c>
      <c r="L17" s="19">
        <v>826.85498000000007</v>
      </c>
      <c r="M17" s="19">
        <f t="shared" si="6"/>
        <v>9.8606873993630266</v>
      </c>
      <c r="N17" s="19">
        <v>60.648560000000003</v>
      </c>
      <c r="O17" s="19">
        <f t="shared" si="7"/>
        <v>5.960011471402769</v>
      </c>
      <c r="P17" s="19">
        <v>137.20869000000002</v>
      </c>
      <c r="Q17" s="19">
        <f t="shared" si="8"/>
        <v>11.231935727795989</v>
      </c>
      <c r="R17" s="19">
        <v>208.28395999999998</v>
      </c>
      <c r="S17" s="19">
        <f t="shared" si="9"/>
        <v>10.448153611143157</v>
      </c>
    </row>
    <row r="18" spans="1:19" x14ac:dyDescent="0.25">
      <c r="A18" s="3" t="s">
        <v>13</v>
      </c>
      <c r="B18" s="53">
        <f t="shared" si="1"/>
        <v>0</v>
      </c>
      <c r="C18" s="19">
        <f>(B18/$B$7)*100</f>
        <v>0</v>
      </c>
      <c r="D18" s="19"/>
      <c r="E18" s="19">
        <f t="shared" si="3"/>
        <v>0</v>
      </c>
      <c r="F18" s="19"/>
      <c r="G18" s="19">
        <f>F18/$F$7*100</f>
        <v>0</v>
      </c>
      <c r="H18" s="19"/>
      <c r="I18" s="19">
        <v>0</v>
      </c>
      <c r="J18" s="19"/>
      <c r="K18" s="19">
        <f t="shared" si="5"/>
        <v>0</v>
      </c>
      <c r="L18" s="19"/>
      <c r="M18" s="19">
        <f t="shared" si="6"/>
        <v>0</v>
      </c>
      <c r="N18" s="19"/>
      <c r="O18" s="19">
        <f t="shared" si="7"/>
        <v>0</v>
      </c>
      <c r="P18" s="19"/>
      <c r="Q18" s="19">
        <f t="shared" si="8"/>
        <v>0</v>
      </c>
      <c r="R18" s="19"/>
      <c r="S18" s="19">
        <f t="shared" si="9"/>
        <v>0</v>
      </c>
    </row>
    <row r="19" spans="1:19" x14ac:dyDescent="0.25">
      <c r="A19" s="4" t="s">
        <v>14</v>
      </c>
      <c r="B19" s="54">
        <f t="shared" si="1"/>
        <v>0</v>
      </c>
      <c r="C19" s="55">
        <f t="shared" ref="C19" si="10">(B19/$B$7)*100</f>
        <v>0</v>
      </c>
      <c r="D19" s="55"/>
      <c r="E19" s="55">
        <f t="shared" si="3"/>
        <v>0</v>
      </c>
      <c r="F19" s="55"/>
      <c r="G19" s="55">
        <f>F19/$F$7*100</f>
        <v>0</v>
      </c>
      <c r="H19" s="55"/>
      <c r="I19" s="55">
        <v>0</v>
      </c>
      <c r="J19" s="55"/>
      <c r="K19" s="55">
        <f t="shared" si="5"/>
        <v>0</v>
      </c>
      <c r="L19" s="55"/>
      <c r="M19" s="55">
        <f t="shared" si="6"/>
        <v>0</v>
      </c>
      <c r="N19" s="55"/>
      <c r="O19" s="55">
        <f t="shared" si="7"/>
        <v>0</v>
      </c>
      <c r="P19" s="55"/>
      <c r="Q19" s="55">
        <f t="shared" si="8"/>
        <v>0</v>
      </c>
      <c r="R19" s="55"/>
      <c r="S19" s="55">
        <f t="shared" si="9"/>
        <v>0</v>
      </c>
    </row>
    <row r="20" spans="1:19" ht="9.75" customHeight="1" x14ac:dyDescent="0.25">
      <c r="A20" s="18" t="s">
        <v>28</v>
      </c>
      <c r="F20" s="47"/>
      <c r="G20" s="49"/>
    </row>
    <row r="21" spans="1:19" ht="9.75" customHeight="1" x14ac:dyDescent="0.25">
      <c r="A21" s="71" t="s">
        <v>30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"/>
      <c r="P21" s="1"/>
      <c r="Q21" s="1"/>
      <c r="R21" s="1"/>
      <c r="S21" s="1"/>
    </row>
    <row r="22" spans="1:19" ht="9.75" customHeight="1" x14ac:dyDescent="0.25">
      <c r="A22" s="71" t="s">
        <v>19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1"/>
      <c r="P22" s="1"/>
      <c r="Q22" s="1"/>
      <c r="R22" s="1"/>
      <c r="S22" s="1"/>
    </row>
    <row r="23" spans="1:19" ht="9.75" customHeight="1" x14ac:dyDescent="0.25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"/>
      <c r="P23" s="1"/>
      <c r="Q23" s="1"/>
      <c r="R23" s="1"/>
      <c r="S23" s="1"/>
    </row>
    <row r="24" spans="1:19" ht="11.25" customHeight="1" x14ac:dyDescent="0.25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"/>
      <c r="P24" s="1"/>
      <c r="Q24" s="1"/>
      <c r="R24" s="1"/>
      <c r="S24" s="1"/>
    </row>
    <row r="25" spans="1:19" ht="9.75" customHeight="1" x14ac:dyDescent="0.25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"/>
      <c r="P25" s="1"/>
      <c r="Q25" s="1"/>
      <c r="R25" s="1"/>
      <c r="S25" s="1"/>
    </row>
    <row r="27" spans="1:19" x14ac:dyDescent="0.25"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6"/>
    </row>
    <row r="28" spans="1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</row>
    <row r="29" spans="1:19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9" x14ac:dyDescent="0.2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</row>
    <row r="31" spans="1:19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9" x14ac:dyDescent="0.2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2:13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2:13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2:13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2:13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</sheetData>
  <mergeCells count="6">
    <mergeCell ref="A22:N22"/>
    <mergeCell ref="A5:A6"/>
    <mergeCell ref="B5:B6"/>
    <mergeCell ref="C5:C6"/>
    <mergeCell ref="D5:S5"/>
    <mergeCell ref="A21:N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workbookViewId="0">
      <selection activeCell="P7" sqref="P7"/>
    </sheetView>
  </sheetViews>
  <sheetFormatPr baseColWidth="10" defaultColWidth="11.42578125" defaultRowHeight="12" x14ac:dyDescent="0.2"/>
  <cols>
    <col min="1" max="1" width="11.42578125" style="3"/>
    <col min="2" max="2" width="11.42578125" style="43"/>
    <col min="3" max="3" width="11.42578125" style="3"/>
    <col min="4" max="5" width="9.42578125" style="3" customWidth="1"/>
    <col min="6" max="6" width="11.42578125" style="3" customWidth="1"/>
    <col min="7" max="7" width="9.42578125" style="3" customWidth="1"/>
    <col min="8" max="8" width="12.7109375" style="3" customWidth="1"/>
    <col min="9" max="9" width="9.7109375" style="3" customWidth="1"/>
    <col min="10" max="10" width="11.42578125" style="3" customWidth="1"/>
    <col min="11" max="17" width="9.7109375" style="3" customWidth="1"/>
    <col min="18" max="16384" width="11.42578125" style="3"/>
  </cols>
  <sheetData>
    <row r="1" spans="1:17" x14ac:dyDescent="0.2">
      <c r="A1" s="6"/>
      <c r="B1" s="4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">
      <c r="A2" s="6" t="s">
        <v>38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">
      <c r="A3" s="6" t="s">
        <v>21</v>
      </c>
      <c r="B3" s="4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">
      <c r="A4" s="6"/>
      <c r="B4" s="4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">
      <c r="A5" s="24"/>
      <c r="B5" s="33"/>
      <c r="C5" s="72" t="s">
        <v>2</v>
      </c>
      <c r="D5" s="70" t="s">
        <v>50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17" ht="24" customHeight="1" x14ac:dyDescent="0.2">
      <c r="A6" s="25" t="s">
        <v>0</v>
      </c>
      <c r="B6" s="34" t="s">
        <v>1</v>
      </c>
      <c r="C6" s="73"/>
      <c r="D6" s="14" t="s">
        <v>16</v>
      </c>
      <c r="E6" s="14" t="s">
        <v>2</v>
      </c>
      <c r="F6" s="14" t="s">
        <v>45</v>
      </c>
      <c r="G6" s="14" t="s">
        <v>2</v>
      </c>
      <c r="H6" s="14" t="s">
        <v>43</v>
      </c>
      <c r="I6" s="14" t="s">
        <v>2</v>
      </c>
      <c r="J6" s="14" t="s">
        <v>44</v>
      </c>
      <c r="K6" s="14" t="s">
        <v>2</v>
      </c>
      <c r="L6" s="14" t="s">
        <v>20</v>
      </c>
      <c r="M6" s="14" t="s">
        <v>2</v>
      </c>
      <c r="N6" s="14" t="s">
        <v>53</v>
      </c>
      <c r="O6" s="14" t="s">
        <v>2</v>
      </c>
      <c r="P6" s="14" t="s">
        <v>54</v>
      </c>
      <c r="Q6" s="14" t="s">
        <v>2</v>
      </c>
    </row>
    <row r="7" spans="1:17" ht="15" customHeight="1" x14ac:dyDescent="0.2">
      <c r="A7" s="20" t="s">
        <v>1</v>
      </c>
      <c r="B7" s="58">
        <f>SUM(B8:B19)</f>
        <v>14766.01446</v>
      </c>
      <c r="C7" s="58">
        <f t="shared" ref="C7:Q7" si="0">SUM(C8:C19)</f>
        <v>100</v>
      </c>
      <c r="D7" s="58">
        <f>SUM(D8:D19)</f>
        <v>2399.9191700000001</v>
      </c>
      <c r="E7" s="58">
        <f t="shared" si="0"/>
        <v>100</v>
      </c>
      <c r="F7" s="58">
        <f t="shared" si="0"/>
        <v>336.05323999999996</v>
      </c>
      <c r="G7" s="58">
        <f t="shared" si="0"/>
        <v>100.00000000000001</v>
      </c>
      <c r="H7" s="58">
        <f>SUM(H8:H19)</f>
        <v>294.19162000000006</v>
      </c>
      <c r="I7" s="58">
        <f t="shared" ref="I7" si="1">SUM(I8:I19)</f>
        <v>99.999999999999972</v>
      </c>
      <c r="J7" s="58">
        <f t="shared" si="0"/>
        <v>5811.8588</v>
      </c>
      <c r="K7" s="58">
        <f t="shared" si="0"/>
        <v>100</v>
      </c>
      <c r="L7" s="58">
        <f t="shared" si="0"/>
        <v>4105.3904199999997</v>
      </c>
      <c r="M7" s="58">
        <f t="shared" si="0"/>
        <v>100</v>
      </c>
      <c r="N7" s="58">
        <f t="shared" si="0"/>
        <v>232.92198999999997</v>
      </c>
      <c r="O7" s="58">
        <f t="shared" si="0"/>
        <v>100.00000000000001</v>
      </c>
      <c r="P7" s="58">
        <f t="shared" si="0"/>
        <v>1585.6792200000002</v>
      </c>
      <c r="Q7" s="58">
        <f t="shared" si="0"/>
        <v>100</v>
      </c>
    </row>
    <row r="8" spans="1:17" ht="15" customHeight="1" x14ac:dyDescent="0.2">
      <c r="A8" s="21" t="s">
        <v>3</v>
      </c>
      <c r="B8" s="58">
        <f>SUM(D8,F8,H8,J8,L8,N8,P8,)</f>
        <v>1140.2510408333333</v>
      </c>
      <c r="C8" s="11">
        <f>B8/B$7*100</f>
        <v>7.7221314114393271</v>
      </c>
      <c r="D8" s="63">
        <v>215.5975</v>
      </c>
      <c r="E8" s="63">
        <f>D8/$D$7*100</f>
        <v>8.9835317245288717</v>
      </c>
      <c r="F8" s="63">
        <v>5.9095000000000004</v>
      </c>
      <c r="G8" s="63">
        <f>F8/$F$7*100</f>
        <v>1.7585011232148815</v>
      </c>
      <c r="H8" s="63">
        <v>22.035</v>
      </c>
      <c r="I8" s="63">
        <f>H8/$H$7*100</f>
        <v>7.4900162010053162</v>
      </c>
      <c r="J8" s="63">
        <v>386.57510083333335</v>
      </c>
      <c r="K8" s="63">
        <f>J8/$J$7*100</f>
        <v>6.6514881750625694</v>
      </c>
      <c r="L8" s="63">
        <v>315.11743999999999</v>
      </c>
      <c r="M8" s="63">
        <f>L8/$L$7*100</f>
        <v>7.6756996963031838</v>
      </c>
      <c r="N8" s="63">
        <v>26.656780000000001</v>
      </c>
      <c r="O8" s="63">
        <f>N8/$N$7*100</f>
        <v>11.444509812061971</v>
      </c>
      <c r="P8" s="63">
        <v>168.35972000000001</v>
      </c>
      <c r="Q8" s="63">
        <f>P8/$P$7*100</f>
        <v>10.617514430188471</v>
      </c>
    </row>
    <row r="9" spans="1:17" ht="15" customHeight="1" x14ac:dyDescent="0.2">
      <c r="A9" s="21" t="s">
        <v>4</v>
      </c>
      <c r="B9" s="58">
        <f t="shared" ref="B9:B19" si="2">SUM(D9,F9,H9,J9,L9,N9,P9,)</f>
        <v>1040.3860308333333</v>
      </c>
      <c r="C9" s="11">
        <f t="shared" ref="C9:C19" si="3">B9/B$7*100</f>
        <v>7.0458147907931368</v>
      </c>
      <c r="D9" s="63">
        <v>136.755</v>
      </c>
      <c r="E9" s="63">
        <f t="shared" ref="E9:E19" si="4">D9/$D$7*100</f>
        <v>5.6983169145650843</v>
      </c>
      <c r="F9" s="63">
        <v>17.001650000000001</v>
      </c>
      <c r="G9" s="63">
        <f t="shared" ref="G9:G19" si="5">F9/$F$7*100</f>
        <v>5.0592132365693017</v>
      </c>
      <c r="H9" s="63">
        <v>34.067999999999998</v>
      </c>
      <c r="I9" s="63">
        <f t="shared" ref="I9:I19" si="6">H9/$H$7*100</f>
        <v>11.580207485175816</v>
      </c>
      <c r="J9" s="63">
        <v>444.64012083333336</v>
      </c>
      <c r="K9" s="63">
        <f t="shared" ref="K9:K19" si="7">J9/$J$7*100</f>
        <v>7.6505664733859904</v>
      </c>
      <c r="L9" s="63">
        <v>242.7638</v>
      </c>
      <c r="M9" s="63">
        <f t="shared" ref="M9:M19" si="8">L9/$L$7*100</f>
        <v>5.9132938688934731</v>
      </c>
      <c r="N9" s="63">
        <v>19.158719999999999</v>
      </c>
      <c r="O9" s="63">
        <f t="shared" ref="O9:O19" si="9">N9/$N$7*100</f>
        <v>8.2253805233245707</v>
      </c>
      <c r="P9" s="63">
        <v>145.99874</v>
      </c>
      <c r="Q9" s="63">
        <f t="shared" ref="Q9:Q19" si="10">P9/$P$7*100</f>
        <v>9.2073313541940713</v>
      </c>
    </row>
    <row r="10" spans="1:17" ht="15" customHeight="1" x14ac:dyDescent="0.2">
      <c r="A10" s="22" t="s">
        <v>5</v>
      </c>
      <c r="B10" s="58">
        <f t="shared" si="2"/>
        <v>1209.8091308333335</v>
      </c>
      <c r="C10" s="11">
        <f t="shared" si="3"/>
        <v>8.1932002309127725</v>
      </c>
      <c r="D10" s="63">
        <v>207.77933999999999</v>
      </c>
      <c r="E10" s="63">
        <f t="shared" si="4"/>
        <v>8.6577640862796219</v>
      </c>
      <c r="F10" s="63">
        <v>3.5089000000000001</v>
      </c>
      <c r="G10" s="63">
        <f t="shared" si="5"/>
        <v>1.0441500281324474</v>
      </c>
      <c r="H10" s="63">
        <v>27.22</v>
      </c>
      <c r="I10" s="63">
        <f t="shared" si="6"/>
        <v>9.2524729290385626</v>
      </c>
      <c r="J10" s="63">
        <v>474.51679083333335</v>
      </c>
      <c r="K10" s="63">
        <f t="shared" si="7"/>
        <v>8.164630407630229</v>
      </c>
      <c r="L10" s="63">
        <v>339.23081000000002</v>
      </c>
      <c r="M10" s="63">
        <f t="shared" si="8"/>
        <v>8.2630584498708899</v>
      </c>
      <c r="N10" s="63">
        <v>15.41085</v>
      </c>
      <c r="O10" s="63">
        <f t="shared" si="9"/>
        <v>6.6163138997739122</v>
      </c>
      <c r="P10" s="63">
        <v>142.14243999999999</v>
      </c>
      <c r="Q10" s="63">
        <f t="shared" si="10"/>
        <v>8.9641358861977114</v>
      </c>
    </row>
    <row r="11" spans="1:17" ht="15" customHeight="1" x14ac:dyDescent="0.2">
      <c r="A11" s="22" t="s">
        <v>6</v>
      </c>
      <c r="B11" s="58">
        <f t="shared" si="2"/>
        <v>1177.6661008333333</v>
      </c>
      <c r="C11" s="11">
        <f t="shared" si="3"/>
        <v>7.975517727031491</v>
      </c>
      <c r="D11" s="63">
        <v>167.05760000000001</v>
      </c>
      <c r="E11" s="63">
        <f t="shared" si="4"/>
        <v>6.9609677729271198</v>
      </c>
      <c r="F11" s="63">
        <v>11.1243</v>
      </c>
      <c r="G11" s="63">
        <f t="shared" si="5"/>
        <v>3.3102790498315091</v>
      </c>
      <c r="H11" s="63">
        <v>20.114000000000001</v>
      </c>
      <c r="I11" s="63">
        <f t="shared" si="6"/>
        <v>6.8370404296356231</v>
      </c>
      <c r="J11" s="63">
        <v>483.82150083333335</v>
      </c>
      <c r="K11" s="63">
        <f t="shared" si="7"/>
        <v>8.3247291010121121</v>
      </c>
      <c r="L11" s="63">
        <v>340.72259000000003</v>
      </c>
      <c r="M11" s="63">
        <f t="shared" si="8"/>
        <v>8.2993955541992044</v>
      </c>
      <c r="N11" s="63">
        <v>21.498090000000001</v>
      </c>
      <c r="O11" s="63">
        <f t="shared" si="9"/>
        <v>9.2297382484152752</v>
      </c>
      <c r="P11" s="63">
        <v>133.32802000000001</v>
      </c>
      <c r="Q11" s="63">
        <f t="shared" si="10"/>
        <v>8.4082592694883136</v>
      </c>
    </row>
    <row r="12" spans="1:17" ht="15" customHeight="1" x14ac:dyDescent="0.2">
      <c r="A12" s="22" t="s">
        <v>7</v>
      </c>
      <c r="B12" s="58">
        <f t="shared" si="2"/>
        <v>1248.7430408333335</v>
      </c>
      <c r="C12" s="11">
        <f t="shared" si="3"/>
        <v>8.4568726667313143</v>
      </c>
      <c r="D12" s="63">
        <v>216.17169999999999</v>
      </c>
      <c r="E12" s="63">
        <f t="shared" si="4"/>
        <v>9.0074575303300719</v>
      </c>
      <c r="F12" s="63">
        <v>13.7959</v>
      </c>
      <c r="G12" s="63">
        <f t="shared" si="5"/>
        <v>4.1052721289043372</v>
      </c>
      <c r="H12" s="63">
        <v>3.1657999999999999</v>
      </c>
      <c r="I12" s="63">
        <f t="shared" si="6"/>
        <v>1.0761013519011857</v>
      </c>
      <c r="J12" s="63">
        <v>493.07429083333335</v>
      </c>
      <c r="K12" s="63">
        <f t="shared" si="7"/>
        <v>8.483934448533633</v>
      </c>
      <c r="L12" s="63">
        <v>348.11252000000002</v>
      </c>
      <c r="M12" s="63">
        <f t="shared" si="8"/>
        <v>8.4794010894583813</v>
      </c>
      <c r="N12" s="63">
        <v>19.20016</v>
      </c>
      <c r="O12" s="63">
        <f t="shared" si="9"/>
        <v>8.2431718877208642</v>
      </c>
      <c r="P12" s="63">
        <v>155.22266999999999</v>
      </c>
      <c r="Q12" s="63">
        <f t="shared" si="10"/>
        <v>9.7890334969515447</v>
      </c>
    </row>
    <row r="13" spans="1:17" ht="15" customHeight="1" x14ac:dyDescent="0.2">
      <c r="A13" s="22" t="s">
        <v>8</v>
      </c>
      <c r="B13" s="58">
        <f t="shared" si="2"/>
        <v>1261.1385808333332</v>
      </c>
      <c r="C13" s="11">
        <f t="shared" si="3"/>
        <v>8.5408190832378015</v>
      </c>
      <c r="D13" s="63">
        <v>210.50899999999999</v>
      </c>
      <c r="E13" s="63">
        <f t="shared" si="4"/>
        <v>8.771503750270055</v>
      </c>
      <c r="F13" s="63">
        <v>16.1784</v>
      </c>
      <c r="G13" s="63">
        <f t="shared" si="5"/>
        <v>4.8142371726575233</v>
      </c>
      <c r="H13" s="63">
        <v>1.0169999999999999</v>
      </c>
      <c r="I13" s="63">
        <f t="shared" si="6"/>
        <v>0.34569305543101453</v>
      </c>
      <c r="J13" s="63">
        <v>555.60828083333331</v>
      </c>
      <c r="K13" s="63">
        <f t="shared" si="7"/>
        <v>9.5599067347151188</v>
      </c>
      <c r="L13" s="63">
        <v>319.95778999999999</v>
      </c>
      <c r="M13" s="63">
        <f t="shared" si="8"/>
        <v>7.7936020029003723</v>
      </c>
      <c r="N13" s="63">
        <v>23.539490000000001</v>
      </c>
      <c r="O13" s="63">
        <f t="shared" si="9"/>
        <v>10.106169022512647</v>
      </c>
      <c r="P13" s="63">
        <v>134.32862</v>
      </c>
      <c r="Q13" s="63">
        <f t="shared" si="10"/>
        <v>8.4713615658026953</v>
      </c>
    </row>
    <row r="14" spans="1:17" ht="15" customHeight="1" x14ac:dyDescent="0.2">
      <c r="A14" s="22" t="s">
        <v>9</v>
      </c>
      <c r="B14" s="58">
        <f t="shared" si="2"/>
        <v>1311.4370408333332</v>
      </c>
      <c r="C14" s="11">
        <f t="shared" si="3"/>
        <v>8.8814557535881846</v>
      </c>
      <c r="D14" s="63">
        <v>215.4751</v>
      </c>
      <c r="E14" s="63">
        <f t="shared" si="4"/>
        <v>8.9784315527593357</v>
      </c>
      <c r="F14" s="63">
        <v>18.683800000000002</v>
      </c>
      <c r="G14" s="63">
        <f t="shared" si="5"/>
        <v>5.5597738025081984</v>
      </c>
      <c r="H14" s="63">
        <v>9.7859999999999996</v>
      </c>
      <c r="I14" s="63">
        <f t="shared" si="6"/>
        <v>3.3264033829379631</v>
      </c>
      <c r="J14" s="63">
        <v>549.44987083333331</v>
      </c>
      <c r="K14" s="63">
        <f t="shared" si="7"/>
        <v>9.4539439057489378</v>
      </c>
      <c r="L14" s="63">
        <v>378.06673999999998</v>
      </c>
      <c r="M14" s="63">
        <f t="shared" si="8"/>
        <v>9.2090325479933295</v>
      </c>
      <c r="N14" s="63">
        <v>26.240079999999999</v>
      </c>
      <c r="O14" s="63">
        <f t="shared" si="9"/>
        <v>11.265608713028771</v>
      </c>
      <c r="P14" s="63">
        <v>113.73545</v>
      </c>
      <c r="Q14" s="63">
        <f t="shared" si="10"/>
        <v>7.1726644686685104</v>
      </c>
    </row>
    <row r="15" spans="1:17" ht="15" customHeight="1" x14ac:dyDescent="0.2">
      <c r="A15" s="22" t="s">
        <v>10</v>
      </c>
      <c r="B15" s="58">
        <f t="shared" si="2"/>
        <v>1322.4791008333334</v>
      </c>
      <c r="C15" s="11">
        <f t="shared" si="3"/>
        <v>8.9562359864662717</v>
      </c>
      <c r="D15" s="63">
        <v>209.47139999999999</v>
      </c>
      <c r="E15" s="63">
        <f t="shared" si="4"/>
        <v>8.7282689608250426</v>
      </c>
      <c r="F15" s="63">
        <v>23.970590000000001</v>
      </c>
      <c r="G15" s="63">
        <f t="shared" si="5"/>
        <v>7.1329739299641943</v>
      </c>
      <c r="H15" s="63">
        <v>52.531799999999997</v>
      </c>
      <c r="I15" s="63">
        <f t="shared" si="6"/>
        <v>17.856320992419832</v>
      </c>
      <c r="J15" s="63">
        <v>500.89595083333342</v>
      </c>
      <c r="K15" s="63">
        <f t="shared" si="7"/>
        <v>8.6185154882519424</v>
      </c>
      <c r="L15" s="63">
        <v>396.64042999999998</v>
      </c>
      <c r="M15" s="63">
        <f t="shared" si="8"/>
        <v>9.6614545614884548</v>
      </c>
      <c r="N15" s="63">
        <v>20.098739999999999</v>
      </c>
      <c r="O15" s="63">
        <f t="shared" si="9"/>
        <v>8.6289577038217828</v>
      </c>
      <c r="P15" s="63">
        <v>118.87018999999999</v>
      </c>
      <c r="Q15" s="63">
        <f t="shared" si="10"/>
        <v>7.4964840618898938</v>
      </c>
    </row>
    <row r="16" spans="1:17" ht="15" customHeight="1" x14ac:dyDescent="0.2">
      <c r="A16" s="22" t="s">
        <v>11</v>
      </c>
      <c r="B16" s="58">
        <f t="shared" si="2"/>
        <v>1264.4310908333334</v>
      </c>
      <c r="C16" s="11">
        <f t="shared" si="3"/>
        <v>8.563116975529045</v>
      </c>
      <c r="D16" s="63">
        <v>197.1721</v>
      </c>
      <c r="E16" s="63">
        <f t="shared" si="4"/>
        <v>8.2157808673197934</v>
      </c>
      <c r="F16" s="63">
        <v>41.336599999999997</v>
      </c>
      <c r="G16" s="63">
        <f t="shared" si="5"/>
        <v>12.300610462794527</v>
      </c>
      <c r="H16" s="63">
        <v>54.139000000000003</v>
      </c>
      <c r="I16" s="63">
        <f t="shared" si="6"/>
        <v>18.402631590933822</v>
      </c>
      <c r="J16" s="63">
        <v>458.09912083333336</v>
      </c>
      <c r="K16" s="63">
        <f t="shared" si="7"/>
        <v>7.8821447078744127</v>
      </c>
      <c r="L16" s="63">
        <v>376.1232</v>
      </c>
      <c r="M16" s="63">
        <f t="shared" si="8"/>
        <v>9.1616913745319266</v>
      </c>
      <c r="N16" s="63">
        <v>17.429790000000001</v>
      </c>
      <c r="O16" s="63">
        <f t="shared" si="9"/>
        <v>7.4831019604460716</v>
      </c>
      <c r="P16" s="63">
        <v>120.13128</v>
      </c>
      <c r="Q16" s="63">
        <f t="shared" si="10"/>
        <v>7.5760140187748686</v>
      </c>
    </row>
    <row r="17" spans="1:17" ht="15" customHeight="1" x14ac:dyDescent="0.2">
      <c r="A17" s="21" t="s">
        <v>12</v>
      </c>
      <c r="B17" s="58">
        <f t="shared" si="2"/>
        <v>1335.3434308333335</v>
      </c>
      <c r="C17" s="11">
        <f t="shared" si="3"/>
        <v>9.0433571933081627</v>
      </c>
      <c r="D17" s="63">
        <v>200.44319999999999</v>
      </c>
      <c r="E17" s="63">
        <f t="shared" si="4"/>
        <v>8.3520812911378162</v>
      </c>
      <c r="F17" s="63">
        <v>47.170299999999997</v>
      </c>
      <c r="G17" s="63">
        <f t="shared" si="5"/>
        <v>14.036555636243831</v>
      </c>
      <c r="H17" s="63">
        <v>68.914019999999994</v>
      </c>
      <c r="I17" s="63">
        <f t="shared" si="6"/>
        <v>23.424875256473989</v>
      </c>
      <c r="J17" s="63">
        <v>491.32863083333331</v>
      </c>
      <c r="K17" s="63">
        <f t="shared" si="7"/>
        <v>8.4538982749087666</v>
      </c>
      <c r="L17" s="63">
        <v>400.57704000000001</v>
      </c>
      <c r="M17" s="63">
        <f t="shared" si="8"/>
        <v>9.7573433710112294</v>
      </c>
      <c r="N17" s="63">
        <v>6.6834300000000004</v>
      </c>
      <c r="O17" s="63">
        <f t="shared" si="9"/>
        <v>2.8693855827008869</v>
      </c>
      <c r="P17" s="63">
        <v>120.22681</v>
      </c>
      <c r="Q17" s="63">
        <f t="shared" si="10"/>
        <v>7.5820385664131988</v>
      </c>
    </row>
    <row r="18" spans="1:17" ht="15" customHeight="1" x14ac:dyDescent="0.2">
      <c r="A18" s="21" t="s">
        <v>13</v>
      </c>
      <c r="B18" s="58">
        <f t="shared" si="2"/>
        <v>1223.1540608333335</v>
      </c>
      <c r="C18" s="11">
        <f t="shared" si="3"/>
        <v>8.2835762090492597</v>
      </c>
      <c r="D18" s="63">
        <v>202.36213000000001</v>
      </c>
      <c r="E18" s="63">
        <f t="shared" si="4"/>
        <v>8.4320394007269837</v>
      </c>
      <c r="F18" s="63">
        <v>94.801299999999998</v>
      </c>
      <c r="G18" s="63">
        <f t="shared" si="5"/>
        <v>28.21020264527133</v>
      </c>
      <c r="H18" s="63">
        <v>1.2010000000000001</v>
      </c>
      <c r="I18" s="63">
        <f t="shared" si="6"/>
        <v>0.40823732504685201</v>
      </c>
      <c r="J18" s="63">
        <v>460.43132083333336</v>
      </c>
      <c r="K18" s="63">
        <f t="shared" si="7"/>
        <v>7.9222730055543229</v>
      </c>
      <c r="L18" s="63">
        <v>335.33006</v>
      </c>
      <c r="M18" s="63">
        <f t="shared" si="8"/>
        <v>8.1680431260907937</v>
      </c>
      <c r="N18" s="63">
        <v>16.455390000000001</v>
      </c>
      <c r="O18" s="63">
        <f t="shared" si="9"/>
        <v>7.0647644732899639</v>
      </c>
      <c r="P18" s="63">
        <v>112.57286000000001</v>
      </c>
      <c r="Q18" s="63">
        <f t="shared" si="10"/>
        <v>7.0993463608610572</v>
      </c>
    </row>
    <row r="19" spans="1:17" ht="15" customHeight="1" x14ac:dyDescent="0.2">
      <c r="A19" s="23" t="s">
        <v>14</v>
      </c>
      <c r="B19" s="60">
        <f t="shared" si="2"/>
        <v>1231.1758108333331</v>
      </c>
      <c r="C19" s="61">
        <f t="shared" si="3"/>
        <v>8.337901971913233</v>
      </c>
      <c r="D19" s="64">
        <v>221.1251</v>
      </c>
      <c r="E19" s="64">
        <f t="shared" si="4"/>
        <v>9.2138561483301942</v>
      </c>
      <c r="F19" s="64">
        <v>42.572000000000003</v>
      </c>
      <c r="G19" s="64">
        <f t="shared" si="5"/>
        <v>12.668230783907934</v>
      </c>
      <c r="H19" s="64">
        <v>0</v>
      </c>
      <c r="I19" s="64">
        <f t="shared" si="6"/>
        <v>0</v>
      </c>
      <c r="J19" s="64">
        <v>513.41782083333328</v>
      </c>
      <c r="K19" s="64">
        <f t="shared" si="7"/>
        <v>8.8339692773219696</v>
      </c>
      <c r="L19" s="64">
        <v>312.74799999999999</v>
      </c>
      <c r="M19" s="64">
        <f t="shared" si="8"/>
        <v>7.6179843572587664</v>
      </c>
      <c r="N19" s="64">
        <v>20.550470000000001</v>
      </c>
      <c r="O19" s="64">
        <f t="shared" si="9"/>
        <v>8.8228981729032991</v>
      </c>
      <c r="P19" s="64">
        <v>120.76242000000001</v>
      </c>
      <c r="Q19" s="64">
        <f t="shared" si="10"/>
        <v>7.615816520569652</v>
      </c>
    </row>
    <row r="20" spans="1:17" ht="9" customHeight="1" x14ac:dyDescent="0.2">
      <c r="A20" s="74" t="s">
        <v>28</v>
      </c>
      <c r="B20" s="74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9" customHeight="1" x14ac:dyDescent="0.2">
      <c r="A21" s="15" t="s">
        <v>31</v>
      </c>
      <c r="B21" s="4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9" customHeight="1" x14ac:dyDescent="0.2">
      <c r="A22" s="15" t="s">
        <v>27</v>
      </c>
      <c r="B22" s="40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9" customHeight="1" x14ac:dyDescent="0.2">
      <c r="A23" s="5" t="s">
        <v>51</v>
      </c>
      <c r="B23" s="40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9" customHeight="1" x14ac:dyDescent="0.2">
      <c r="A24" s="15" t="s">
        <v>18</v>
      </c>
      <c r="B24" s="40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</sheetData>
  <mergeCells count="3">
    <mergeCell ref="C5:C6"/>
    <mergeCell ref="D5:Q5"/>
    <mergeCell ref="A20:B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N6" sqref="N6"/>
    </sheetView>
  </sheetViews>
  <sheetFormatPr baseColWidth="10" defaultColWidth="11.42578125" defaultRowHeight="12" x14ac:dyDescent="0.2"/>
  <cols>
    <col min="1" max="1" width="11.42578125" style="3"/>
    <col min="2" max="2" width="11.42578125" style="43"/>
    <col min="3" max="16384" width="11.42578125" style="3"/>
  </cols>
  <sheetData>
    <row r="1" spans="1:15" x14ac:dyDescent="0.2">
      <c r="A1" s="6"/>
      <c r="B1" s="4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">
      <c r="A2" s="6" t="s">
        <v>37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A3" s="6" t="s">
        <v>21</v>
      </c>
      <c r="B3" s="4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">
      <c r="A4" s="6"/>
      <c r="B4" s="4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">
      <c r="A5" s="31"/>
      <c r="B5" s="33"/>
      <c r="C5" s="72" t="s">
        <v>2</v>
      </c>
      <c r="D5" s="70" t="s">
        <v>50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21" customHeight="1" x14ac:dyDescent="0.2">
      <c r="A6" s="32" t="s">
        <v>0</v>
      </c>
      <c r="B6" s="34" t="s">
        <v>1</v>
      </c>
      <c r="C6" s="73"/>
      <c r="D6" s="14" t="s">
        <v>16</v>
      </c>
      <c r="E6" s="14" t="s">
        <v>2</v>
      </c>
      <c r="F6" s="14" t="s">
        <v>45</v>
      </c>
      <c r="G6" s="14" t="s">
        <v>2</v>
      </c>
      <c r="H6" s="14" t="s">
        <v>44</v>
      </c>
      <c r="I6" s="14" t="s">
        <v>2</v>
      </c>
      <c r="J6" s="14" t="s">
        <v>20</v>
      </c>
      <c r="K6" s="14" t="s">
        <v>2</v>
      </c>
      <c r="L6" s="14" t="s">
        <v>53</v>
      </c>
      <c r="M6" s="14" t="s">
        <v>2</v>
      </c>
      <c r="N6" s="14" t="s">
        <v>54</v>
      </c>
      <c r="O6" s="14" t="s">
        <v>2</v>
      </c>
    </row>
    <row r="7" spans="1:15" ht="15" customHeight="1" x14ac:dyDescent="0.2">
      <c r="A7" s="20" t="s">
        <v>1</v>
      </c>
      <c r="B7" s="58">
        <f>SUM(B8:B19)</f>
        <v>15282.264250000002</v>
      </c>
      <c r="C7" s="58">
        <f>SUM(C8:C19)</f>
        <v>100.00000000000001</v>
      </c>
      <c r="D7" s="59">
        <f>SUM(D8:D19)</f>
        <v>2295.6738599999999</v>
      </c>
      <c r="E7" s="59">
        <f t="shared" ref="E7:M7" si="0">SUM(E8:E19)</f>
        <v>99.999999999999986</v>
      </c>
      <c r="F7" s="59">
        <f t="shared" si="0"/>
        <v>1305.45345</v>
      </c>
      <c r="G7" s="59">
        <f t="shared" si="0"/>
        <v>100.00000000000001</v>
      </c>
      <c r="H7" s="59">
        <f t="shared" si="0"/>
        <v>6237.1643600000016</v>
      </c>
      <c r="I7" s="59">
        <f t="shared" si="0"/>
        <v>99.999999999999986</v>
      </c>
      <c r="J7" s="59">
        <f t="shared" si="0"/>
        <v>3845.9747600000019</v>
      </c>
      <c r="K7" s="59">
        <f t="shared" si="0"/>
        <v>100</v>
      </c>
      <c r="L7" s="59">
        <f t="shared" si="0"/>
        <v>284.01365999999996</v>
      </c>
      <c r="M7" s="59">
        <f t="shared" si="0"/>
        <v>100.00000000000001</v>
      </c>
      <c r="N7" s="59">
        <f>SUM(N8:N19)</f>
        <v>1313.98416</v>
      </c>
      <c r="O7" s="59">
        <f>SUM(O8:O19)</f>
        <v>100</v>
      </c>
    </row>
    <row r="8" spans="1:15" ht="15" customHeight="1" x14ac:dyDescent="0.2">
      <c r="A8" s="21" t="s">
        <v>3</v>
      </c>
      <c r="B8" s="58">
        <f>D8+F8+H8+J8+L8+N8</f>
        <v>1196.5002633333338</v>
      </c>
      <c r="C8" s="11">
        <f>B8/B$7*100</f>
        <v>7.8293389236044231</v>
      </c>
      <c r="D8" s="12">
        <v>216.59</v>
      </c>
      <c r="E8" s="12">
        <f>D8/$D$7*100</f>
        <v>9.4347025408914131</v>
      </c>
      <c r="F8" s="12">
        <v>83.020499999999998</v>
      </c>
      <c r="G8" s="12">
        <f>F8/$F$7*100</f>
        <v>6.3595143894253763</v>
      </c>
      <c r="H8" s="12">
        <v>552.14181166666685</v>
      </c>
      <c r="I8" s="12">
        <f>H8/$H$7*100</f>
        <v>8.8524492830050541</v>
      </c>
      <c r="J8" s="12">
        <v>220.4871716666668</v>
      </c>
      <c r="K8" s="12">
        <f>J8/$J$7*100</f>
        <v>5.732933402471593</v>
      </c>
      <c r="L8" s="12">
        <v>20.510169999999999</v>
      </c>
      <c r="M8" s="12">
        <f>L8/$L$7*100</f>
        <v>7.2215434989993099</v>
      </c>
      <c r="N8" s="12">
        <v>103.75060999999999</v>
      </c>
      <c r="O8" s="12">
        <f>N8/$N$7*100</f>
        <v>7.8958798103015173</v>
      </c>
    </row>
    <row r="9" spans="1:15" ht="15" customHeight="1" x14ac:dyDescent="0.2">
      <c r="A9" s="21" t="s">
        <v>4</v>
      </c>
      <c r="B9" s="58">
        <f t="shared" ref="B9:B19" si="1">D9+F9+H9+J9+L9+N9</f>
        <v>1056.3671833333335</v>
      </c>
      <c r="C9" s="11">
        <f t="shared" ref="C9:C19" si="2">B9/B$7*100</f>
        <v>6.9123734942178698</v>
      </c>
      <c r="D9" s="12">
        <v>156.88560000000001</v>
      </c>
      <c r="E9" s="12">
        <f t="shared" ref="E9:E19" si="3">D9/$D$7*100</f>
        <v>6.8339672604888229</v>
      </c>
      <c r="F9" s="12">
        <v>157.59365</v>
      </c>
      <c r="G9" s="12">
        <f t="shared" ref="G9:G19" si="4">F9/$F$7*100</f>
        <v>12.071947107727205</v>
      </c>
      <c r="H9" s="12">
        <v>489.18852166666676</v>
      </c>
      <c r="I9" s="12">
        <f t="shared" ref="I9:I19" si="5">H9/$H$7*100</f>
        <v>7.8431237888152525</v>
      </c>
      <c r="J9" s="12">
        <v>127.03760166666679</v>
      </c>
      <c r="K9" s="12">
        <f t="shared" ref="K9:K19" si="6">J9/$J$7*100</f>
        <v>3.3031314450609326</v>
      </c>
      <c r="L9" s="12">
        <v>17.512530000000002</v>
      </c>
      <c r="M9" s="12">
        <f t="shared" ref="M9:M19" si="7">L9/$L$7*100</f>
        <v>6.1660872227061212</v>
      </c>
      <c r="N9" s="12">
        <v>108.14928</v>
      </c>
      <c r="O9" s="12">
        <f t="shared" ref="O9:O19" si="8">N9/$N$7*100</f>
        <v>8.23063803143563</v>
      </c>
    </row>
    <row r="10" spans="1:15" ht="15" customHeight="1" x14ac:dyDescent="0.2">
      <c r="A10" s="22" t="s">
        <v>5</v>
      </c>
      <c r="B10" s="58">
        <f t="shared" si="1"/>
        <v>1233.6531933333333</v>
      </c>
      <c r="C10" s="11">
        <f t="shared" si="2"/>
        <v>8.0724503460495605</v>
      </c>
      <c r="D10" s="12">
        <v>168.3955</v>
      </c>
      <c r="E10" s="12">
        <f t="shared" si="3"/>
        <v>7.3353407439156015</v>
      </c>
      <c r="F10" s="12">
        <v>42.578749999999999</v>
      </c>
      <c r="G10" s="12">
        <f t="shared" si="4"/>
        <v>3.2616061491890038</v>
      </c>
      <c r="H10" s="12">
        <v>509.86499166666675</v>
      </c>
      <c r="I10" s="12">
        <f t="shared" si="5"/>
        <v>8.1746281200559316</v>
      </c>
      <c r="J10" s="12">
        <v>365.64133166666676</v>
      </c>
      <c r="K10" s="12">
        <f t="shared" si="6"/>
        <v>9.5071172975317868</v>
      </c>
      <c r="L10" s="12">
        <v>27.26238</v>
      </c>
      <c r="M10" s="12">
        <f t="shared" si="7"/>
        <v>9.5989678806294059</v>
      </c>
      <c r="N10" s="12">
        <v>119.91024</v>
      </c>
      <c r="O10" s="12">
        <f t="shared" si="8"/>
        <v>9.1256990495227903</v>
      </c>
    </row>
    <row r="11" spans="1:15" ht="15" customHeight="1" x14ac:dyDescent="0.2">
      <c r="A11" s="22" t="s">
        <v>6</v>
      </c>
      <c r="B11" s="58">
        <f t="shared" si="1"/>
        <v>1228.8712433333335</v>
      </c>
      <c r="C11" s="11">
        <f t="shared" si="2"/>
        <v>8.0411594985561994</v>
      </c>
      <c r="D11" s="12">
        <v>161.08590000000001</v>
      </c>
      <c r="E11" s="12">
        <f t="shared" si="3"/>
        <v>7.0169331457213184</v>
      </c>
      <c r="F11" s="12">
        <v>75.568939999999998</v>
      </c>
      <c r="G11" s="12">
        <f t="shared" si="4"/>
        <v>5.7887119605835045</v>
      </c>
      <c r="H11" s="12">
        <v>484.16320166666679</v>
      </c>
      <c r="I11" s="12">
        <f t="shared" si="5"/>
        <v>7.7625532008052893</v>
      </c>
      <c r="J11" s="12">
        <v>370.63918166666679</v>
      </c>
      <c r="K11" s="12">
        <f t="shared" si="6"/>
        <v>9.6370674483226875</v>
      </c>
      <c r="L11" s="12">
        <v>24.1234</v>
      </c>
      <c r="M11" s="12">
        <f t="shared" si="7"/>
        <v>8.493746392339018</v>
      </c>
      <c r="N11" s="12">
        <v>113.29062</v>
      </c>
      <c r="O11" s="12">
        <f t="shared" si="8"/>
        <v>8.621916720822572</v>
      </c>
    </row>
    <row r="12" spans="1:15" ht="15" customHeight="1" x14ac:dyDescent="0.2">
      <c r="A12" s="22" t="s">
        <v>7</v>
      </c>
      <c r="B12" s="58">
        <f t="shared" si="1"/>
        <v>1294.5531133333334</v>
      </c>
      <c r="C12" s="11">
        <f t="shared" si="2"/>
        <v>8.470950980535056</v>
      </c>
      <c r="D12" s="12">
        <v>183.23985999999999</v>
      </c>
      <c r="E12" s="12">
        <f t="shared" si="3"/>
        <v>7.9819639537124845</v>
      </c>
      <c r="F12" s="12">
        <v>115.80437000000001</v>
      </c>
      <c r="G12" s="12">
        <f t="shared" si="4"/>
        <v>8.8708157307332574</v>
      </c>
      <c r="H12" s="12">
        <v>506.83631166666675</v>
      </c>
      <c r="I12" s="12">
        <f t="shared" si="5"/>
        <v>8.1260695151324605</v>
      </c>
      <c r="J12" s="12">
        <v>359.77652166666678</v>
      </c>
      <c r="K12" s="12">
        <f t="shared" si="6"/>
        <v>9.3546251371308173</v>
      </c>
      <c r="L12" s="12">
        <v>27.434819999999998</v>
      </c>
      <c r="M12" s="12">
        <f t="shared" si="7"/>
        <v>9.6596832701638373</v>
      </c>
      <c r="N12" s="12">
        <v>101.46123</v>
      </c>
      <c r="O12" s="12">
        <f t="shared" si="8"/>
        <v>7.7216478773990698</v>
      </c>
    </row>
    <row r="13" spans="1:15" ht="15" customHeight="1" x14ac:dyDescent="0.2">
      <c r="A13" s="22" t="s">
        <v>8</v>
      </c>
      <c r="B13" s="58">
        <f t="shared" si="1"/>
        <v>1304.7300133333333</v>
      </c>
      <c r="C13" s="11">
        <f t="shared" si="2"/>
        <v>8.5375438612333454</v>
      </c>
      <c r="D13" s="12">
        <v>185.4042</v>
      </c>
      <c r="E13" s="12">
        <f t="shared" si="3"/>
        <v>8.0762430252178774</v>
      </c>
      <c r="F13" s="12">
        <v>137.52695</v>
      </c>
      <c r="G13" s="12">
        <f t="shared" si="4"/>
        <v>10.534803060193376</v>
      </c>
      <c r="H13" s="12">
        <v>506.16264166666673</v>
      </c>
      <c r="I13" s="12">
        <f t="shared" si="5"/>
        <v>8.1152686132944325</v>
      </c>
      <c r="J13" s="12">
        <v>337.70969166666674</v>
      </c>
      <c r="K13" s="12">
        <f t="shared" si="6"/>
        <v>8.7808608412881668</v>
      </c>
      <c r="L13" s="12">
        <v>29.944279999999999</v>
      </c>
      <c r="M13" s="12">
        <f t="shared" si="7"/>
        <v>10.543253447739099</v>
      </c>
      <c r="N13" s="12">
        <v>107.98224999999999</v>
      </c>
      <c r="O13" s="12">
        <f t="shared" si="8"/>
        <v>8.2179263104663303</v>
      </c>
    </row>
    <row r="14" spans="1:15" ht="15" customHeight="1" x14ac:dyDescent="0.2">
      <c r="A14" s="22" t="s">
        <v>9</v>
      </c>
      <c r="B14" s="58">
        <f t="shared" si="1"/>
        <v>1383.1841533333336</v>
      </c>
      <c r="C14" s="11">
        <f t="shared" si="2"/>
        <v>9.0509111130788984</v>
      </c>
      <c r="D14" s="12">
        <v>206.99270000000001</v>
      </c>
      <c r="E14" s="12">
        <f t="shared" si="3"/>
        <v>9.0166422855901676</v>
      </c>
      <c r="F14" s="12">
        <v>136.09448</v>
      </c>
      <c r="G14" s="12">
        <f t="shared" si="4"/>
        <v>10.425073372014912</v>
      </c>
      <c r="H14" s="12">
        <v>566.06537166666681</v>
      </c>
      <c r="I14" s="12">
        <f t="shared" si="5"/>
        <v>9.0756847021210554</v>
      </c>
      <c r="J14" s="12">
        <v>347.25648166666679</v>
      </c>
      <c r="K14" s="12">
        <f t="shared" si="6"/>
        <v>9.0290889393841631</v>
      </c>
      <c r="L14" s="12">
        <v>31.534980000000001</v>
      </c>
      <c r="M14" s="12">
        <f t="shared" si="7"/>
        <v>11.10333214254554</v>
      </c>
      <c r="N14" s="12">
        <v>95.240139999999997</v>
      </c>
      <c r="O14" s="12">
        <f t="shared" si="8"/>
        <v>7.2481954424777841</v>
      </c>
    </row>
    <row r="15" spans="1:15" ht="15" customHeight="1" x14ac:dyDescent="0.2">
      <c r="A15" s="22" t="s">
        <v>10</v>
      </c>
      <c r="B15" s="58">
        <f t="shared" si="1"/>
        <v>1388.6797433333336</v>
      </c>
      <c r="C15" s="11">
        <f t="shared" si="2"/>
        <v>9.0868716874420841</v>
      </c>
      <c r="D15" s="12">
        <v>201.5652</v>
      </c>
      <c r="E15" s="12">
        <f t="shared" si="3"/>
        <v>8.7802193295871742</v>
      </c>
      <c r="F15" s="12">
        <v>132.92534000000001</v>
      </c>
      <c r="G15" s="12">
        <f t="shared" si="4"/>
        <v>10.182311747691962</v>
      </c>
      <c r="H15" s="12">
        <v>569.84170166666684</v>
      </c>
      <c r="I15" s="12">
        <f t="shared" si="5"/>
        <v>9.1362303248116845</v>
      </c>
      <c r="J15" s="12">
        <v>373.20115166666676</v>
      </c>
      <c r="K15" s="12">
        <f t="shared" si="6"/>
        <v>9.7036817700453799</v>
      </c>
      <c r="L15" s="12">
        <v>23.47993</v>
      </c>
      <c r="M15" s="12">
        <f t="shared" si="7"/>
        <v>8.2671833460404702</v>
      </c>
      <c r="N15" s="12">
        <v>87.666420000000002</v>
      </c>
      <c r="O15" s="12">
        <f t="shared" si="8"/>
        <v>6.6718018883880612</v>
      </c>
    </row>
    <row r="16" spans="1:15" ht="15" customHeight="1" x14ac:dyDescent="0.2">
      <c r="A16" s="22" t="s">
        <v>11</v>
      </c>
      <c r="B16" s="58">
        <f t="shared" si="1"/>
        <v>1330.4780933333336</v>
      </c>
      <c r="C16" s="11">
        <f t="shared" si="2"/>
        <v>8.7060272716677662</v>
      </c>
      <c r="D16" s="12">
        <v>206.35462999999999</v>
      </c>
      <c r="E16" s="12">
        <f t="shared" si="3"/>
        <v>8.9888478322439056</v>
      </c>
      <c r="F16" s="12">
        <v>137.17256</v>
      </c>
      <c r="G16" s="12">
        <f t="shared" si="4"/>
        <v>10.507656171118168</v>
      </c>
      <c r="H16" s="12">
        <v>548.63138166666681</v>
      </c>
      <c r="I16" s="12">
        <f t="shared" si="5"/>
        <v>8.7961668155665951</v>
      </c>
      <c r="J16" s="12">
        <v>311.90459166666676</v>
      </c>
      <c r="K16" s="12">
        <f t="shared" si="6"/>
        <v>8.1098969996013857</v>
      </c>
      <c r="L16" s="12">
        <v>12.95219</v>
      </c>
      <c r="M16" s="12">
        <f t="shared" si="7"/>
        <v>4.56041093234741</v>
      </c>
      <c r="N16" s="12">
        <v>113.46274</v>
      </c>
      <c r="O16" s="12">
        <f t="shared" si="8"/>
        <v>8.6350158132804271</v>
      </c>
    </row>
    <row r="17" spans="1:15" ht="15" customHeight="1" x14ac:dyDescent="0.2">
      <c r="A17" s="21" t="s">
        <v>12</v>
      </c>
      <c r="B17" s="58">
        <f t="shared" si="1"/>
        <v>1391.1261133333335</v>
      </c>
      <c r="C17" s="11">
        <f t="shared" si="2"/>
        <v>9.1028795901977233</v>
      </c>
      <c r="D17" s="12">
        <v>208.27690000000001</v>
      </c>
      <c r="E17" s="12">
        <f t="shared" si="3"/>
        <v>9.072582287450885</v>
      </c>
      <c r="F17" s="12">
        <v>160.88316</v>
      </c>
      <c r="G17" s="12">
        <f t="shared" si="4"/>
        <v>12.323929282962943</v>
      </c>
      <c r="H17" s="12">
        <v>588.25775166666688</v>
      </c>
      <c r="I17" s="12">
        <f t="shared" si="5"/>
        <v>9.4314935075186437</v>
      </c>
      <c r="J17" s="12">
        <v>309.69286166666677</v>
      </c>
      <c r="K17" s="12">
        <f t="shared" si="6"/>
        <v>8.0523893419068244</v>
      </c>
      <c r="L17" s="12">
        <v>10.560269999999999</v>
      </c>
      <c r="M17" s="12">
        <f t="shared" si="7"/>
        <v>3.7182260881395637</v>
      </c>
      <c r="N17" s="12">
        <v>113.45517</v>
      </c>
      <c r="O17" s="12">
        <f t="shared" si="8"/>
        <v>8.6344397028347739</v>
      </c>
    </row>
    <row r="18" spans="1:15" ht="15" customHeight="1" x14ac:dyDescent="0.2">
      <c r="A18" s="21" t="s">
        <v>13</v>
      </c>
      <c r="B18" s="58">
        <f t="shared" si="1"/>
        <v>1233.6908533333335</v>
      </c>
      <c r="C18" s="11">
        <f t="shared" si="2"/>
        <v>8.0726967755012708</v>
      </c>
      <c r="D18" s="12">
        <v>191.76684</v>
      </c>
      <c r="E18" s="12">
        <f t="shared" si="3"/>
        <v>8.3534008615666338</v>
      </c>
      <c r="F18" s="12">
        <v>78.423450000000003</v>
      </c>
      <c r="G18" s="12">
        <f t="shared" si="4"/>
        <v>6.0073723808382447</v>
      </c>
      <c r="H18" s="12">
        <v>492.84104166666674</v>
      </c>
      <c r="I18" s="12">
        <f t="shared" si="5"/>
        <v>7.9016843748312997</v>
      </c>
      <c r="J18" s="12">
        <v>324.20146166666677</v>
      </c>
      <c r="K18" s="12">
        <f t="shared" si="6"/>
        <v>8.4296305071608586</v>
      </c>
      <c r="L18" s="12">
        <v>22.321709999999999</v>
      </c>
      <c r="M18" s="12">
        <f t="shared" si="7"/>
        <v>7.8593790171923432</v>
      </c>
      <c r="N18" s="12">
        <v>124.13634999999999</v>
      </c>
      <c r="O18" s="12">
        <f t="shared" si="8"/>
        <v>9.4473246922550427</v>
      </c>
    </row>
    <row r="19" spans="1:15" ht="15" customHeight="1" x14ac:dyDescent="0.2">
      <c r="A19" s="23" t="s">
        <v>14</v>
      </c>
      <c r="B19" s="60">
        <f t="shared" si="1"/>
        <v>1240.4302833333336</v>
      </c>
      <c r="C19" s="61">
        <f t="shared" si="2"/>
        <v>8.1167964579158056</v>
      </c>
      <c r="D19" s="62">
        <v>209.11653000000001</v>
      </c>
      <c r="E19" s="62">
        <f t="shared" si="3"/>
        <v>9.1091567336137214</v>
      </c>
      <c r="F19" s="62">
        <v>47.8613</v>
      </c>
      <c r="G19" s="62">
        <f t="shared" si="4"/>
        <v>3.6662586475220547</v>
      </c>
      <c r="H19" s="62">
        <v>423.16963166666676</v>
      </c>
      <c r="I19" s="62">
        <f t="shared" si="5"/>
        <v>6.7846477540422976</v>
      </c>
      <c r="J19" s="62">
        <v>398.42671166666679</v>
      </c>
      <c r="K19" s="62">
        <f t="shared" si="6"/>
        <v>10.359576870095388</v>
      </c>
      <c r="L19" s="62">
        <v>36.377000000000002</v>
      </c>
      <c r="M19" s="62">
        <f t="shared" si="7"/>
        <v>12.8081867611579</v>
      </c>
      <c r="N19" s="62">
        <v>125.47911000000001</v>
      </c>
      <c r="O19" s="62">
        <f t="shared" si="8"/>
        <v>9.5495146608160031</v>
      </c>
    </row>
    <row r="20" spans="1:15" ht="14.25" customHeight="1" x14ac:dyDescent="0.2">
      <c r="A20" s="75" t="s">
        <v>28</v>
      </c>
      <c r="B20" s="75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5" t="s">
        <v>31</v>
      </c>
      <c r="B21" s="4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2">
      <c r="A22" s="5" t="s">
        <v>19</v>
      </c>
      <c r="B22" s="4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2">
      <c r="A23" s="5" t="s">
        <v>51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2">
      <c r="A24" s="15" t="s">
        <v>26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2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</sheetData>
  <mergeCells count="3">
    <mergeCell ref="C5:C6"/>
    <mergeCell ref="D5:O5"/>
    <mergeCell ref="A20:B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"/>
  <sheetViews>
    <sheetView workbookViewId="0">
      <selection activeCell="R6" sqref="R6"/>
    </sheetView>
  </sheetViews>
  <sheetFormatPr baseColWidth="10" defaultColWidth="11.42578125" defaultRowHeight="12" x14ac:dyDescent="0.2"/>
  <cols>
    <col min="1" max="1" width="11.42578125" style="3"/>
    <col min="2" max="2" width="9.85546875" style="43" customWidth="1"/>
    <col min="3" max="19" width="9.85546875" style="3" customWidth="1"/>
    <col min="20" max="16384" width="11.42578125" style="3"/>
  </cols>
  <sheetData>
    <row r="1" spans="1:19" x14ac:dyDescent="0.2">
      <c r="A1" s="6"/>
      <c r="B1" s="4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">
      <c r="A2" s="6" t="s">
        <v>36</v>
      </c>
      <c r="B2" s="4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">
      <c r="A3" s="6" t="s">
        <v>21</v>
      </c>
      <c r="B3" s="4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">
      <c r="A4" s="6"/>
      <c r="B4" s="4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" customHeight="1" x14ac:dyDescent="0.2">
      <c r="A5" s="76" t="s">
        <v>0</v>
      </c>
      <c r="B5" s="78" t="s">
        <v>1</v>
      </c>
      <c r="C5" s="72" t="s">
        <v>2</v>
      </c>
      <c r="D5" s="70" t="s">
        <v>50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27.75" customHeight="1" x14ac:dyDescent="0.2">
      <c r="A6" s="77"/>
      <c r="B6" s="79"/>
      <c r="C6" s="73"/>
      <c r="D6" s="14" t="s">
        <v>16</v>
      </c>
      <c r="E6" s="14" t="s">
        <v>2</v>
      </c>
      <c r="F6" s="14" t="s">
        <v>45</v>
      </c>
      <c r="G6" s="14" t="s">
        <v>2</v>
      </c>
      <c r="H6" s="14" t="s">
        <v>44</v>
      </c>
      <c r="I6" s="14" t="s">
        <v>2</v>
      </c>
      <c r="J6" s="14" t="s">
        <v>43</v>
      </c>
      <c r="K6" s="14" t="s">
        <v>2</v>
      </c>
      <c r="L6" s="14" t="s">
        <v>20</v>
      </c>
      <c r="M6" s="14" t="s">
        <v>2</v>
      </c>
      <c r="N6" s="14" t="s">
        <v>53</v>
      </c>
      <c r="O6" s="14" t="s">
        <v>2</v>
      </c>
      <c r="P6" s="14" t="s">
        <v>54</v>
      </c>
      <c r="Q6" s="14" t="s">
        <v>2</v>
      </c>
      <c r="R6" s="14" t="s">
        <v>55</v>
      </c>
      <c r="S6" s="14" t="s">
        <v>2</v>
      </c>
    </row>
    <row r="7" spans="1:19" ht="15" customHeight="1" x14ac:dyDescent="0.2">
      <c r="A7" s="20" t="s">
        <v>1</v>
      </c>
      <c r="B7" s="58">
        <f>SUM(B8:B19)</f>
        <v>16790.090629999999</v>
      </c>
      <c r="C7" s="58">
        <f>SUM(C8:C19)</f>
        <v>100.00000000000001</v>
      </c>
      <c r="D7" s="59">
        <f>SUM(D8:D19)</f>
        <v>2338.6150300000004</v>
      </c>
      <c r="E7" s="59">
        <f t="shared" ref="E7:S7" si="0">SUM(E8:E19)</f>
        <v>100</v>
      </c>
      <c r="F7" s="59">
        <f t="shared" si="0"/>
        <v>1230.2697499999999</v>
      </c>
      <c r="G7" s="59">
        <f t="shared" si="0"/>
        <v>100.00000000000009</v>
      </c>
      <c r="H7" s="59">
        <f t="shared" si="0"/>
        <v>6778.274339999999</v>
      </c>
      <c r="I7" s="59">
        <f t="shared" si="0"/>
        <v>100</v>
      </c>
      <c r="J7" s="59">
        <f t="shared" si="0"/>
        <v>224.19751000000002</v>
      </c>
      <c r="K7" s="59">
        <f t="shared" si="0"/>
        <v>100.00000000000003</v>
      </c>
      <c r="L7" s="59">
        <f t="shared" si="0"/>
        <v>4016.1105700000012</v>
      </c>
      <c r="M7" s="59">
        <f t="shared" si="0"/>
        <v>99.999999999999957</v>
      </c>
      <c r="N7" s="59">
        <f t="shared" si="0"/>
        <v>302.15919999999994</v>
      </c>
      <c r="O7" s="59">
        <f t="shared" si="0"/>
        <v>100.00000000000003</v>
      </c>
      <c r="P7" s="59">
        <f t="shared" si="0"/>
        <v>1892.4380700000002</v>
      </c>
      <c r="Q7" s="59">
        <f t="shared" si="0"/>
        <v>100.00000000000001</v>
      </c>
      <c r="R7" s="59">
        <f t="shared" si="0"/>
        <v>8.0261600000000008</v>
      </c>
      <c r="S7" s="59">
        <f t="shared" si="0"/>
        <v>100.00000000000003</v>
      </c>
    </row>
    <row r="8" spans="1:19" ht="15" customHeight="1" x14ac:dyDescent="0.2">
      <c r="A8" s="21" t="s">
        <v>3</v>
      </c>
      <c r="B8" s="58">
        <f>D8+F8+H8+L8+N8+P8+R8+J8</f>
        <v>1287.5410908333333</v>
      </c>
      <c r="C8" s="11">
        <f>+B8/B$7*100</f>
        <v>7.6684582543753281</v>
      </c>
      <c r="D8" s="12">
        <v>217.72819999999999</v>
      </c>
      <c r="E8" s="12">
        <v>9.3101342977343293</v>
      </c>
      <c r="F8" s="12">
        <v>33.05865</v>
      </c>
      <c r="G8" s="12">
        <v>2.6871058156148298</v>
      </c>
      <c r="H8" s="12">
        <v>566.55951000000005</v>
      </c>
      <c r="I8" s="12">
        <v>8.3584623693469506</v>
      </c>
      <c r="J8" s="12">
        <v>0</v>
      </c>
      <c r="K8" s="12">
        <v>0</v>
      </c>
      <c r="L8" s="12">
        <v>337.4842808333334</v>
      </c>
      <c r="M8" s="12">
        <v>8.4024335724372907</v>
      </c>
      <c r="N8" s="12">
        <v>13.82</v>
      </c>
      <c r="O8" s="12">
        <v>4.5737478786017398</v>
      </c>
      <c r="P8" s="12">
        <v>118.89045</v>
      </c>
      <c r="Q8" s="12">
        <v>6.2823958091268004</v>
      </c>
      <c r="R8" s="12">
        <v>0</v>
      </c>
      <c r="S8" s="12">
        <v>0</v>
      </c>
    </row>
    <row r="9" spans="1:19" ht="15" customHeight="1" x14ac:dyDescent="0.2">
      <c r="A9" s="21" t="s">
        <v>4</v>
      </c>
      <c r="B9" s="58">
        <f t="shared" ref="B9:B19" si="1">D9+F9+H9+L9+N9+P9+R9+J9</f>
        <v>1246.5806308333333</v>
      </c>
      <c r="C9" s="11">
        <f t="shared" ref="C9:C19" si="2">+B9/B$7*100</f>
        <v>7.424502096528192</v>
      </c>
      <c r="D9" s="12">
        <v>183.39080000000001</v>
      </c>
      <c r="E9" s="12">
        <v>7.8418550145040307</v>
      </c>
      <c r="F9" s="12">
        <v>95.06335</v>
      </c>
      <c r="G9" s="12">
        <v>7.7270330348283398</v>
      </c>
      <c r="H9" s="12">
        <v>591.95331999999996</v>
      </c>
      <c r="I9" s="12">
        <v>8.7330976928266395</v>
      </c>
      <c r="J9" s="12">
        <v>0</v>
      </c>
      <c r="K9" s="12">
        <v>0</v>
      </c>
      <c r="L9" s="12">
        <v>259.70736083333344</v>
      </c>
      <c r="M9" s="12">
        <v>6.4887447215723899</v>
      </c>
      <c r="N9" s="12">
        <v>12.35</v>
      </c>
      <c r="O9" s="12">
        <v>4.0872493705304995</v>
      </c>
      <c r="P9" s="12">
        <v>104.11579999999999</v>
      </c>
      <c r="Q9" s="12">
        <v>5.5016754128181304</v>
      </c>
      <c r="R9" s="12">
        <v>0</v>
      </c>
      <c r="S9" s="12">
        <v>0</v>
      </c>
    </row>
    <row r="10" spans="1:19" ht="15" customHeight="1" x14ac:dyDescent="0.2">
      <c r="A10" s="22" t="s">
        <v>5</v>
      </c>
      <c r="B10" s="58">
        <f t="shared" si="1"/>
        <v>1358.5419908333333</v>
      </c>
      <c r="C10" s="11">
        <f t="shared" si="2"/>
        <v>8.0913320884994739</v>
      </c>
      <c r="D10" s="12">
        <v>138.80629999999999</v>
      </c>
      <c r="E10" s="12">
        <v>5.9354061365114905</v>
      </c>
      <c r="F10" s="12">
        <v>132.33071000000001</v>
      </c>
      <c r="G10" s="12">
        <v>10.7562353703324</v>
      </c>
      <c r="H10" s="12">
        <v>632.08090000000004</v>
      </c>
      <c r="I10" s="12">
        <v>9.3251005830489895</v>
      </c>
      <c r="J10" s="12">
        <v>0</v>
      </c>
      <c r="K10" s="12">
        <v>0</v>
      </c>
      <c r="L10" s="12">
        <v>322.49266083333339</v>
      </c>
      <c r="M10" s="12">
        <v>8.0335671265764397</v>
      </c>
      <c r="N10" s="12">
        <v>24.013999999999999</v>
      </c>
      <c r="O10" s="12">
        <v>7.9474661039610899</v>
      </c>
      <c r="P10" s="12">
        <v>108.81742</v>
      </c>
      <c r="Q10" s="12">
        <v>5.7501178889304398</v>
      </c>
      <c r="R10" s="12">
        <v>0</v>
      </c>
      <c r="S10" s="12">
        <v>0</v>
      </c>
    </row>
    <row r="11" spans="1:19" ht="15" customHeight="1" x14ac:dyDescent="0.2">
      <c r="A11" s="22" t="s">
        <v>6</v>
      </c>
      <c r="B11" s="58">
        <f t="shared" si="1"/>
        <v>1387.6512908333332</v>
      </c>
      <c r="C11" s="11">
        <f t="shared" si="2"/>
        <v>8.2647039936396904</v>
      </c>
      <c r="D11" s="12">
        <v>152.1831</v>
      </c>
      <c r="E11" s="12">
        <v>6.5074028024184898</v>
      </c>
      <c r="F11" s="12">
        <v>126.7418</v>
      </c>
      <c r="G11" s="12">
        <v>10.301952071893201</v>
      </c>
      <c r="H11" s="12">
        <v>650.19739000000004</v>
      </c>
      <c r="I11" s="12">
        <v>9.5923734771703</v>
      </c>
      <c r="J11" s="12">
        <v>0</v>
      </c>
      <c r="K11" s="12">
        <v>0</v>
      </c>
      <c r="L11" s="12">
        <v>344.66520083333342</v>
      </c>
      <c r="M11" s="12">
        <v>8.5791189765771403</v>
      </c>
      <c r="N11" s="12">
        <v>11.56</v>
      </c>
      <c r="O11" s="12">
        <v>3.8257977913629602</v>
      </c>
      <c r="P11" s="12">
        <v>102.3038</v>
      </c>
      <c r="Q11" s="12">
        <v>5.4059259122809804</v>
      </c>
      <c r="R11" s="12">
        <v>0</v>
      </c>
      <c r="S11" s="12">
        <v>0</v>
      </c>
    </row>
    <row r="12" spans="1:19" ht="15" customHeight="1" x14ac:dyDescent="0.2">
      <c r="A12" s="22" t="s">
        <v>7</v>
      </c>
      <c r="B12" s="58">
        <f t="shared" si="1"/>
        <v>1464.2867108333335</v>
      </c>
      <c r="C12" s="11">
        <f t="shared" si="2"/>
        <v>8.7211364316103968</v>
      </c>
      <c r="D12" s="12">
        <v>192.00620000000001</v>
      </c>
      <c r="E12" s="12">
        <v>8.2102525442163099</v>
      </c>
      <c r="F12" s="12">
        <v>128.15348</v>
      </c>
      <c r="G12" s="12">
        <v>10.416697638871501</v>
      </c>
      <c r="H12" s="12">
        <v>597.31191000000001</v>
      </c>
      <c r="I12" s="12">
        <v>8.8121530649053099</v>
      </c>
      <c r="J12" s="12">
        <v>79.63</v>
      </c>
      <c r="K12" s="12">
        <v>35.517789648957297</v>
      </c>
      <c r="L12" s="12">
        <v>297.02236083333344</v>
      </c>
      <c r="M12" s="12">
        <v>7.40687441184585</v>
      </c>
      <c r="N12" s="12">
        <v>23.579000000000001</v>
      </c>
      <c r="O12" s="12">
        <v>7.8035022597359296</v>
      </c>
      <c r="P12" s="12">
        <v>146.58376000000001</v>
      </c>
      <c r="Q12" s="12">
        <v>7.7457625865664408</v>
      </c>
      <c r="R12" s="12">
        <v>0</v>
      </c>
      <c r="S12" s="12">
        <v>0</v>
      </c>
    </row>
    <row r="13" spans="1:19" ht="15" customHeight="1" x14ac:dyDescent="0.2">
      <c r="A13" s="22" t="s">
        <v>8</v>
      </c>
      <c r="B13" s="58">
        <f t="shared" si="1"/>
        <v>1423.7559908333333</v>
      </c>
      <c r="C13" s="11">
        <f t="shared" si="2"/>
        <v>8.4797397596497284</v>
      </c>
      <c r="D13" s="12">
        <v>214.02369999999999</v>
      </c>
      <c r="E13" s="12">
        <v>9.1517285767208989</v>
      </c>
      <c r="F13" s="12">
        <v>117.66116</v>
      </c>
      <c r="G13" s="12">
        <v>9.5638505295281799</v>
      </c>
      <c r="H13" s="12">
        <v>572.64110000000005</v>
      </c>
      <c r="I13" s="12">
        <v>8.448184173082609</v>
      </c>
      <c r="J13" s="12">
        <v>35.561999999999998</v>
      </c>
      <c r="K13" s="12">
        <v>15.861906762479199</v>
      </c>
      <c r="L13" s="12">
        <v>291.33479083333344</v>
      </c>
      <c r="M13" s="12">
        <v>7.2669326489486599</v>
      </c>
      <c r="N13" s="12">
        <v>25.677</v>
      </c>
      <c r="O13" s="12">
        <v>8.497838225677059</v>
      </c>
      <c r="P13" s="12">
        <v>166.31854000000001</v>
      </c>
      <c r="Q13" s="12">
        <v>8.7885856153802706</v>
      </c>
      <c r="R13" s="12">
        <v>0.53769999999999996</v>
      </c>
      <c r="S13" s="12">
        <v>6.6993431479063501</v>
      </c>
    </row>
    <row r="14" spans="1:19" ht="15" customHeight="1" x14ac:dyDescent="0.2">
      <c r="A14" s="22" t="s">
        <v>9</v>
      </c>
      <c r="B14" s="58">
        <f t="shared" si="1"/>
        <v>1513.7317808333335</v>
      </c>
      <c r="C14" s="11">
        <f t="shared" si="2"/>
        <v>9.0156260272273077</v>
      </c>
      <c r="D14" s="12">
        <v>211.4136</v>
      </c>
      <c r="E14" s="12">
        <v>9.0401197840586889</v>
      </c>
      <c r="F14" s="12">
        <v>154.32219000000001</v>
      </c>
      <c r="G14" s="12">
        <v>12.543768551571699</v>
      </c>
      <c r="H14" s="12">
        <v>646.40305999999998</v>
      </c>
      <c r="I14" s="12">
        <v>9.5363956602559092</v>
      </c>
      <c r="J14" s="12">
        <v>1.0640000000000001</v>
      </c>
      <c r="K14" s="12">
        <v>0.47458154196271002</v>
      </c>
      <c r="L14" s="12">
        <v>315.1845908333334</v>
      </c>
      <c r="M14" s="12">
        <v>7.8537532167386601</v>
      </c>
      <c r="N14" s="12">
        <v>46.926699999999997</v>
      </c>
      <c r="O14" s="12">
        <v>15.530455468508</v>
      </c>
      <c r="P14" s="12">
        <v>135.20994999999999</v>
      </c>
      <c r="Q14" s="12">
        <v>7.14474899566991</v>
      </c>
      <c r="R14" s="12">
        <v>3.2076899999999999</v>
      </c>
      <c r="S14" s="12">
        <v>39.965438017682196</v>
      </c>
    </row>
    <row r="15" spans="1:19" ht="15" customHeight="1" x14ac:dyDescent="0.2">
      <c r="A15" s="22" t="s">
        <v>10</v>
      </c>
      <c r="B15" s="58">
        <f t="shared" si="1"/>
        <v>1476.5170308333334</v>
      </c>
      <c r="C15" s="11">
        <f t="shared" si="2"/>
        <v>8.793978921085392</v>
      </c>
      <c r="D15" s="12">
        <v>209.94261</v>
      </c>
      <c r="E15" s="12">
        <v>8.9772197350497596</v>
      </c>
      <c r="F15" s="12">
        <v>153.59350000000001</v>
      </c>
      <c r="G15" s="12">
        <v>12.484538451831401</v>
      </c>
      <c r="H15" s="12">
        <v>538.97118999999998</v>
      </c>
      <c r="I15" s="12">
        <v>7.9514514014196696</v>
      </c>
      <c r="J15" s="12">
        <v>41.247109999999999</v>
      </c>
      <c r="K15" s="12">
        <v>18.397666414760799</v>
      </c>
      <c r="L15" s="12">
        <v>344.6598708333334</v>
      </c>
      <c r="M15" s="12">
        <v>8.5789878327676998</v>
      </c>
      <c r="N15" s="12">
        <v>45.816000000000003</v>
      </c>
      <c r="O15" s="12">
        <v>15.1628677862531</v>
      </c>
      <c r="P15" s="12">
        <v>141.91598999999999</v>
      </c>
      <c r="Q15" s="12">
        <v>7.49910880835324</v>
      </c>
      <c r="R15" s="12">
        <v>0.37075999999999998</v>
      </c>
      <c r="S15" s="12">
        <v>4.6193945797243003</v>
      </c>
    </row>
    <row r="16" spans="1:19" ht="15" customHeight="1" x14ac:dyDescent="0.2">
      <c r="A16" s="22" t="s">
        <v>11</v>
      </c>
      <c r="B16" s="58">
        <f t="shared" si="1"/>
        <v>1463.6264608333338</v>
      </c>
      <c r="C16" s="11">
        <f t="shared" si="2"/>
        <v>8.7172040525985768</v>
      </c>
      <c r="D16" s="12">
        <v>193.11019999999999</v>
      </c>
      <c r="E16" s="12">
        <v>8.2574599719390296</v>
      </c>
      <c r="F16" s="12">
        <v>134.61666</v>
      </c>
      <c r="G16" s="12">
        <v>10.942044214287201</v>
      </c>
      <c r="H16" s="12">
        <v>555.66555000000005</v>
      </c>
      <c r="I16" s="12">
        <v>8.1977435867548607</v>
      </c>
      <c r="J16" s="12">
        <v>48.538800000000002</v>
      </c>
      <c r="K16" s="12">
        <v>21.650017433289101</v>
      </c>
      <c r="L16" s="12">
        <v>364.29187083333341</v>
      </c>
      <c r="M16" s="12">
        <v>9.0620300967218306</v>
      </c>
      <c r="N16" s="12">
        <v>28.908999999999999</v>
      </c>
      <c r="O16" s="12">
        <v>9.567473040701719</v>
      </c>
      <c r="P16" s="12">
        <v>136.88018</v>
      </c>
      <c r="Q16" s="12">
        <v>7.2330071017859003</v>
      </c>
      <c r="R16" s="12">
        <v>1.6142000000000001</v>
      </c>
      <c r="S16" s="12">
        <v>20.111734627767198</v>
      </c>
    </row>
    <row r="17" spans="1:19" ht="15" customHeight="1" x14ac:dyDescent="0.2">
      <c r="A17" s="21" t="s">
        <v>12</v>
      </c>
      <c r="B17" s="58">
        <f t="shared" si="1"/>
        <v>1458.6862408333332</v>
      </c>
      <c r="C17" s="11">
        <f t="shared" si="2"/>
        <v>8.6877806259544492</v>
      </c>
      <c r="D17" s="12">
        <v>217.96770000000001</v>
      </c>
      <c r="E17" s="12">
        <v>9.3203754018462792</v>
      </c>
      <c r="F17" s="12">
        <v>102.20325</v>
      </c>
      <c r="G17" s="12">
        <v>8.3073854331539891</v>
      </c>
      <c r="H17" s="12">
        <v>529.57586000000003</v>
      </c>
      <c r="I17" s="12">
        <v>7.8128419334529298</v>
      </c>
      <c r="J17" s="12">
        <v>16.700600000000001</v>
      </c>
      <c r="K17" s="12">
        <v>7.44905686062258</v>
      </c>
      <c r="L17" s="12">
        <v>387.2538908333334</v>
      </c>
      <c r="M17" s="12">
        <v>9.6270069776183291</v>
      </c>
      <c r="N17" s="12">
        <v>14.3445</v>
      </c>
      <c r="O17" s="12">
        <v>4.7473318700870299</v>
      </c>
      <c r="P17" s="12">
        <v>190.11682999999999</v>
      </c>
      <c r="Q17" s="12">
        <v>10.0461321833374</v>
      </c>
      <c r="R17" s="12">
        <v>0.52361000000000002</v>
      </c>
      <c r="S17" s="12">
        <v>6.5237921995076098</v>
      </c>
    </row>
    <row r="18" spans="1:19" ht="15" customHeight="1" x14ac:dyDescent="0.2">
      <c r="A18" s="21" t="s">
        <v>13</v>
      </c>
      <c r="B18" s="58">
        <f t="shared" si="1"/>
        <v>1338.2673308333333</v>
      </c>
      <c r="C18" s="11">
        <f t="shared" si="2"/>
        <v>7.9705783627049627</v>
      </c>
      <c r="D18" s="12">
        <v>201.3751</v>
      </c>
      <c r="E18" s="12">
        <v>8.6108699985563693</v>
      </c>
      <c r="F18" s="12">
        <v>32.734400000000001</v>
      </c>
      <c r="G18" s="12">
        <v>2.6607498071053102</v>
      </c>
      <c r="H18" s="12">
        <v>455.9545</v>
      </c>
      <c r="I18" s="12">
        <v>6.7267047205410098</v>
      </c>
      <c r="J18" s="12">
        <v>1.4550000000000001</v>
      </c>
      <c r="K18" s="12">
        <v>0.64898133792832902</v>
      </c>
      <c r="L18" s="12">
        <v>346.28350083333339</v>
      </c>
      <c r="M18" s="12">
        <v>8.6189369928646808</v>
      </c>
      <c r="N18" s="12">
        <v>13.693</v>
      </c>
      <c r="O18" s="12">
        <v>4.5317170551153207</v>
      </c>
      <c r="P18" s="12">
        <v>286.49342999999999</v>
      </c>
      <c r="Q18" s="12">
        <v>15.138853658762001</v>
      </c>
      <c r="R18" s="12">
        <v>0.27839999999999998</v>
      </c>
      <c r="S18" s="12">
        <v>3.4686574900076699</v>
      </c>
    </row>
    <row r="19" spans="1:19" ht="15" customHeight="1" x14ac:dyDescent="0.2">
      <c r="A19" s="23" t="s">
        <v>14</v>
      </c>
      <c r="B19" s="60">
        <f t="shared" si="1"/>
        <v>1370.9040808333336</v>
      </c>
      <c r="C19" s="61">
        <f t="shared" si="2"/>
        <v>8.1649593861265171</v>
      </c>
      <c r="D19" s="62">
        <v>206.66752</v>
      </c>
      <c r="E19" s="62">
        <v>8.8371757364443191</v>
      </c>
      <c r="F19" s="62">
        <v>19.790600000000001</v>
      </c>
      <c r="G19" s="62">
        <v>1.6086390809820401</v>
      </c>
      <c r="H19" s="62">
        <v>440.96005000000002</v>
      </c>
      <c r="I19" s="62">
        <v>6.5054913371948295</v>
      </c>
      <c r="J19" s="62">
        <v>0</v>
      </c>
      <c r="K19" s="62">
        <v>0</v>
      </c>
      <c r="L19" s="62">
        <v>405.73019083333344</v>
      </c>
      <c r="M19" s="62">
        <v>10.081613425331</v>
      </c>
      <c r="N19" s="62">
        <v>41.47</v>
      </c>
      <c r="O19" s="62">
        <v>13.724553149465599</v>
      </c>
      <c r="P19" s="62">
        <v>254.79192</v>
      </c>
      <c r="Q19" s="62">
        <v>13.463686026988499</v>
      </c>
      <c r="R19" s="62">
        <v>1.4938</v>
      </c>
      <c r="S19" s="62">
        <v>18.6116399374047</v>
      </c>
    </row>
    <row r="20" spans="1:19" x14ac:dyDescent="0.2">
      <c r="A20" s="17" t="s">
        <v>28</v>
      </c>
    </row>
    <row r="21" spans="1:19" x14ac:dyDescent="0.2">
      <c r="A21" s="5" t="s">
        <v>29</v>
      </c>
      <c r="B21" s="4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x14ac:dyDescent="0.2">
      <c r="A22" s="5" t="s">
        <v>27</v>
      </c>
      <c r="B22" s="4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2">
      <c r="A23" s="5" t="s">
        <v>51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">
      <c r="A24" s="5" t="s">
        <v>26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mergeCells count="4">
    <mergeCell ref="C5:C6"/>
    <mergeCell ref="D5:S5"/>
    <mergeCell ref="A5:A6"/>
    <mergeCell ref="B5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5"/>
  <sheetViews>
    <sheetView workbookViewId="0">
      <selection activeCell="T6" sqref="T6"/>
    </sheetView>
  </sheetViews>
  <sheetFormatPr baseColWidth="10" defaultColWidth="11.42578125" defaultRowHeight="12" x14ac:dyDescent="0.2"/>
  <cols>
    <col min="1" max="1" width="11.42578125" style="3"/>
    <col min="2" max="2" width="9.5703125" style="43" customWidth="1"/>
    <col min="3" max="21" width="9.5703125" style="3" customWidth="1"/>
    <col min="22" max="16384" width="11.42578125" style="3"/>
  </cols>
  <sheetData>
    <row r="1" spans="1:22" s="6" customFormat="1" ht="12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2" s="6" customFormat="1" ht="12" customHeight="1" x14ac:dyDescent="0.2">
      <c r="A2" s="6" t="s">
        <v>39</v>
      </c>
      <c r="B2" s="41"/>
    </row>
    <row r="3" spans="1:22" s="6" customFormat="1" ht="12" customHeight="1" x14ac:dyDescent="0.2">
      <c r="A3" s="6" t="s">
        <v>21</v>
      </c>
      <c r="B3" s="41"/>
    </row>
    <row r="4" spans="1:22" s="6" customFormat="1" ht="12" customHeight="1" x14ac:dyDescent="0.2">
      <c r="B4" s="41"/>
    </row>
    <row r="5" spans="1:22" s="6" customFormat="1" ht="12" customHeight="1" x14ac:dyDescent="0.2">
      <c r="A5" s="31"/>
      <c r="B5" s="33"/>
      <c r="C5" s="72" t="s">
        <v>2</v>
      </c>
      <c r="D5" s="70" t="s">
        <v>50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2" s="6" customFormat="1" ht="21.75" customHeight="1" x14ac:dyDescent="0.2">
      <c r="A6" s="32" t="s">
        <v>0</v>
      </c>
      <c r="B6" s="34" t="s">
        <v>1</v>
      </c>
      <c r="C6" s="73"/>
      <c r="D6" s="14" t="s">
        <v>15</v>
      </c>
      <c r="E6" s="14" t="s">
        <v>2</v>
      </c>
      <c r="F6" s="14" t="s">
        <v>16</v>
      </c>
      <c r="G6" s="14" t="s">
        <v>2</v>
      </c>
      <c r="H6" s="14" t="s">
        <v>46</v>
      </c>
      <c r="I6" s="14" t="s">
        <v>2</v>
      </c>
      <c r="J6" s="14" t="s">
        <v>47</v>
      </c>
      <c r="K6" s="14" t="s">
        <v>2</v>
      </c>
      <c r="L6" s="14" t="s">
        <v>48</v>
      </c>
      <c r="M6" s="14" t="s">
        <v>2</v>
      </c>
      <c r="N6" s="14" t="s">
        <v>20</v>
      </c>
      <c r="O6" s="14" t="s">
        <v>2</v>
      </c>
      <c r="P6" s="14" t="s">
        <v>53</v>
      </c>
      <c r="Q6" s="14" t="s">
        <v>2</v>
      </c>
      <c r="R6" s="14" t="s">
        <v>54</v>
      </c>
      <c r="S6" s="14" t="s">
        <v>2</v>
      </c>
      <c r="T6" s="14" t="s">
        <v>55</v>
      </c>
      <c r="U6" s="14" t="s">
        <v>2</v>
      </c>
    </row>
    <row r="7" spans="1:22" s="6" customFormat="1" ht="15" customHeight="1" x14ac:dyDescent="0.2">
      <c r="A7" s="20" t="s">
        <v>1</v>
      </c>
      <c r="B7" s="58">
        <f>SUM(B8:B19)</f>
        <v>17127.698379999994</v>
      </c>
      <c r="C7" s="58">
        <f>SUM(C8:C19)</f>
        <v>100.00000000000001</v>
      </c>
      <c r="D7" s="59">
        <f>SUM(D8:D19)</f>
        <v>142.14019999999999</v>
      </c>
      <c r="E7" s="59">
        <f t="shared" ref="E7:S7" si="0">SUM(E8:E19)</f>
        <v>100.00000000000001</v>
      </c>
      <c r="F7" s="59">
        <f t="shared" si="0"/>
        <v>2303.33079</v>
      </c>
      <c r="G7" s="59">
        <f>SUM(G8:G19)</f>
        <v>100</v>
      </c>
      <c r="H7" s="59">
        <f t="shared" si="0"/>
        <v>573.87611000000004</v>
      </c>
      <c r="I7" s="59">
        <f t="shared" si="0"/>
        <v>100.00000000000007</v>
      </c>
      <c r="J7" s="59">
        <f t="shared" si="0"/>
        <v>5645.9418299999961</v>
      </c>
      <c r="K7" s="59">
        <f t="shared" si="0"/>
        <v>100</v>
      </c>
      <c r="L7" s="59">
        <f>SUM(L8:L19)</f>
        <v>186.31980000000001</v>
      </c>
      <c r="M7" s="59">
        <f t="shared" si="0"/>
        <v>99.999999999999986</v>
      </c>
      <c r="N7" s="59">
        <f t="shared" si="0"/>
        <v>5430.5878699999994</v>
      </c>
      <c r="O7" s="59">
        <f t="shared" si="0"/>
        <v>100.00000000000001</v>
      </c>
      <c r="P7" s="59">
        <f t="shared" si="0"/>
        <v>390.29761999999999</v>
      </c>
      <c r="Q7" s="59">
        <f t="shared" si="0"/>
        <v>100.00000000000001</v>
      </c>
      <c r="R7" s="59">
        <f t="shared" si="0"/>
        <v>2420.9218599999995</v>
      </c>
      <c r="S7" s="59">
        <f t="shared" si="0"/>
        <v>100</v>
      </c>
      <c r="T7" s="59">
        <f>SUM(T8:T19)</f>
        <v>34.282299999999999</v>
      </c>
      <c r="U7" s="59">
        <f>SUM(U8:U19)</f>
        <v>99.999999999999972</v>
      </c>
      <c r="V7" s="51"/>
    </row>
    <row r="8" spans="1:22" s="6" customFormat="1" ht="15" customHeight="1" x14ac:dyDescent="0.2">
      <c r="A8" s="21" t="s">
        <v>3</v>
      </c>
      <c r="B8" s="58">
        <f>D8+F8+H8+L8+P8+R8+J8+N8+T8</f>
        <v>1311.2063483333329</v>
      </c>
      <c r="C8" s="11">
        <f>B8/B$7*100</f>
        <v>7.6554731362179291</v>
      </c>
      <c r="D8" s="12">
        <v>0</v>
      </c>
      <c r="E8" s="12">
        <v>0</v>
      </c>
      <c r="F8" s="12">
        <v>214.75899999999999</v>
      </c>
      <c r="G8" s="12">
        <v>9.3238453170679811</v>
      </c>
      <c r="H8" s="12">
        <v>26.055</v>
      </c>
      <c r="I8" s="12">
        <v>4.5401785413231401</v>
      </c>
      <c r="J8" s="12">
        <v>483.49666833333305</v>
      </c>
      <c r="K8" s="12">
        <v>8.5623253627477904</v>
      </c>
      <c r="L8" s="12">
        <v>55.9375</v>
      </c>
      <c r="M8" s="12">
        <v>30.022305734548898</v>
      </c>
      <c r="N8" s="12">
        <v>271.40145999999999</v>
      </c>
      <c r="O8" s="12">
        <v>4.9976442053224694</v>
      </c>
      <c r="P8" s="12">
        <v>31.236000000000001</v>
      </c>
      <c r="Q8" s="12">
        <v>8.0031233600655796</v>
      </c>
      <c r="R8" s="12">
        <v>228.32071999999999</v>
      </c>
      <c r="S8" s="12">
        <v>9.4311478520830896</v>
      </c>
      <c r="T8" s="12">
        <v>0</v>
      </c>
      <c r="U8" s="12">
        <v>0</v>
      </c>
      <c r="V8" s="51"/>
    </row>
    <row r="9" spans="1:22" s="6" customFormat="1" ht="15" customHeight="1" x14ac:dyDescent="0.2">
      <c r="A9" s="21" t="s">
        <v>4</v>
      </c>
      <c r="B9" s="58">
        <f t="shared" ref="B9:B19" si="1">D9+F9+H9+L9+P9+R9+J9+N9+T9</f>
        <v>1203.684698333333</v>
      </c>
      <c r="C9" s="11">
        <f t="shared" ref="C9:C19" si="2">B9/B$7*100</f>
        <v>7.0277084032427561</v>
      </c>
      <c r="D9" s="12">
        <v>0.35260000000000002</v>
      </c>
      <c r="E9" s="12">
        <v>0.248064938701367</v>
      </c>
      <c r="F9" s="12">
        <v>126.7765</v>
      </c>
      <c r="G9" s="12">
        <v>5.5040509400736095</v>
      </c>
      <c r="H9" s="12">
        <v>55.40128</v>
      </c>
      <c r="I9" s="12">
        <v>9.65387459673134</v>
      </c>
      <c r="J9" s="12">
        <v>443.02065833333302</v>
      </c>
      <c r="K9" s="12">
        <v>7.8494328207307396</v>
      </c>
      <c r="L9" s="12">
        <v>57.298999999999999</v>
      </c>
      <c r="M9" s="12">
        <v>30.753038592785099</v>
      </c>
      <c r="N9" s="12">
        <v>330.85602999999998</v>
      </c>
      <c r="O9" s="12">
        <v>6.0924533019295399</v>
      </c>
      <c r="P9" s="12">
        <v>24.123000000000001</v>
      </c>
      <c r="Q9" s="12">
        <v>6.1806679733276404</v>
      </c>
      <c r="R9" s="12">
        <v>165.85562999999999</v>
      </c>
      <c r="S9" s="12">
        <v>6.85092867887938</v>
      </c>
      <c r="T9" s="12">
        <v>0</v>
      </c>
      <c r="U9" s="12">
        <v>0</v>
      </c>
      <c r="V9" s="51"/>
    </row>
    <row r="10" spans="1:22" s="6" customFormat="1" ht="15" customHeight="1" x14ac:dyDescent="0.2">
      <c r="A10" s="22" t="s">
        <v>5</v>
      </c>
      <c r="B10" s="58">
        <f t="shared" si="1"/>
        <v>1381.1989383333332</v>
      </c>
      <c r="C10" s="11">
        <f t="shared" si="2"/>
        <v>8.0641245991706558</v>
      </c>
      <c r="D10" s="12">
        <v>2.266</v>
      </c>
      <c r="E10" s="12">
        <v>1.5942006554092398</v>
      </c>
      <c r="F10" s="12">
        <v>164.11840000000001</v>
      </c>
      <c r="G10" s="12">
        <v>7.1252640182003599</v>
      </c>
      <c r="H10" s="12">
        <v>56.998170000000002</v>
      </c>
      <c r="I10" s="12">
        <v>9.932138488915319</v>
      </c>
      <c r="J10" s="12">
        <v>497.33706833333304</v>
      </c>
      <c r="K10" s="12">
        <v>8.8060924222611394</v>
      </c>
      <c r="L10" s="12">
        <v>28.2254</v>
      </c>
      <c r="M10" s="12">
        <v>15.148899902211099</v>
      </c>
      <c r="N10" s="12">
        <v>379.44734</v>
      </c>
      <c r="O10" s="12">
        <v>6.9872240185296901</v>
      </c>
      <c r="P10" s="12">
        <v>36.713000000000001</v>
      </c>
      <c r="Q10" s="12">
        <v>9.40641144570648</v>
      </c>
      <c r="R10" s="12">
        <v>213.61206000000001</v>
      </c>
      <c r="S10" s="12">
        <v>8.8235834261912096</v>
      </c>
      <c r="T10" s="12">
        <v>2.4815</v>
      </c>
      <c r="U10" s="12">
        <v>7.2384291602372102</v>
      </c>
      <c r="V10" s="51"/>
    </row>
    <row r="11" spans="1:22" s="6" customFormat="1" ht="15" customHeight="1" x14ac:dyDescent="0.2">
      <c r="A11" s="22" t="s">
        <v>6</v>
      </c>
      <c r="B11" s="58">
        <f t="shared" si="1"/>
        <v>1365.1257683333329</v>
      </c>
      <c r="C11" s="11">
        <f t="shared" si="2"/>
        <v>7.9702814589927025</v>
      </c>
      <c r="D11" s="12">
        <v>13.308199999999999</v>
      </c>
      <c r="E11" s="12">
        <v>9.3627277856651396</v>
      </c>
      <c r="F11" s="12">
        <v>180.89812000000001</v>
      </c>
      <c r="G11" s="12">
        <v>7.8537620729673794</v>
      </c>
      <c r="H11" s="12">
        <v>37.284910000000004</v>
      </c>
      <c r="I11" s="12">
        <v>6.4970312146292297</v>
      </c>
      <c r="J11" s="12">
        <v>439.93924833333301</v>
      </c>
      <c r="K11" s="12">
        <v>7.7951608159581198</v>
      </c>
      <c r="L11" s="12">
        <v>4.7210000000000001</v>
      </c>
      <c r="M11" s="12">
        <v>2.53381551504456</v>
      </c>
      <c r="N11" s="12">
        <v>424.98079000000001</v>
      </c>
      <c r="O11" s="12">
        <v>7.825686650752969</v>
      </c>
      <c r="P11" s="12">
        <v>35.522199999999998</v>
      </c>
      <c r="Q11" s="12">
        <v>9.1013109431720292</v>
      </c>
      <c r="R11" s="12">
        <v>225.4965</v>
      </c>
      <c r="S11" s="12">
        <v>9.3144889856131101</v>
      </c>
      <c r="T11" s="12">
        <v>2.9748000000000001</v>
      </c>
      <c r="U11" s="12">
        <v>8.6773641208437002</v>
      </c>
      <c r="V11" s="51"/>
    </row>
    <row r="12" spans="1:22" s="6" customFormat="1" ht="15" customHeight="1" x14ac:dyDescent="0.2">
      <c r="A12" s="22" t="s">
        <v>7</v>
      </c>
      <c r="B12" s="58">
        <f t="shared" si="1"/>
        <v>1494.8968083333332</v>
      </c>
      <c r="C12" s="11">
        <f t="shared" si="2"/>
        <v>8.7279491684587551</v>
      </c>
      <c r="D12" s="12">
        <v>13.957599999999999</v>
      </c>
      <c r="E12" s="12">
        <v>9.8196006478111091</v>
      </c>
      <c r="F12" s="12">
        <v>156.49191999999999</v>
      </c>
      <c r="G12" s="12">
        <v>6.7941574297280996</v>
      </c>
      <c r="H12" s="12">
        <v>18.657299999999999</v>
      </c>
      <c r="I12" s="12">
        <v>3.2511024025725699</v>
      </c>
      <c r="J12" s="12">
        <v>467.77885833333306</v>
      </c>
      <c r="K12" s="12">
        <v>8.28549201069948</v>
      </c>
      <c r="L12" s="12">
        <v>12.9819</v>
      </c>
      <c r="M12" s="12">
        <v>6.9675364615032906</v>
      </c>
      <c r="N12" s="12">
        <v>481.74783000000002</v>
      </c>
      <c r="O12" s="12">
        <v>8.87100699836388</v>
      </c>
      <c r="P12" s="12">
        <v>39.268540000000002</v>
      </c>
      <c r="Q12" s="12">
        <v>10.0611784412111</v>
      </c>
      <c r="R12" s="12">
        <v>299.89164</v>
      </c>
      <c r="S12" s="12">
        <v>12.3874977113057</v>
      </c>
      <c r="T12" s="12">
        <v>4.1212200000000001</v>
      </c>
      <c r="U12" s="12">
        <v>12.0214221332874</v>
      </c>
      <c r="V12" s="51"/>
    </row>
    <row r="13" spans="1:22" s="6" customFormat="1" ht="15" customHeight="1" x14ac:dyDescent="0.2">
      <c r="A13" s="22" t="s">
        <v>8</v>
      </c>
      <c r="B13" s="58">
        <f t="shared" si="1"/>
        <v>1471.703628333333</v>
      </c>
      <c r="C13" s="11">
        <f t="shared" si="2"/>
        <v>8.592535877744325</v>
      </c>
      <c r="D13" s="12">
        <v>15.9588</v>
      </c>
      <c r="E13" s="12">
        <v>11.227506363435499</v>
      </c>
      <c r="F13" s="12">
        <v>200.24104</v>
      </c>
      <c r="G13" s="12">
        <v>8.6935424503225605</v>
      </c>
      <c r="H13" s="12">
        <v>35.283630000000002</v>
      </c>
      <c r="I13" s="12">
        <v>6.1483008937242598</v>
      </c>
      <c r="J13" s="12">
        <v>493.26120833333306</v>
      </c>
      <c r="K13" s="12">
        <v>8.7343054502669695</v>
      </c>
      <c r="L13" s="12">
        <v>17.689</v>
      </c>
      <c r="M13" s="12">
        <v>9.493891685156381</v>
      </c>
      <c r="N13" s="12">
        <v>487.44189999999998</v>
      </c>
      <c r="O13" s="12">
        <v>8.9758588143423204</v>
      </c>
      <c r="P13" s="12">
        <v>47.927869999999999</v>
      </c>
      <c r="Q13" s="12">
        <v>12.2798263540526</v>
      </c>
      <c r="R13" s="12">
        <v>169.63287</v>
      </c>
      <c r="S13" s="12">
        <v>7.0069535412431705</v>
      </c>
      <c r="T13" s="12">
        <v>4.2673100000000002</v>
      </c>
      <c r="U13" s="12">
        <v>12.447560402890099</v>
      </c>
      <c r="V13" s="51"/>
    </row>
    <row r="14" spans="1:22" s="6" customFormat="1" ht="15" customHeight="1" x14ac:dyDescent="0.2">
      <c r="A14" s="22" t="s">
        <v>9</v>
      </c>
      <c r="B14" s="58">
        <f t="shared" si="1"/>
        <v>1498.0678483333329</v>
      </c>
      <c r="C14" s="11">
        <f t="shared" si="2"/>
        <v>8.7464632730958538</v>
      </c>
      <c r="D14" s="12">
        <v>11.702400000000001</v>
      </c>
      <c r="E14" s="12">
        <v>8.2329981243870503</v>
      </c>
      <c r="F14" s="12">
        <v>209.98052000000001</v>
      </c>
      <c r="G14" s="12">
        <v>9.116385753693681</v>
      </c>
      <c r="H14" s="12">
        <v>74.649339999999995</v>
      </c>
      <c r="I14" s="12">
        <v>13.0079190785621</v>
      </c>
      <c r="J14" s="12">
        <v>510.73512833333302</v>
      </c>
      <c r="K14" s="12">
        <v>9.0420686721804611</v>
      </c>
      <c r="L14" s="12">
        <v>9.4659999999999993</v>
      </c>
      <c r="M14" s="12">
        <v>5.08051210875065</v>
      </c>
      <c r="N14" s="12">
        <v>457.32551000000001</v>
      </c>
      <c r="O14" s="12">
        <v>8.4212892038150606</v>
      </c>
      <c r="P14" s="12">
        <v>43.42783</v>
      </c>
      <c r="Q14" s="12">
        <v>11.126849812714699</v>
      </c>
      <c r="R14" s="12">
        <v>178.33749</v>
      </c>
      <c r="S14" s="12">
        <v>7.3665116147119303</v>
      </c>
      <c r="T14" s="12">
        <v>2.4436300000000002</v>
      </c>
      <c r="U14" s="12">
        <v>7.1279639930809795</v>
      </c>
      <c r="V14" s="51"/>
    </row>
    <row r="15" spans="1:22" s="6" customFormat="1" ht="15" customHeight="1" x14ac:dyDescent="0.2">
      <c r="A15" s="22" t="s">
        <v>10</v>
      </c>
      <c r="B15" s="58">
        <f t="shared" si="1"/>
        <v>1551.1675683333328</v>
      </c>
      <c r="C15" s="11">
        <f t="shared" si="2"/>
        <v>9.0564857806267227</v>
      </c>
      <c r="D15" s="12">
        <v>19.4754</v>
      </c>
      <c r="E15" s="12">
        <v>13.7015425614991</v>
      </c>
      <c r="F15" s="12">
        <v>215.53677999999999</v>
      </c>
      <c r="G15" s="12">
        <v>9.3576129375668202</v>
      </c>
      <c r="H15" s="12">
        <v>59.270870000000002</v>
      </c>
      <c r="I15" s="12">
        <v>10.3281647322799</v>
      </c>
      <c r="J15" s="12">
        <v>506.15984833333306</v>
      </c>
      <c r="K15" s="12">
        <v>8.9614855566599392</v>
      </c>
      <c r="L15" s="12">
        <v>0</v>
      </c>
      <c r="M15" s="12">
        <v>0</v>
      </c>
      <c r="N15" s="12">
        <v>527.29454999999996</v>
      </c>
      <c r="O15" s="12">
        <v>9.7097139871893798</v>
      </c>
      <c r="P15" s="12">
        <v>39.160110000000003</v>
      </c>
      <c r="Q15" s="12">
        <v>10.0333970778505</v>
      </c>
      <c r="R15" s="12">
        <v>179.89562000000001</v>
      </c>
      <c r="S15" s="12">
        <v>7.4308726346086997</v>
      </c>
      <c r="T15" s="12">
        <v>4.37439</v>
      </c>
      <c r="U15" s="12">
        <v>12.759908174189</v>
      </c>
      <c r="V15" s="51"/>
    </row>
    <row r="16" spans="1:22" s="6" customFormat="1" ht="15" customHeight="1" x14ac:dyDescent="0.2">
      <c r="A16" s="22" t="s">
        <v>11</v>
      </c>
      <c r="B16" s="58">
        <f t="shared" si="1"/>
        <v>1469.7142883333331</v>
      </c>
      <c r="C16" s="11">
        <f t="shared" si="2"/>
        <v>8.580921123935239</v>
      </c>
      <c r="D16" s="12">
        <v>17.817799999999998</v>
      </c>
      <c r="E16" s="12">
        <v>12.5353700079218</v>
      </c>
      <c r="F16" s="12">
        <v>210.20493999999999</v>
      </c>
      <c r="G16" s="12">
        <v>9.1261290350744595</v>
      </c>
      <c r="H16" s="12">
        <v>58.580300000000001</v>
      </c>
      <c r="I16" s="12">
        <v>10.207830397400599</v>
      </c>
      <c r="J16" s="12">
        <v>452.08630833333302</v>
      </c>
      <c r="K16" s="12">
        <v>8.0091035559029304</v>
      </c>
      <c r="L16" s="12">
        <v>0</v>
      </c>
      <c r="M16" s="12">
        <v>0</v>
      </c>
      <c r="N16" s="12">
        <v>495.42883999999998</v>
      </c>
      <c r="O16" s="12">
        <v>9.1229320261417701</v>
      </c>
      <c r="P16" s="12">
        <v>15.516</v>
      </c>
      <c r="Q16" s="12">
        <v>3.9754277773971598</v>
      </c>
      <c r="R16" s="12">
        <v>216.65277</v>
      </c>
      <c r="S16" s="12">
        <v>8.9491847539432801</v>
      </c>
      <c r="T16" s="12">
        <v>3.42733</v>
      </c>
      <c r="U16" s="12">
        <v>9.9973747385677196</v>
      </c>
      <c r="V16" s="51"/>
    </row>
    <row r="17" spans="1:24" s="6" customFormat="1" ht="15" customHeight="1" x14ac:dyDescent="0.2">
      <c r="A17" s="21" t="s">
        <v>12</v>
      </c>
      <c r="B17" s="58">
        <f t="shared" si="1"/>
        <v>1554.0178583333329</v>
      </c>
      <c r="C17" s="11">
        <f t="shared" si="2"/>
        <v>9.0731271876433723</v>
      </c>
      <c r="D17" s="12">
        <v>21.878399999999999</v>
      </c>
      <c r="E17" s="12">
        <v>15.392126928201899</v>
      </c>
      <c r="F17" s="12">
        <v>213.76324</v>
      </c>
      <c r="G17" s="12">
        <v>9.2806140102872501</v>
      </c>
      <c r="H17" s="12">
        <v>70.219560000000001</v>
      </c>
      <c r="I17" s="12">
        <v>12.2360137974728</v>
      </c>
      <c r="J17" s="12">
        <v>475.76606833333301</v>
      </c>
      <c r="K17" s="12">
        <v>8.4261684864816502</v>
      </c>
      <c r="L17" s="12">
        <v>0</v>
      </c>
      <c r="M17" s="12">
        <v>0</v>
      </c>
      <c r="N17" s="12">
        <v>535.26796999999999</v>
      </c>
      <c r="O17" s="12">
        <v>9.8565382388334299</v>
      </c>
      <c r="P17" s="12">
        <v>24.407</v>
      </c>
      <c r="Q17" s="12">
        <v>6.2534329571366607</v>
      </c>
      <c r="R17" s="12">
        <v>209.48286999999999</v>
      </c>
      <c r="S17" s="12">
        <v>8.6530207133575203</v>
      </c>
      <c r="T17" s="12">
        <v>3.2327499999999998</v>
      </c>
      <c r="U17" s="12">
        <v>9.42979321690785</v>
      </c>
      <c r="V17" s="51"/>
    </row>
    <row r="18" spans="1:24" s="6" customFormat="1" ht="15" customHeight="1" x14ac:dyDescent="0.2">
      <c r="A18" s="21" t="s">
        <v>13</v>
      </c>
      <c r="B18" s="58">
        <f t="shared" si="1"/>
        <v>1398.593308333333</v>
      </c>
      <c r="C18" s="11">
        <f t="shared" si="2"/>
        <v>8.1656815603809907</v>
      </c>
      <c r="D18" s="12">
        <v>6.2892999999999999</v>
      </c>
      <c r="E18" s="12">
        <v>4.4247158791109094</v>
      </c>
      <c r="F18" s="12">
        <v>186.48205999999999</v>
      </c>
      <c r="G18" s="12">
        <v>8.0961909947810806</v>
      </c>
      <c r="H18" s="12">
        <v>67.826750000000004</v>
      </c>
      <c r="I18" s="12">
        <v>11.8190579496331</v>
      </c>
      <c r="J18" s="12">
        <v>418.46769833333303</v>
      </c>
      <c r="K18" s="12">
        <v>7.4169884649643709</v>
      </c>
      <c r="L18" s="12">
        <v>0</v>
      </c>
      <c r="M18" s="12">
        <v>0</v>
      </c>
      <c r="N18" s="12">
        <v>518.85888</v>
      </c>
      <c r="O18" s="12">
        <v>9.5543777657353299</v>
      </c>
      <c r="P18" s="12">
        <v>19.72907</v>
      </c>
      <c r="Q18" s="12">
        <v>5.0548783771727797</v>
      </c>
      <c r="R18" s="12">
        <v>177.75811999999999</v>
      </c>
      <c r="S18" s="12">
        <v>7.3425798220517491</v>
      </c>
      <c r="T18" s="12">
        <v>3.1814300000000002</v>
      </c>
      <c r="U18" s="12">
        <v>9.28009497612471</v>
      </c>
      <c r="V18" s="51"/>
    </row>
    <row r="19" spans="1:24" s="6" customFormat="1" ht="15" customHeight="1" x14ac:dyDescent="0.2">
      <c r="A19" s="23" t="s">
        <v>14</v>
      </c>
      <c r="B19" s="60">
        <f t="shared" si="1"/>
        <v>1428.321318333333</v>
      </c>
      <c r="C19" s="61">
        <f t="shared" si="2"/>
        <v>8.3392484304907146</v>
      </c>
      <c r="D19" s="62">
        <v>19.133700000000001</v>
      </c>
      <c r="E19" s="62">
        <v>13.4611461078569</v>
      </c>
      <c r="F19" s="62">
        <v>224.07827</v>
      </c>
      <c r="G19" s="62">
        <v>9.7284450402367106</v>
      </c>
      <c r="H19" s="62">
        <v>13.648999999999999</v>
      </c>
      <c r="I19" s="62">
        <v>2.3783879067556897</v>
      </c>
      <c r="J19" s="62">
        <v>457.89306833333302</v>
      </c>
      <c r="K19" s="62">
        <v>8.1113763811463997</v>
      </c>
      <c r="L19" s="62">
        <v>0</v>
      </c>
      <c r="M19" s="62">
        <v>0</v>
      </c>
      <c r="N19" s="62">
        <v>520.53677000000005</v>
      </c>
      <c r="O19" s="62">
        <v>9.5852747890441599</v>
      </c>
      <c r="P19" s="62">
        <v>33.267000000000003</v>
      </c>
      <c r="Q19" s="62">
        <v>8.5234954801927802</v>
      </c>
      <c r="R19" s="62">
        <v>155.98557</v>
      </c>
      <c r="S19" s="62">
        <v>6.4432302660111507</v>
      </c>
      <c r="T19" s="62">
        <v>3.7779400000000001</v>
      </c>
      <c r="U19" s="62">
        <v>11.0200890838713</v>
      </c>
      <c r="V19" s="51"/>
    </row>
    <row r="20" spans="1:24" x14ac:dyDescent="0.2">
      <c r="A20" s="17" t="s">
        <v>28</v>
      </c>
      <c r="V20" s="6"/>
    </row>
    <row r="21" spans="1:24" s="6" customFormat="1" ht="12" customHeight="1" x14ac:dyDescent="0.2">
      <c r="A21" s="5" t="s">
        <v>30</v>
      </c>
      <c r="B21" s="41"/>
    </row>
    <row r="22" spans="1:24" s="13" customFormat="1" ht="12" customHeight="1" x14ac:dyDescent="0.2">
      <c r="A22" s="5" t="s">
        <v>19</v>
      </c>
      <c r="B22" s="4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s="6" customFormat="1" ht="12" customHeight="1" x14ac:dyDescent="0.2">
      <c r="A23" s="5" t="s">
        <v>51</v>
      </c>
      <c r="B23" s="41"/>
    </row>
    <row r="24" spans="1:24" s="6" customFormat="1" ht="12" customHeight="1" x14ac:dyDescent="0.2">
      <c r="A24" s="5" t="s">
        <v>25</v>
      </c>
      <c r="B24" s="41"/>
    </row>
    <row r="25" spans="1:24" s="6" customFormat="1" ht="12" customHeight="1" x14ac:dyDescent="0.2">
      <c r="A25" s="5" t="s">
        <v>18</v>
      </c>
      <c r="B25" s="41"/>
    </row>
  </sheetData>
  <mergeCells count="3">
    <mergeCell ref="A1:S1"/>
    <mergeCell ref="C5:C6"/>
    <mergeCell ref="D5:U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workbookViewId="0">
      <selection activeCell="T6" sqref="T6"/>
    </sheetView>
  </sheetViews>
  <sheetFormatPr baseColWidth="10" defaultColWidth="11.42578125" defaultRowHeight="12" x14ac:dyDescent="0.2"/>
  <cols>
    <col min="1" max="1" width="11.42578125" style="3"/>
    <col min="2" max="2" width="8.85546875" style="43" customWidth="1"/>
    <col min="3" max="3" width="7.85546875" style="3" customWidth="1"/>
    <col min="4" max="4" width="10.28515625" style="3" customWidth="1"/>
    <col min="5" max="5" width="7.85546875" style="3" customWidth="1"/>
    <col min="6" max="6" width="10.28515625" style="3" customWidth="1"/>
    <col min="7" max="7" width="7.85546875" style="3" customWidth="1"/>
    <col min="8" max="8" width="10.28515625" style="3" customWidth="1"/>
    <col min="9" max="9" width="7.85546875" style="3" customWidth="1"/>
    <col min="10" max="10" width="10.28515625" style="3" customWidth="1"/>
    <col min="11" max="11" width="7.85546875" style="3" customWidth="1"/>
    <col min="12" max="12" width="10.28515625" style="3" customWidth="1"/>
    <col min="13" max="13" width="7.85546875" style="3" customWidth="1"/>
    <col min="14" max="14" width="10.28515625" style="3" customWidth="1"/>
    <col min="15" max="15" width="7.85546875" style="3" customWidth="1"/>
    <col min="16" max="16" width="10.28515625" style="3" customWidth="1"/>
    <col min="17" max="17" width="7.85546875" style="3" customWidth="1"/>
    <col min="18" max="18" width="10.28515625" style="3" customWidth="1"/>
    <col min="19" max="19" width="7.85546875" style="3" customWidth="1"/>
    <col min="20" max="20" width="10.28515625" style="3" customWidth="1"/>
    <col min="21" max="21" width="7.85546875" style="3" customWidth="1"/>
    <col min="22" max="16384" width="11.42578125" style="3"/>
  </cols>
  <sheetData>
    <row r="1" spans="1:2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x14ac:dyDescent="0.2">
      <c r="A2" s="10" t="s">
        <v>32</v>
      </c>
      <c r="B2" s="44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x14ac:dyDescent="0.2">
      <c r="A3" s="9" t="s">
        <v>21</v>
      </c>
      <c r="B3" s="45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2">
      <c r="B4" s="4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2">
      <c r="A5" s="29"/>
      <c r="B5" s="29"/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24" x14ac:dyDescent="0.2">
      <c r="A6" s="30" t="s">
        <v>0</v>
      </c>
      <c r="B6" s="35" t="s">
        <v>1</v>
      </c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8" t="s">
        <v>24</v>
      </c>
      <c r="M6" s="7" t="s">
        <v>2</v>
      </c>
      <c r="N6" s="7" t="s">
        <v>20</v>
      </c>
      <c r="O6" s="7" t="s">
        <v>17</v>
      </c>
      <c r="P6" s="7" t="s">
        <v>53</v>
      </c>
      <c r="Q6" s="7" t="s">
        <v>2</v>
      </c>
      <c r="R6" s="7" t="s">
        <v>54</v>
      </c>
      <c r="S6" s="7" t="s">
        <v>2</v>
      </c>
      <c r="T6" s="7" t="s">
        <v>55</v>
      </c>
      <c r="U6" s="7" t="s">
        <v>2</v>
      </c>
    </row>
    <row r="7" spans="1:21" ht="15" customHeight="1" x14ac:dyDescent="0.2">
      <c r="A7" s="26" t="s">
        <v>1</v>
      </c>
      <c r="B7" s="53">
        <f>SUM(B8:B19)</f>
        <v>17670.862799999999</v>
      </c>
      <c r="C7" s="53">
        <f>SUM(C8:C19)</f>
        <v>100.00000000000001</v>
      </c>
      <c r="D7" s="53">
        <f>SUM(D8:D19)</f>
        <v>226.24515999999997</v>
      </c>
      <c r="E7" s="53">
        <f>SUM(E8:E19)</f>
        <v>100</v>
      </c>
      <c r="F7" s="57">
        <f t="shared" ref="F7:T7" si="0">SUM(F8:F19)</f>
        <v>2225.9545800000001</v>
      </c>
      <c r="G7" s="53">
        <f>SUM(G8:G19)</f>
        <v>100</v>
      </c>
      <c r="H7" s="53">
        <f t="shared" si="0"/>
        <v>958.79706999999996</v>
      </c>
      <c r="I7" s="53">
        <f>SUM(I8:I19)</f>
        <v>100.00000000000001</v>
      </c>
      <c r="J7" s="53">
        <f t="shared" si="0"/>
        <v>6340.2471999999998</v>
      </c>
      <c r="K7" s="53">
        <f t="shared" si="0"/>
        <v>100.00000000000001</v>
      </c>
      <c r="L7" s="53">
        <f>SUM(L8:L14)</f>
        <v>1.65</v>
      </c>
      <c r="M7" s="53">
        <f>SUM(M8:M14)</f>
        <v>100</v>
      </c>
      <c r="N7" s="53">
        <f t="shared" si="0"/>
        <v>5264.0147199999974</v>
      </c>
      <c r="O7" s="53">
        <f>SUM(O8:O19)</f>
        <v>100</v>
      </c>
      <c r="P7" s="53">
        <f t="shared" si="0"/>
        <v>489.40255000000008</v>
      </c>
      <c r="Q7" s="53">
        <f t="shared" si="0"/>
        <v>99.999999999999986</v>
      </c>
      <c r="R7" s="53">
        <f t="shared" si="0"/>
        <v>2091.2085699999998</v>
      </c>
      <c r="S7" s="53">
        <f>SUM(S8:S19)</f>
        <v>100.00000000000003</v>
      </c>
      <c r="T7" s="53">
        <f t="shared" si="0"/>
        <v>73.342950000000002</v>
      </c>
      <c r="U7" s="53">
        <f>SUM(U8:U19)</f>
        <v>99.999999999999986</v>
      </c>
    </row>
    <row r="8" spans="1:21" ht="15" customHeight="1" x14ac:dyDescent="0.2">
      <c r="A8" s="36" t="s">
        <v>3</v>
      </c>
      <c r="B8" s="53">
        <f>SUM(D8,F8,H8,J8,L8,N8,P8,R8,T8)</f>
        <v>1368.0870374999997</v>
      </c>
      <c r="C8" s="19">
        <f>B8/B$7*100</f>
        <v>7.742050023160159</v>
      </c>
      <c r="D8" s="19">
        <v>18.549399999999999</v>
      </c>
      <c r="E8" s="19">
        <f>D8/$D$7*100</f>
        <v>8.1988052252697923</v>
      </c>
      <c r="F8" s="19">
        <v>214.09773000000001</v>
      </c>
      <c r="G8" s="19">
        <f>F8/$F$7*100</f>
        <v>9.6182434234574554</v>
      </c>
      <c r="H8" s="19">
        <v>24.55359</v>
      </c>
      <c r="I8" s="19">
        <f>H8/$H$7*100</f>
        <v>2.5608745341701975</v>
      </c>
      <c r="J8" s="19">
        <v>420.88623000000001</v>
      </c>
      <c r="K8" s="19">
        <f>J8/$J$7*100</f>
        <v>6.6383252375396342</v>
      </c>
      <c r="L8" s="19">
        <v>0</v>
      </c>
      <c r="M8" s="19">
        <f>L8/$L$7*100</f>
        <v>0</v>
      </c>
      <c r="N8" s="19">
        <v>440.11860749999977</v>
      </c>
      <c r="O8" s="19">
        <f>N8/$N$7*100</f>
        <v>8.3608924159695359</v>
      </c>
      <c r="P8" s="19">
        <v>44.576999999999998</v>
      </c>
      <c r="Q8" s="19">
        <f>P8/$P$7*100</f>
        <v>9.10845274508684</v>
      </c>
      <c r="R8" s="19">
        <v>202.25171</v>
      </c>
      <c r="S8" s="19">
        <f>R8/$R$7*100</f>
        <v>9.6715226257895477</v>
      </c>
      <c r="T8" s="19">
        <v>3.0527700000000002</v>
      </c>
      <c r="U8" s="19">
        <f>T8/$T$7*100</f>
        <v>4.1623223500009212</v>
      </c>
    </row>
    <row r="9" spans="1:21" ht="15" customHeight="1" x14ac:dyDescent="0.2">
      <c r="A9" s="36" t="s">
        <v>4</v>
      </c>
      <c r="B9" s="53">
        <f t="shared" ref="B9:B19" si="1">SUM(D9,F9,H9,J9,L9,N9,P9,R9,T9)</f>
        <v>1218.3172674999998</v>
      </c>
      <c r="C9" s="19">
        <f t="shared" ref="C9:C19" si="2">B9/B$7*100</f>
        <v>6.8944979160836448</v>
      </c>
      <c r="D9" s="19">
        <v>18.569500000000001</v>
      </c>
      <c r="E9" s="19">
        <f t="shared" ref="E9:E19" si="3">D9/$D$7*100</f>
        <v>8.2076893932228216</v>
      </c>
      <c r="F9" s="19">
        <v>190.26936000000001</v>
      </c>
      <c r="G9" s="19">
        <f t="shared" ref="G9:G19" si="4">F9/$F$7*100</f>
        <v>8.5477647077596703</v>
      </c>
      <c r="H9" s="19">
        <v>0</v>
      </c>
      <c r="I9" s="19">
        <f t="shared" ref="I9:I19" si="5">H9/$H$7*100</f>
        <v>0</v>
      </c>
      <c r="J9" s="19">
        <v>283.93911000000003</v>
      </c>
      <c r="K9" s="19">
        <f t="shared" ref="K9:K19" si="6">J9/$J$7*100</f>
        <v>4.4783602443765922</v>
      </c>
      <c r="L9" s="19">
        <v>0</v>
      </c>
      <c r="M9" s="19">
        <f t="shared" ref="M9:M19" si="7">L9/$L$7*100</f>
        <v>0</v>
      </c>
      <c r="N9" s="19">
        <v>407.91887749999978</v>
      </c>
      <c r="O9" s="19">
        <f t="shared" ref="O9:O19" si="8">N9/$N$7*100</f>
        <v>7.7491971280049903</v>
      </c>
      <c r="P9" s="19">
        <v>53.764290000000003</v>
      </c>
      <c r="Q9" s="19">
        <f t="shared" ref="Q9:Q19" si="9">P9/$P$7*100</f>
        <v>10.985698787225362</v>
      </c>
      <c r="R9" s="19">
        <v>260.47548</v>
      </c>
      <c r="S9" s="19">
        <f t="shared" ref="S9:S19" si="10">R9/$R$7*100</f>
        <v>12.455738931865607</v>
      </c>
      <c r="T9" s="19">
        <v>3.3806500000000002</v>
      </c>
      <c r="U9" s="19">
        <f t="shared" ref="U9:U19" si="11">T9/$T$7*100</f>
        <v>4.6093728163374941</v>
      </c>
    </row>
    <row r="10" spans="1:21" ht="15" customHeight="1" x14ac:dyDescent="0.2">
      <c r="A10" s="36" t="s">
        <v>5</v>
      </c>
      <c r="B10" s="53">
        <f t="shared" si="1"/>
        <v>1421.7061674999998</v>
      </c>
      <c r="C10" s="19">
        <f t="shared" si="2"/>
        <v>8.0454824622372136</v>
      </c>
      <c r="D10" s="19">
        <v>20.8611</v>
      </c>
      <c r="E10" s="19">
        <f t="shared" si="3"/>
        <v>9.2205729395492941</v>
      </c>
      <c r="F10" s="19">
        <v>206.80713</v>
      </c>
      <c r="G10" s="19">
        <f t="shared" si="4"/>
        <v>9.2907165248627841</v>
      </c>
      <c r="H10" s="19">
        <v>49.435859999999998</v>
      </c>
      <c r="I10" s="19">
        <f t="shared" si="5"/>
        <v>5.156029523536195</v>
      </c>
      <c r="J10" s="19">
        <v>507.87896000000001</v>
      </c>
      <c r="K10" s="19">
        <f t="shared" si="6"/>
        <v>8.010396818597231</v>
      </c>
      <c r="L10" s="19">
        <v>0</v>
      </c>
      <c r="M10" s="19">
        <f t="shared" si="7"/>
        <v>0</v>
      </c>
      <c r="N10" s="19">
        <v>411.0352474999998</v>
      </c>
      <c r="O10" s="19">
        <f t="shared" si="8"/>
        <v>7.8083985202077848</v>
      </c>
      <c r="P10" s="19">
        <v>28.085000000000001</v>
      </c>
      <c r="Q10" s="19">
        <f t="shared" si="9"/>
        <v>5.7386296822523697</v>
      </c>
      <c r="R10" s="19">
        <v>193.11418</v>
      </c>
      <c r="S10" s="19">
        <f t="shared" si="10"/>
        <v>9.2345729053702197</v>
      </c>
      <c r="T10" s="19">
        <v>4.4886900000000001</v>
      </c>
      <c r="U10" s="19">
        <f t="shared" si="11"/>
        <v>6.1201383364045219</v>
      </c>
    </row>
    <row r="11" spans="1:21" ht="15" customHeight="1" x14ac:dyDescent="0.2">
      <c r="A11" s="36" t="s">
        <v>6</v>
      </c>
      <c r="B11" s="53">
        <f t="shared" si="1"/>
        <v>1429.1805875</v>
      </c>
      <c r="C11" s="19">
        <f t="shared" si="2"/>
        <v>8.0877804534818765</v>
      </c>
      <c r="D11" s="19">
        <v>20.451709999999999</v>
      </c>
      <c r="E11" s="19">
        <f t="shared" si="3"/>
        <v>9.0396232122711488</v>
      </c>
      <c r="F11" s="19">
        <v>198.31838999999999</v>
      </c>
      <c r="G11" s="19">
        <f t="shared" si="4"/>
        <v>8.9093637301440349</v>
      </c>
      <c r="H11" s="19">
        <v>15.56822</v>
      </c>
      <c r="I11" s="19">
        <f t="shared" si="5"/>
        <v>1.623724194317782</v>
      </c>
      <c r="J11" s="19">
        <v>470.69094999999999</v>
      </c>
      <c r="K11" s="19">
        <f t="shared" si="6"/>
        <v>7.4238580161353953</v>
      </c>
      <c r="L11" s="19">
        <v>0</v>
      </c>
      <c r="M11" s="19">
        <f t="shared" si="7"/>
        <v>0</v>
      </c>
      <c r="N11" s="19">
        <v>499.49531749999977</v>
      </c>
      <c r="O11" s="19">
        <f t="shared" si="8"/>
        <v>9.4888662754347326</v>
      </c>
      <c r="P11" s="19">
        <v>29.861000000000001</v>
      </c>
      <c r="Q11" s="19">
        <f t="shared" si="9"/>
        <v>6.1015211302025287</v>
      </c>
      <c r="R11" s="19">
        <v>190.22449</v>
      </c>
      <c r="S11" s="19">
        <f t="shared" si="10"/>
        <v>9.0963901319513063</v>
      </c>
      <c r="T11" s="19">
        <v>4.5705099999999996</v>
      </c>
      <c r="U11" s="19">
        <f t="shared" si="11"/>
        <v>6.2316964343539487</v>
      </c>
    </row>
    <row r="12" spans="1:21" ht="15" customHeight="1" x14ac:dyDescent="0.2">
      <c r="A12" s="36" t="s">
        <v>7</v>
      </c>
      <c r="B12" s="53">
        <f t="shared" si="1"/>
        <v>1502.4019974999997</v>
      </c>
      <c r="C12" s="19">
        <f t="shared" si="2"/>
        <v>8.5021428466978968</v>
      </c>
      <c r="D12" s="19">
        <v>21.278500000000001</v>
      </c>
      <c r="E12" s="19">
        <f t="shared" si="3"/>
        <v>9.405063074056482</v>
      </c>
      <c r="F12" s="19">
        <v>117.53261999999999</v>
      </c>
      <c r="G12" s="19">
        <f t="shared" si="4"/>
        <v>5.2800996505508211</v>
      </c>
      <c r="H12" s="19">
        <v>66.761480000000006</v>
      </c>
      <c r="I12" s="19">
        <f t="shared" si="5"/>
        <v>6.9630458924952707</v>
      </c>
      <c r="J12" s="19">
        <v>525.77068999999995</v>
      </c>
      <c r="K12" s="19">
        <f t="shared" si="6"/>
        <v>8.2925897589608173</v>
      </c>
      <c r="L12" s="19">
        <v>0</v>
      </c>
      <c r="M12" s="19">
        <f t="shared" si="7"/>
        <v>0</v>
      </c>
      <c r="N12" s="19">
        <v>513.92727749999983</v>
      </c>
      <c r="O12" s="19">
        <f t="shared" si="8"/>
        <v>9.7630288826396008</v>
      </c>
      <c r="P12" s="19">
        <v>46.253999999999998</v>
      </c>
      <c r="Q12" s="19">
        <f t="shared" si="9"/>
        <v>9.4511154467830192</v>
      </c>
      <c r="R12" s="19">
        <v>206.69893999999999</v>
      </c>
      <c r="S12" s="19">
        <f t="shared" si="10"/>
        <v>9.8841857749272712</v>
      </c>
      <c r="T12" s="19">
        <v>4.17849</v>
      </c>
      <c r="U12" s="19">
        <f t="shared" si="11"/>
        <v>5.6971937998130695</v>
      </c>
    </row>
    <row r="13" spans="1:21" ht="15" customHeight="1" x14ac:dyDescent="0.2">
      <c r="A13" s="36" t="s">
        <v>8</v>
      </c>
      <c r="B13" s="53">
        <f t="shared" si="1"/>
        <v>1537.8860775000001</v>
      </c>
      <c r="C13" s="19">
        <f t="shared" si="2"/>
        <v>8.7029484349796444</v>
      </c>
      <c r="D13" s="19">
        <v>21.651299999999999</v>
      </c>
      <c r="E13" s="19">
        <f t="shared" si="3"/>
        <v>9.5698400796728667</v>
      </c>
      <c r="F13" s="19">
        <v>138.04275999999999</v>
      </c>
      <c r="G13" s="19">
        <f t="shared" si="4"/>
        <v>6.2015083883697208</v>
      </c>
      <c r="H13" s="19">
        <v>91.203900000000004</v>
      </c>
      <c r="I13" s="19">
        <f t="shared" si="5"/>
        <v>9.5123256895226014</v>
      </c>
      <c r="J13" s="19">
        <v>584.27124000000003</v>
      </c>
      <c r="K13" s="19">
        <f t="shared" si="6"/>
        <v>9.2152753917859869</v>
      </c>
      <c r="L13" s="19">
        <v>0</v>
      </c>
      <c r="M13" s="19">
        <f t="shared" si="7"/>
        <v>0</v>
      </c>
      <c r="N13" s="19">
        <v>498.78718749999979</v>
      </c>
      <c r="O13" s="19">
        <f t="shared" si="8"/>
        <v>9.4754139954228709</v>
      </c>
      <c r="P13" s="19">
        <v>41.149140000000003</v>
      </c>
      <c r="Q13" s="19">
        <f t="shared" si="9"/>
        <v>8.408035471004391</v>
      </c>
      <c r="R13" s="19">
        <v>158.81425999999999</v>
      </c>
      <c r="S13" s="19">
        <f t="shared" si="10"/>
        <v>7.5943768726999821</v>
      </c>
      <c r="T13" s="19">
        <v>3.9662899999999999</v>
      </c>
      <c r="U13" s="19">
        <f t="shared" si="11"/>
        <v>5.4078681045690145</v>
      </c>
    </row>
    <row r="14" spans="1:21" ht="15" customHeight="1" x14ac:dyDescent="0.2">
      <c r="A14" s="36" t="s">
        <v>9</v>
      </c>
      <c r="B14" s="53">
        <f t="shared" si="1"/>
        <v>1611.3382274999997</v>
      </c>
      <c r="C14" s="19">
        <f t="shared" si="2"/>
        <v>9.1186165935259247</v>
      </c>
      <c r="D14" s="19">
        <v>21.668700000000001</v>
      </c>
      <c r="E14" s="19">
        <f t="shared" si="3"/>
        <v>9.5775308519307121</v>
      </c>
      <c r="F14" s="19">
        <v>148.82249999999999</v>
      </c>
      <c r="G14" s="19">
        <f t="shared" si="4"/>
        <v>6.6857833190828178</v>
      </c>
      <c r="H14" s="19">
        <v>118.12255</v>
      </c>
      <c r="I14" s="19">
        <f t="shared" si="5"/>
        <v>12.319869730098363</v>
      </c>
      <c r="J14" s="19">
        <v>587.96172000000001</v>
      </c>
      <c r="K14" s="19">
        <f t="shared" si="6"/>
        <v>9.273482585978666</v>
      </c>
      <c r="L14" s="19">
        <v>1.65</v>
      </c>
      <c r="M14" s="19">
        <f t="shared" si="7"/>
        <v>100</v>
      </c>
      <c r="N14" s="19">
        <v>524.42119749999983</v>
      </c>
      <c r="O14" s="19">
        <f t="shared" si="8"/>
        <v>9.962380908767674</v>
      </c>
      <c r="P14" s="19">
        <v>49.758000000000003</v>
      </c>
      <c r="Q14" s="19">
        <f t="shared" si="9"/>
        <v>10.167090465711711</v>
      </c>
      <c r="R14" s="19">
        <v>155.13278</v>
      </c>
      <c r="S14" s="19">
        <f t="shared" si="10"/>
        <v>7.4183313049448723</v>
      </c>
      <c r="T14" s="19">
        <v>3.80078</v>
      </c>
      <c r="U14" s="19">
        <f t="shared" si="11"/>
        <v>5.1822022430240393</v>
      </c>
    </row>
    <row r="15" spans="1:21" ht="15" customHeight="1" x14ac:dyDescent="0.2">
      <c r="A15" s="36" t="s">
        <v>10</v>
      </c>
      <c r="B15" s="53">
        <f t="shared" si="1"/>
        <v>1576.6175574999997</v>
      </c>
      <c r="C15" s="19">
        <f>B15/B$7*100</f>
        <v>8.9221311678114557</v>
      </c>
      <c r="D15" s="19">
        <v>22.274899999999999</v>
      </c>
      <c r="E15" s="19">
        <f t="shared" si="3"/>
        <v>9.8454702854195872</v>
      </c>
      <c r="F15" s="19">
        <v>197.09064000000001</v>
      </c>
      <c r="G15" s="19">
        <f t="shared" si="4"/>
        <v>8.8542076181985703</v>
      </c>
      <c r="H15" s="19">
        <v>100.92636</v>
      </c>
      <c r="I15" s="19">
        <f t="shared" si="5"/>
        <v>10.526352568015254</v>
      </c>
      <c r="J15" s="19">
        <v>540.28141000000005</v>
      </c>
      <c r="K15" s="19">
        <f t="shared" si="6"/>
        <v>8.5214565451012714</v>
      </c>
      <c r="L15" s="19">
        <v>0</v>
      </c>
      <c r="M15" s="19">
        <f t="shared" si="7"/>
        <v>0</v>
      </c>
      <c r="N15" s="19">
        <v>525.24809749999974</v>
      </c>
      <c r="O15" s="19">
        <f t="shared" si="8"/>
        <v>9.9780894514671878</v>
      </c>
      <c r="P15" s="19">
        <v>49.077910000000003</v>
      </c>
      <c r="Q15" s="19">
        <f t="shared" si="9"/>
        <v>10.02812715217769</v>
      </c>
      <c r="R15" s="19">
        <v>137.66524000000001</v>
      </c>
      <c r="S15" s="19">
        <f t="shared" si="10"/>
        <v>6.5830468550537757</v>
      </c>
      <c r="T15" s="19">
        <v>4.0529999999999999</v>
      </c>
      <c r="U15" s="19">
        <f t="shared" si="11"/>
        <v>5.5260935100101642</v>
      </c>
    </row>
    <row r="16" spans="1:21" ht="15" customHeight="1" x14ac:dyDescent="0.2">
      <c r="A16" s="36" t="s">
        <v>11</v>
      </c>
      <c r="B16" s="53">
        <f t="shared" si="1"/>
        <v>1506.7744075000001</v>
      </c>
      <c r="C16" s="19">
        <f t="shared" si="2"/>
        <v>8.5268864602355467</v>
      </c>
      <c r="D16" s="19">
        <v>19.658799999999999</v>
      </c>
      <c r="E16" s="19">
        <f t="shared" si="3"/>
        <v>8.6891582564683372</v>
      </c>
      <c r="F16" s="19">
        <v>176.28797</v>
      </c>
      <c r="G16" s="19">
        <f t="shared" si="4"/>
        <v>7.9196571027967693</v>
      </c>
      <c r="H16" s="19">
        <v>184.09629000000001</v>
      </c>
      <c r="I16" s="19">
        <f t="shared" si="5"/>
        <v>19.200756422837216</v>
      </c>
      <c r="J16" s="19">
        <v>617.44743000000005</v>
      </c>
      <c r="K16" s="19">
        <f t="shared" si="6"/>
        <v>9.7385387434105102</v>
      </c>
      <c r="L16" s="19">
        <v>0</v>
      </c>
      <c r="M16" s="19">
        <f t="shared" si="7"/>
        <v>0</v>
      </c>
      <c r="N16" s="19">
        <v>323.41977749999978</v>
      </c>
      <c r="O16" s="19">
        <f t="shared" si="8"/>
        <v>6.1439755529407014</v>
      </c>
      <c r="P16" s="19">
        <v>33.515999999999998</v>
      </c>
      <c r="Q16" s="19">
        <f t="shared" si="9"/>
        <v>6.8483500954377927</v>
      </c>
      <c r="R16" s="19">
        <v>142.51749000000001</v>
      </c>
      <c r="S16" s="19">
        <f t="shared" si="10"/>
        <v>6.8150777519049672</v>
      </c>
      <c r="T16" s="19">
        <v>9.8306500000000003</v>
      </c>
      <c r="U16" s="19">
        <f t="shared" si="11"/>
        <v>13.403674109099784</v>
      </c>
    </row>
    <row r="17" spans="1:21" ht="15" customHeight="1" x14ac:dyDescent="0.2">
      <c r="A17" s="36" t="s">
        <v>12</v>
      </c>
      <c r="B17" s="53">
        <f t="shared" si="1"/>
        <v>1539.0740774999999</v>
      </c>
      <c r="C17" s="19">
        <f t="shared" si="2"/>
        <v>8.709671366471138</v>
      </c>
      <c r="D17" s="19">
        <v>17.093450000000001</v>
      </c>
      <c r="E17" s="19">
        <f t="shared" si="3"/>
        <v>7.5552776466024749</v>
      </c>
      <c r="F17" s="19">
        <v>212.45974000000001</v>
      </c>
      <c r="G17" s="19">
        <f t="shared" si="4"/>
        <v>9.5446574655624818</v>
      </c>
      <c r="H17" s="19">
        <v>109.00913</v>
      </c>
      <c r="I17" s="19">
        <f t="shared" si="5"/>
        <v>11.369364113722208</v>
      </c>
      <c r="J17" s="19">
        <v>612.52449000000001</v>
      </c>
      <c r="K17" s="19">
        <f t="shared" si="6"/>
        <v>9.6608928749655067</v>
      </c>
      <c r="L17" s="19">
        <v>0</v>
      </c>
      <c r="M17" s="19">
        <f t="shared" si="7"/>
        <v>0</v>
      </c>
      <c r="N17" s="19">
        <v>371.08000749999979</v>
      </c>
      <c r="O17" s="19">
        <f t="shared" si="8"/>
        <v>7.0493725272105623</v>
      </c>
      <c r="P17" s="19">
        <v>21.750350000000001</v>
      </c>
      <c r="Q17" s="19">
        <f t="shared" si="9"/>
        <v>4.4442657685375764</v>
      </c>
      <c r="R17" s="19">
        <v>184.13029</v>
      </c>
      <c r="S17" s="19">
        <f t="shared" si="10"/>
        <v>8.8049701326539616</v>
      </c>
      <c r="T17" s="19">
        <v>11.026619999999999</v>
      </c>
      <c r="U17" s="19">
        <f t="shared" si="11"/>
        <v>15.034328452836979</v>
      </c>
    </row>
    <row r="18" spans="1:21" ht="15" customHeight="1" x14ac:dyDescent="0.2">
      <c r="A18" s="36" t="s">
        <v>13</v>
      </c>
      <c r="B18" s="53">
        <f t="shared" si="1"/>
        <v>1489.9021474999997</v>
      </c>
      <c r="C18" s="19">
        <f t="shared" si="2"/>
        <v>8.4314057800278999</v>
      </c>
      <c r="D18" s="19">
        <v>2.5033799999999999</v>
      </c>
      <c r="E18" s="19">
        <f t="shared" si="3"/>
        <v>1.106489968669385</v>
      </c>
      <c r="F18" s="19">
        <v>206.03313</v>
      </c>
      <c r="G18" s="19">
        <f t="shared" si="4"/>
        <v>9.2559449258843358</v>
      </c>
      <c r="H18" s="19">
        <v>121.60696</v>
      </c>
      <c r="I18" s="19">
        <f t="shared" si="5"/>
        <v>12.683284482711239</v>
      </c>
      <c r="J18" s="19">
        <v>619.97901999999999</v>
      </c>
      <c r="K18" s="19">
        <f t="shared" si="6"/>
        <v>9.7784676282022573</v>
      </c>
      <c r="L18" s="19">
        <v>0</v>
      </c>
      <c r="M18" s="19">
        <f t="shared" si="7"/>
        <v>0</v>
      </c>
      <c r="N18" s="19">
        <v>351.60927749999979</v>
      </c>
      <c r="O18" s="19">
        <f t="shared" si="8"/>
        <v>6.679488873085826</v>
      </c>
      <c r="P18" s="19">
        <v>32.889400000000002</v>
      </c>
      <c r="Q18" s="19">
        <f t="shared" si="9"/>
        <v>6.720316434804027</v>
      </c>
      <c r="R18" s="19">
        <v>145.84367</v>
      </c>
      <c r="S18" s="19">
        <f t="shared" si="10"/>
        <v>6.9741331444524448</v>
      </c>
      <c r="T18" s="19">
        <v>9.4373100000000001</v>
      </c>
      <c r="U18" s="19">
        <f t="shared" si="11"/>
        <v>12.867371710573408</v>
      </c>
    </row>
    <row r="19" spans="1:21" ht="15" customHeight="1" x14ac:dyDescent="0.2">
      <c r="A19" s="37" t="s">
        <v>14</v>
      </c>
      <c r="B19" s="54">
        <f t="shared" si="1"/>
        <v>1469.5772474999999</v>
      </c>
      <c r="C19" s="55">
        <f t="shared" si="2"/>
        <v>8.316386495287599</v>
      </c>
      <c r="D19" s="55">
        <v>21.684419999999999</v>
      </c>
      <c r="E19" s="55">
        <f t="shared" si="3"/>
        <v>9.5844790668671109</v>
      </c>
      <c r="F19" s="55">
        <v>220.19261</v>
      </c>
      <c r="G19" s="55">
        <f t="shared" si="4"/>
        <v>9.8920531433305339</v>
      </c>
      <c r="H19" s="55">
        <v>77.512730000000005</v>
      </c>
      <c r="I19" s="55">
        <f t="shared" si="5"/>
        <v>8.0843728485736825</v>
      </c>
      <c r="J19" s="55">
        <v>568.61595</v>
      </c>
      <c r="K19" s="55">
        <f t="shared" si="6"/>
        <v>8.9683561549461359</v>
      </c>
      <c r="L19" s="55">
        <v>0</v>
      </c>
      <c r="M19" s="55">
        <f t="shared" si="7"/>
        <v>0</v>
      </c>
      <c r="N19" s="55">
        <v>396.95384749999977</v>
      </c>
      <c r="O19" s="55">
        <f t="shared" si="8"/>
        <v>7.5408954688485368</v>
      </c>
      <c r="P19" s="55">
        <v>58.720460000000003</v>
      </c>
      <c r="Q19" s="55">
        <f t="shared" si="9"/>
        <v>11.998396820776678</v>
      </c>
      <c r="R19" s="55">
        <v>114.34004</v>
      </c>
      <c r="S19" s="55">
        <f t="shared" si="10"/>
        <v>5.4676535683860559</v>
      </c>
      <c r="T19" s="55">
        <v>11.55719</v>
      </c>
      <c r="U19" s="55">
        <f t="shared" si="11"/>
        <v>15.757738132976653</v>
      </c>
    </row>
    <row r="20" spans="1:21" x14ac:dyDescent="0.2">
      <c r="A20" s="17" t="s">
        <v>28</v>
      </c>
    </row>
    <row r="21" spans="1:21" x14ac:dyDescent="0.2">
      <c r="A21" s="5" t="s">
        <v>30</v>
      </c>
      <c r="B21" s="4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1" x14ac:dyDescent="0.2">
      <c r="A22" s="5" t="s">
        <v>19</v>
      </c>
      <c r="B22" s="4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1" x14ac:dyDescent="0.2">
      <c r="A23" s="5" t="s">
        <v>51</v>
      </c>
      <c r="B23" s="4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1" x14ac:dyDescent="0.2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1" x14ac:dyDescent="0.2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mergeCells count="3">
    <mergeCell ref="A1:U1"/>
    <mergeCell ref="C5:C6"/>
    <mergeCell ref="D5:U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5"/>
  <sheetViews>
    <sheetView workbookViewId="0">
      <selection activeCell="T6" sqref="T6"/>
    </sheetView>
  </sheetViews>
  <sheetFormatPr baseColWidth="10" defaultColWidth="11.42578125" defaultRowHeight="12" x14ac:dyDescent="0.2"/>
  <cols>
    <col min="1" max="1" width="11.42578125" style="3"/>
    <col min="2" max="2" width="9" style="43" customWidth="1"/>
    <col min="3" max="3" width="8.5703125" style="3" customWidth="1"/>
    <col min="4" max="4" width="11.42578125" style="3"/>
    <col min="5" max="5" width="8.5703125" style="3" customWidth="1"/>
    <col min="6" max="6" width="11.42578125" style="3"/>
    <col min="7" max="7" width="8.5703125" style="3" customWidth="1"/>
    <col min="8" max="8" width="11.42578125" style="3"/>
    <col min="9" max="9" width="8.5703125" style="3" customWidth="1"/>
    <col min="10" max="10" width="11.42578125" style="3"/>
    <col min="11" max="11" width="8.5703125" style="3" customWidth="1"/>
    <col min="12" max="12" width="11.42578125" style="3"/>
    <col min="13" max="13" width="8.5703125" style="3" customWidth="1"/>
    <col min="14" max="14" width="11.42578125" style="3"/>
    <col min="15" max="15" width="8.5703125" style="3" customWidth="1"/>
    <col min="16" max="16" width="11.42578125" style="3"/>
    <col min="17" max="17" width="8.5703125" style="3" customWidth="1"/>
    <col min="18" max="18" width="11.42578125" style="3"/>
    <col min="19" max="19" width="8.5703125" style="3" customWidth="1"/>
    <col min="20" max="20" width="11.42578125" style="3"/>
    <col min="21" max="21" width="8.5703125" style="3" customWidth="1"/>
    <col min="22" max="16384" width="11.42578125" style="3"/>
  </cols>
  <sheetData>
    <row r="1" spans="1:2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x14ac:dyDescent="0.2">
      <c r="A2" s="83" t="s">
        <v>33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x14ac:dyDescent="0.2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x14ac:dyDescent="0.2">
      <c r="B4" s="4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2">
      <c r="A5" s="29"/>
      <c r="B5" s="29"/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1" ht="24" customHeight="1" x14ac:dyDescent="0.2">
      <c r="A6" s="30" t="s">
        <v>0</v>
      </c>
      <c r="B6" s="35" t="s">
        <v>1</v>
      </c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7" t="s">
        <v>24</v>
      </c>
      <c r="K6" s="7" t="s">
        <v>2</v>
      </c>
      <c r="L6" s="8" t="s">
        <v>23</v>
      </c>
      <c r="M6" s="7" t="s">
        <v>2</v>
      </c>
      <c r="N6" s="7" t="s">
        <v>20</v>
      </c>
      <c r="O6" s="7" t="s">
        <v>17</v>
      </c>
      <c r="P6" s="7" t="s">
        <v>53</v>
      </c>
      <c r="Q6" s="7" t="s">
        <v>2</v>
      </c>
      <c r="R6" s="7" t="s">
        <v>54</v>
      </c>
      <c r="S6" s="7" t="s">
        <v>2</v>
      </c>
      <c r="T6" s="7" t="s">
        <v>55</v>
      </c>
      <c r="U6" s="7" t="s">
        <v>2</v>
      </c>
    </row>
    <row r="7" spans="1:21" ht="15" customHeight="1" x14ac:dyDescent="0.2">
      <c r="A7" s="26" t="s">
        <v>1</v>
      </c>
      <c r="B7" s="53">
        <f>SUM(SUM(B8:B19))</f>
        <v>19266.13278</v>
      </c>
      <c r="C7" s="53">
        <f t="shared" ref="C7" si="0">SUM(C8:C19)</f>
        <v>99.999999999999986</v>
      </c>
      <c r="D7" s="53">
        <f>SUM(D8:D19)</f>
        <v>231.90090000000001</v>
      </c>
      <c r="E7" s="53">
        <f>SUM(E8:E19)</f>
        <v>100.00000000000001</v>
      </c>
      <c r="F7" s="57">
        <f t="shared" ref="F7:L7" si="1">SUM(F8:F19)</f>
        <v>3934.5006700000004</v>
      </c>
      <c r="G7" s="53">
        <f t="shared" si="1"/>
        <v>99.999999999999986</v>
      </c>
      <c r="H7" s="57">
        <f>SUM(H8:H19)</f>
        <v>1220.88231</v>
      </c>
      <c r="I7" s="53">
        <f t="shared" si="1"/>
        <v>100</v>
      </c>
      <c r="J7" s="53">
        <f>SUM(J8:J19)</f>
        <v>1.7265600000000001</v>
      </c>
      <c r="K7" s="53">
        <f>SUM(K8:K19)</f>
        <v>100</v>
      </c>
      <c r="L7" s="53">
        <f t="shared" si="1"/>
        <v>6610.9345899999998</v>
      </c>
      <c r="M7" s="53">
        <f>SUM(M8:M19)</f>
        <v>100</v>
      </c>
      <c r="N7" s="53">
        <f t="shared" ref="N7:U7" si="2">SUM(N8:N19)</f>
        <v>5275.4109799999997</v>
      </c>
      <c r="O7" s="53">
        <f>SUM(O8:O19)</f>
        <v>100</v>
      </c>
      <c r="P7" s="53">
        <f t="shared" si="2"/>
        <v>785.58703000000003</v>
      </c>
      <c r="Q7" s="53">
        <f t="shared" si="2"/>
        <v>100</v>
      </c>
      <c r="R7" s="53">
        <f t="shared" si="2"/>
        <v>1054.40014</v>
      </c>
      <c r="S7" s="53">
        <f t="shared" si="2"/>
        <v>100.00000000000001</v>
      </c>
      <c r="T7" s="53">
        <f t="shared" si="2"/>
        <v>150.78960000000001</v>
      </c>
      <c r="U7" s="53">
        <f t="shared" si="2"/>
        <v>99.999999999999986</v>
      </c>
    </row>
    <row r="8" spans="1:21" ht="15" customHeight="1" x14ac:dyDescent="0.2">
      <c r="A8" s="3" t="s">
        <v>3</v>
      </c>
      <c r="B8" s="53">
        <f>SUM(D8,F8,H8,J8,L8,N8,P8,R8,T8)</f>
        <v>1444.8829100000003</v>
      </c>
      <c r="C8" s="19">
        <f>B8/B$7*100</f>
        <v>7.4996000832088132</v>
      </c>
      <c r="D8" s="19">
        <v>21.604520000000001</v>
      </c>
      <c r="E8" s="19">
        <f>D8/$D$7*100</f>
        <v>9.3162725974759049</v>
      </c>
      <c r="F8" s="19">
        <v>217.38500999999999</v>
      </c>
      <c r="G8" s="19">
        <f>F8/$F$7*100</f>
        <v>5.5250978010381164</v>
      </c>
      <c r="H8" s="19">
        <v>41.618589999999998</v>
      </c>
      <c r="I8" s="19">
        <f>H8/$H$7*100</f>
        <v>3.4088945067932057</v>
      </c>
      <c r="J8" s="19">
        <v>0</v>
      </c>
      <c r="K8" s="19">
        <f>J8/$J$7*100</f>
        <v>0</v>
      </c>
      <c r="L8" s="19">
        <v>574.66147000000001</v>
      </c>
      <c r="M8" s="19">
        <f>L8/$L$7*100</f>
        <v>8.6925904677571477</v>
      </c>
      <c r="N8" s="19">
        <v>420.45330000000001</v>
      </c>
      <c r="O8" s="19">
        <f>N8/$N$7*100</f>
        <v>7.9700577186120958</v>
      </c>
      <c r="P8" s="19">
        <v>52.444589999999998</v>
      </c>
      <c r="Q8" s="19">
        <f>P8/$P$7*100</f>
        <v>6.6758472323556557</v>
      </c>
      <c r="R8" s="19">
        <v>104.96484</v>
      </c>
      <c r="S8" s="19">
        <f>R8/$R$7*100</f>
        <v>9.9549341865603314</v>
      </c>
      <c r="T8" s="19">
        <v>11.750590000000001</v>
      </c>
      <c r="U8" s="19">
        <f>T8/$T$7*100</f>
        <v>7.7927058630038157</v>
      </c>
    </row>
    <row r="9" spans="1:21" ht="15" customHeight="1" x14ac:dyDescent="0.2">
      <c r="A9" s="3" t="s">
        <v>4</v>
      </c>
      <c r="B9" s="53">
        <f t="shared" ref="B9:B19" si="3">SUM(D9,F9,H9,J9,L9,N9,P9,R9,T9)</f>
        <v>1361.1238899999998</v>
      </c>
      <c r="C9" s="19">
        <f t="shared" ref="C9:C19" si="4">B9/B$7*100</f>
        <v>7.0648526382677606</v>
      </c>
      <c r="D9" s="19">
        <v>19.937290000000001</v>
      </c>
      <c r="E9" s="19">
        <f t="shared" ref="E9:E19" si="5">D9/$D$7*100</f>
        <v>8.5973318775390695</v>
      </c>
      <c r="F9" s="19">
        <v>199.73022</v>
      </c>
      <c r="G9" s="19">
        <f t="shared" ref="G9:G19" si="6">F9/$F$7*100</f>
        <v>5.0763803784026296</v>
      </c>
      <c r="H9" s="19">
        <v>91.297619999999995</v>
      </c>
      <c r="I9" s="19">
        <f t="shared" ref="I9:I19" si="7">H9/$H$7*100</f>
        <v>7.4780033466124998</v>
      </c>
      <c r="J9" s="19">
        <v>0</v>
      </c>
      <c r="K9" s="19">
        <f t="shared" ref="K9:K19" si="8">J9/$J$7*100</f>
        <v>0</v>
      </c>
      <c r="L9" s="19">
        <v>554.97293999999999</v>
      </c>
      <c r="M9" s="19">
        <f t="shared" ref="M9:M19" si="9">L9/$L$7*100</f>
        <v>8.3947728183467021</v>
      </c>
      <c r="N9" s="19">
        <v>344.48910000000001</v>
      </c>
      <c r="O9" s="19">
        <f t="shared" ref="O9:O19" si="10">N9/$N$7*100</f>
        <v>6.5300902869182718</v>
      </c>
      <c r="P9" s="19">
        <v>54.702579999999998</v>
      </c>
      <c r="Q9" s="19">
        <f t="shared" ref="Q9:Q19" si="11">P9/$P$7*100</f>
        <v>6.9632743300255342</v>
      </c>
      <c r="R9" s="19">
        <v>84.451549999999997</v>
      </c>
      <c r="S9" s="19">
        <f t="shared" ref="S9:S19" si="12">R9/$R$7*100</f>
        <v>8.0094403249984385</v>
      </c>
      <c r="T9" s="19">
        <v>11.542590000000001</v>
      </c>
      <c r="U9" s="19">
        <f t="shared" ref="U9:U19" si="13">T9/$T$7*100</f>
        <v>7.6547653153798407</v>
      </c>
    </row>
    <row r="10" spans="1:21" ht="15" customHeight="1" x14ac:dyDescent="0.2">
      <c r="A10" s="3" t="s">
        <v>5</v>
      </c>
      <c r="B10" s="53">
        <f t="shared" si="3"/>
        <v>1524.5538700000002</v>
      </c>
      <c r="C10" s="19">
        <f t="shared" si="4"/>
        <v>7.913128635668004</v>
      </c>
      <c r="D10" s="19">
        <v>22.24034</v>
      </c>
      <c r="E10" s="19">
        <f t="shared" si="5"/>
        <v>9.5904500586241799</v>
      </c>
      <c r="F10" s="19">
        <v>193.18638999999999</v>
      </c>
      <c r="G10" s="19">
        <f t="shared" si="6"/>
        <v>4.9100611793770508</v>
      </c>
      <c r="H10" s="19">
        <v>162.25449</v>
      </c>
      <c r="I10" s="19">
        <f t="shared" si="7"/>
        <v>13.289937012847702</v>
      </c>
      <c r="J10" s="19">
        <v>0</v>
      </c>
      <c r="K10" s="19">
        <f t="shared" si="8"/>
        <v>0</v>
      </c>
      <c r="L10" s="19">
        <v>603.44359999999995</v>
      </c>
      <c r="M10" s="19">
        <f t="shared" si="9"/>
        <v>9.1279620420506991</v>
      </c>
      <c r="N10" s="19">
        <v>403.97359</v>
      </c>
      <c r="O10" s="19">
        <f t="shared" si="10"/>
        <v>7.6576704930010981</v>
      </c>
      <c r="P10" s="19">
        <v>47.689360000000001</v>
      </c>
      <c r="Q10" s="19">
        <f t="shared" si="11"/>
        <v>6.0705381044796525</v>
      </c>
      <c r="R10" s="19">
        <v>78.030940000000001</v>
      </c>
      <c r="S10" s="19">
        <f t="shared" si="12"/>
        <v>7.4005054665489709</v>
      </c>
      <c r="T10" s="19">
        <v>13.73516</v>
      </c>
      <c r="U10" s="19">
        <f t="shared" si="13"/>
        <v>9.1088244812639587</v>
      </c>
    </row>
    <row r="11" spans="1:21" ht="15" customHeight="1" x14ac:dyDescent="0.2">
      <c r="A11" s="3" t="s">
        <v>6</v>
      </c>
      <c r="B11" s="53">
        <f t="shared" si="3"/>
        <v>1501.0472399999999</v>
      </c>
      <c r="C11" s="19">
        <f t="shared" si="4"/>
        <v>7.7911185246175796</v>
      </c>
      <c r="D11" s="19">
        <v>21.322610000000001</v>
      </c>
      <c r="E11" s="19">
        <f t="shared" si="5"/>
        <v>9.1947077393835031</v>
      </c>
      <c r="F11" s="19">
        <v>305.62860999999998</v>
      </c>
      <c r="G11" s="19">
        <f t="shared" si="6"/>
        <v>7.7679135329769808</v>
      </c>
      <c r="H11" s="19">
        <v>123.371</v>
      </c>
      <c r="I11" s="19">
        <f t="shared" si="7"/>
        <v>10.105069013572651</v>
      </c>
      <c r="J11" s="19">
        <v>0</v>
      </c>
      <c r="K11" s="19">
        <f t="shared" si="8"/>
        <v>0</v>
      </c>
      <c r="L11" s="19">
        <v>567.05082000000004</v>
      </c>
      <c r="M11" s="19">
        <f t="shared" si="9"/>
        <v>8.577468318288112</v>
      </c>
      <c r="N11" s="19">
        <v>344.22752000000003</v>
      </c>
      <c r="O11" s="19">
        <f t="shared" si="10"/>
        <v>6.5251318106783796</v>
      </c>
      <c r="P11" s="19">
        <v>56.189990000000002</v>
      </c>
      <c r="Q11" s="19">
        <f t="shared" si="11"/>
        <v>7.1526117227266344</v>
      </c>
      <c r="R11" s="19">
        <v>69.890119999999996</v>
      </c>
      <c r="S11" s="19">
        <f t="shared" si="12"/>
        <v>6.6284247648146177</v>
      </c>
      <c r="T11" s="19">
        <v>13.366569999999999</v>
      </c>
      <c r="U11" s="19">
        <f t="shared" si="13"/>
        <v>8.8643845464143407</v>
      </c>
    </row>
    <row r="12" spans="1:21" ht="15" customHeight="1" x14ac:dyDescent="0.2">
      <c r="A12" s="3" t="s">
        <v>7</v>
      </c>
      <c r="B12" s="53">
        <f t="shared" si="3"/>
        <v>1669.50288</v>
      </c>
      <c r="C12" s="19">
        <f t="shared" si="4"/>
        <v>8.6654799853403688</v>
      </c>
      <c r="D12" s="19">
        <v>16.316189999999999</v>
      </c>
      <c r="E12" s="19">
        <f t="shared" si="5"/>
        <v>7.0358459152163695</v>
      </c>
      <c r="F12" s="19">
        <v>324.98737999999997</v>
      </c>
      <c r="G12" s="19">
        <f t="shared" si="6"/>
        <v>8.259939627866423</v>
      </c>
      <c r="H12" s="19">
        <v>108.89788</v>
      </c>
      <c r="I12" s="19">
        <f t="shared" si="7"/>
        <v>8.9196050354763514</v>
      </c>
      <c r="J12" s="19">
        <v>0</v>
      </c>
      <c r="K12" s="19">
        <f t="shared" si="8"/>
        <v>0</v>
      </c>
      <c r="L12" s="19">
        <v>623.75318000000004</v>
      </c>
      <c r="M12" s="19">
        <f t="shared" si="9"/>
        <v>9.4351739759082989</v>
      </c>
      <c r="N12" s="19">
        <v>444.50900999999999</v>
      </c>
      <c r="O12" s="19">
        <f t="shared" si="10"/>
        <v>8.4260546085453996</v>
      </c>
      <c r="P12" s="19">
        <v>64.313649999999996</v>
      </c>
      <c r="Q12" s="19">
        <f t="shared" si="11"/>
        <v>8.1866995691107576</v>
      </c>
      <c r="R12" s="19">
        <v>74.518249999999995</v>
      </c>
      <c r="S12" s="19">
        <f t="shared" si="12"/>
        <v>7.0673596458361621</v>
      </c>
      <c r="T12" s="19">
        <v>12.20734</v>
      </c>
      <c r="U12" s="19">
        <f t="shared" si="13"/>
        <v>8.0956113684232864</v>
      </c>
    </row>
    <row r="13" spans="1:21" ht="15" customHeight="1" x14ac:dyDescent="0.2">
      <c r="A13" s="3" t="s">
        <v>8</v>
      </c>
      <c r="B13" s="53">
        <f t="shared" si="3"/>
        <v>1639.82528</v>
      </c>
      <c r="C13" s="19">
        <f t="shared" si="4"/>
        <v>8.5114397306671119</v>
      </c>
      <c r="D13" s="19">
        <v>21.385680000000001</v>
      </c>
      <c r="E13" s="19">
        <f t="shared" si="5"/>
        <v>9.2219047015341467</v>
      </c>
      <c r="F13" s="19">
        <v>207.91900999999999</v>
      </c>
      <c r="G13" s="19">
        <f t="shared" si="6"/>
        <v>5.2845081863971304</v>
      </c>
      <c r="H13" s="19">
        <v>110.03388</v>
      </c>
      <c r="I13" s="19">
        <f t="shared" si="7"/>
        <v>9.0126524971927893</v>
      </c>
      <c r="J13" s="19">
        <v>0</v>
      </c>
      <c r="K13" s="19">
        <f t="shared" si="8"/>
        <v>0</v>
      </c>
      <c r="L13" s="19">
        <v>626.02314000000001</v>
      </c>
      <c r="M13" s="19">
        <f t="shared" si="9"/>
        <v>9.4695104221262607</v>
      </c>
      <c r="N13" s="19">
        <v>456.21881999999999</v>
      </c>
      <c r="O13" s="19">
        <f t="shared" si="10"/>
        <v>8.6480242341232714</v>
      </c>
      <c r="P13" s="19">
        <v>99.577560000000005</v>
      </c>
      <c r="Q13" s="19">
        <f t="shared" si="11"/>
        <v>12.675560593203786</v>
      </c>
      <c r="R13" s="19">
        <v>105.63021999999999</v>
      </c>
      <c r="S13" s="19">
        <f t="shared" si="12"/>
        <v>10.018039261641221</v>
      </c>
      <c r="T13" s="19">
        <v>13.03697</v>
      </c>
      <c r="U13" s="19">
        <f t="shared" si="13"/>
        <v>8.6458018324871215</v>
      </c>
    </row>
    <row r="14" spans="1:21" ht="15" customHeight="1" x14ac:dyDescent="0.2">
      <c r="A14" s="3" t="s">
        <v>9</v>
      </c>
      <c r="B14" s="53">
        <f t="shared" si="3"/>
        <v>1740.6046299999996</v>
      </c>
      <c r="C14" s="19">
        <f t="shared" si="4"/>
        <v>9.0345304367823402</v>
      </c>
      <c r="D14" s="19">
        <v>22.100560000000002</v>
      </c>
      <c r="E14" s="19">
        <f t="shared" si="5"/>
        <v>9.5301743115270359</v>
      </c>
      <c r="F14" s="19">
        <v>361.84593999999998</v>
      </c>
      <c r="G14" s="19">
        <f t="shared" si="6"/>
        <v>9.1967436365946771</v>
      </c>
      <c r="H14" s="19">
        <v>98.955349999999996</v>
      </c>
      <c r="I14" s="19">
        <f t="shared" si="7"/>
        <v>8.1052325182760647</v>
      </c>
      <c r="J14" s="19">
        <v>0</v>
      </c>
      <c r="K14" s="19">
        <f t="shared" si="8"/>
        <v>0</v>
      </c>
      <c r="L14" s="19">
        <v>572.45288000000005</v>
      </c>
      <c r="M14" s="19">
        <f t="shared" si="9"/>
        <v>8.6591823320399861</v>
      </c>
      <c r="N14" s="19">
        <v>476.28751999999997</v>
      </c>
      <c r="O14" s="19">
        <f t="shared" si="10"/>
        <v>9.0284438843852879</v>
      </c>
      <c r="P14" s="19">
        <v>102.83353</v>
      </c>
      <c r="Q14" s="19">
        <f t="shared" si="11"/>
        <v>13.090023902253071</v>
      </c>
      <c r="R14" s="19">
        <v>92.899709999999999</v>
      </c>
      <c r="S14" s="19">
        <f t="shared" si="12"/>
        <v>8.8106693536668157</v>
      </c>
      <c r="T14" s="19">
        <v>13.229139999999999</v>
      </c>
      <c r="U14" s="19">
        <f t="shared" si="13"/>
        <v>8.7732443086260581</v>
      </c>
    </row>
    <row r="15" spans="1:21" ht="15" customHeight="1" x14ac:dyDescent="0.2">
      <c r="A15" s="3" t="s">
        <v>10</v>
      </c>
      <c r="B15" s="53">
        <f t="shared" si="3"/>
        <v>1734.35051</v>
      </c>
      <c r="C15" s="19">
        <f>B15/B$7*100</f>
        <v>9.0020687068056215</v>
      </c>
      <c r="D15" s="19">
        <v>22.345980000000001</v>
      </c>
      <c r="E15" s="19">
        <f t="shared" si="5"/>
        <v>9.6360039999844762</v>
      </c>
      <c r="F15" s="19">
        <v>329.60646000000003</v>
      </c>
      <c r="G15" s="19">
        <f t="shared" si="6"/>
        <v>8.3773390233022873</v>
      </c>
      <c r="H15" s="19">
        <v>110.30678</v>
      </c>
      <c r="I15" s="19">
        <f t="shared" si="7"/>
        <v>9.0350051840787184</v>
      </c>
      <c r="J15" s="19">
        <v>1.7265600000000001</v>
      </c>
      <c r="K15" s="19">
        <f t="shared" si="8"/>
        <v>100</v>
      </c>
      <c r="L15" s="19">
        <v>571.6259</v>
      </c>
      <c r="M15" s="19">
        <f t="shared" si="9"/>
        <v>8.6466730568574572</v>
      </c>
      <c r="N15" s="19">
        <v>504.52341999999999</v>
      </c>
      <c r="O15" s="19">
        <f t="shared" si="10"/>
        <v>9.5636799087831452</v>
      </c>
      <c r="P15" s="19">
        <v>88.630740000000003</v>
      </c>
      <c r="Q15" s="19">
        <f t="shared" si="11"/>
        <v>11.282103269958517</v>
      </c>
      <c r="R15" s="19">
        <v>91.672719999999998</v>
      </c>
      <c r="S15" s="19">
        <f t="shared" si="12"/>
        <v>8.6943008182832759</v>
      </c>
      <c r="T15" s="19">
        <v>13.911949999999999</v>
      </c>
      <c r="U15" s="19">
        <f t="shared" si="13"/>
        <v>9.2260673149872385</v>
      </c>
    </row>
    <row r="16" spans="1:21" ht="15" customHeight="1" x14ac:dyDescent="0.2">
      <c r="A16" s="3" t="s">
        <v>11</v>
      </c>
      <c r="B16" s="53">
        <f t="shared" si="3"/>
        <v>1687.2086200000003</v>
      </c>
      <c r="C16" s="19">
        <f>B16/B$7*100</f>
        <v>8.7573808364462042</v>
      </c>
      <c r="D16" s="19">
        <v>21.13233</v>
      </c>
      <c r="E16" s="19">
        <f t="shared" si="5"/>
        <v>9.112655448943924</v>
      </c>
      <c r="F16" s="19">
        <v>389.19738000000001</v>
      </c>
      <c r="G16" s="19">
        <f t="shared" si="6"/>
        <v>9.8919129171224665</v>
      </c>
      <c r="H16" s="19">
        <v>190.70971</v>
      </c>
      <c r="I16" s="19">
        <f t="shared" si="7"/>
        <v>15.620646514241002</v>
      </c>
      <c r="J16" s="19">
        <v>0</v>
      </c>
      <c r="K16" s="19">
        <f t="shared" si="8"/>
        <v>0</v>
      </c>
      <c r="L16" s="19">
        <v>538.10442</v>
      </c>
      <c r="M16" s="19">
        <f t="shared" si="9"/>
        <v>8.1396119213456011</v>
      </c>
      <c r="N16" s="19">
        <v>398.56083999999998</v>
      </c>
      <c r="O16" s="19">
        <f t="shared" si="10"/>
        <v>7.5550671125152791</v>
      </c>
      <c r="P16" s="19">
        <v>41.671909999999997</v>
      </c>
      <c r="Q16" s="19">
        <f t="shared" si="11"/>
        <v>5.3045567720230817</v>
      </c>
      <c r="R16" s="19">
        <v>96.034859999999995</v>
      </c>
      <c r="S16" s="19">
        <f t="shared" si="12"/>
        <v>9.1080090334585879</v>
      </c>
      <c r="T16" s="19">
        <v>11.797169999999999</v>
      </c>
      <c r="U16" s="19">
        <f t="shared" si="13"/>
        <v>7.8235965875630669</v>
      </c>
    </row>
    <row r="17" spans="1:21" ht="15" customHeight="1" x14ac:dyDescent="0.2">
      <c r="A17" s="3" t="s">
        <v>12</v>
      </c>
      <c r="B17" s="53">
        <f t="shared" si="3"/>
        <v>1740.6952899999997</v>
      </c>
      <c r="C17" s="19">
        <f t="shared" si="4"/>
        <v>9.0350010034551396</v>
      </c>
      <c r="D17" s="19">
        <v>22.259029999999999</v>
      </c>
      <c r="E17" s="19">
        <f t="shared" si="5"/>
        <v>9.59850953575428</v>
      </c>
      <c r="F17" s="19">
        <v>457.57693</v>
      </c>
      <c r="G17" s="19">
        <f t="shared" si="6"/>
        <v>11.629860263818431</v>
      </c>
      <c r="H17" s="19">
        <v>112.28193</v>
      </c>
      <c r="I17" s="19">
        <f t="shared" si="7"/>
        <v>9.1967857245797919</v>
      </c>
      <c r="J17" s="19">
        <v>0</v>
      </c>
      <c r="K17" s="19">
        <f t="shared" si="8"/>
        <v>0</v>
      </c>
      <c r="L17" s="19">
        <v>517.30319999999995</v>
      </c>
      <c r="M17" s="19">
        <f t="shared" si="9"/>
        <v>7.8249632174926713</v>
      </c>
      <c r="N17" s="19">
        <v>460.69767999999999</v>
      </c>
      <c r="O17" s="19">
        <f t="shared" si="10"/>
        <v>8.7329249180127384</v>
      </c>
      <c r="P17" s="19">
        <v>53.63646</v>
      </c>
      <c r="Q17" s="19">
        <f t="shared" si="11"/>
        <v>6.8275643501904559</v>
      </c>
      <c r="R17" s="19">
        <v>104.13052</v>
      </c>
      <c r="S17" s="19">
        <f t="shared" si="12"/>
        <v>9.8758067312092752</v>
      </c>
      <c r="T17" s="19">
        <v>12.80954</v>
      </c>
      <c r="U17" s="19">
        <f t="shared" si="13"/>
        <v>8.494975780823081</v>
      </c>
    </row>
    <row r="18" spans="1:21" ht="15" customHeight="1" x14ac:dyDescent="0.2">
      <c r="A18" s="3" t="s">
        <v>13</v>
      </c>
      <c r="B18" s="53">
        <f t="shared" si="3"/>
        <v>1616.9280100000001</v>
      </c>
      <c r="C18" s="19">
        <f t="shared" si="4"/>
        <v>8.3925924754267154</v>
      </c>
      <c r="D18" s="19">
        <v>0.50502999999999998</v>
      </c>
      <c r="E18" s="19">
        <f t="shared" si="5"/>
        <v>0.21777836998476502</v>
      </c>
      <c r="F18" s="19">
        <v>426.37891000000002</v>
      </c>
      <c r="G18" s="19">
        <f t="shared" si="6"/>
        <v>10.836925591373706</v>
      </c>
      <c r="H18" s="19">
        <v>54.268160000000002</v>
      </c>
      <c r="I18" s="19">
        <f t="shared" si="7"/>
        <v>4.4449951936808718</v>
      </c>
      <c r="J18" s="19">
        <v>0</v>
      </c>
      <c r="K18" s="19">
        <f t="shared" si="8"/>
        <v>0</v>
      </c>
      <c r="L18" s="19">
        <v>498.71667000000002</v>
      </c>
      <c r="M18" s="19">
        <f t="shared" si="9"/>
        <v>7.5438149207281757</v>
      </c>
      <c r="N18" s="19">
        <v>502.08899000000002</v>
      </c>
      <c r="O18" s="19">
        <f t="shared" si="10"/>
        <v>9.5175331723633789</v>
      </c>
      <c r="P18" s="19">
        <v>49.663429999999998</v>
      </c>
      <c r="Q18" s="19">
        <f t="shared" si="11"/>
        <v>6.3218240759397455</v>
      </c>
      <c r="R18" s="19">
        <v>74.104640000000003</v>
      </c>
      <c r="S18" s="19">
        <f t="shared" si="12"/>
        <v>7.0281326024861883</v>
      </c>
      <c r="T18" s="19">
        <v>11.20218</v>
      </c>
      <c r="U18" s="19">
        <f t="shared" si="13"/>
        <v>7.4290136720304325</v>
      </c>
    </row>
    <row r="19" spans="1:21" ht="15" customHeight="1" x14ac:dyDescent="0.2">
      <c r="A19" s="4" t="s">
        <v>14</v>
      </c>
      <c r="B19" s="54">
        <f t="shared" si="3"/>
        <v>1605.4096500000001</v>
      </c>
      <c r="C19" s="55">
        <f t="shared" si="4"/>
        <v>8.3328069433143401</v>
      </c>
      <c r="D19" s="55">
        <v>20.751339999999999</v>
      </c>
      <c r="E19" s="55">
        <f t="shared" si="5"/>
        <v>8.9483654440323424</v>
      </c>
      <c r="F19" s="55">
        <v>521.05843000000004</v>
      </c>
      <c r="G19" s="55">
        <f t="shared" si="6"/>
        <v>13.243317861730089</v>
      </c>
      <c r="H19" s="55">
        <v>16.88692</v>
      </c>
      <c r="I19" s="55">
        <f t="shared" si="7"/>
        <v>1.3831734526483557</v>
      </c>
      <c r="J19" s="55">
        <v>0</v>
      </c>
      <c r="K19" s="55">
        <f t="shared" si="8"/>
        <v>0</v>
      </c>
      <c r="L19" s="55">
        <v>362.82637</v>
      </c>
      <c r="M19" s="55">
        <f t="shared" si="9"/>
        <v>5.4882765070588908</v>
      </c>
      <c r="N19" s="55">
        <v>519.38118999999995</v>
      </c>
      <c r="O19" s="55">
        <f t="shared" si="10"/>
        <v>9.8453218520616552</v>
      </c>
      <c r="P19" s="55">
        <v>74.233230000000006</v>
      </c>
      <c r="Q19" s="55">
        <f t="shared" si="11"/>
        <v>9.4493960777331054</v>
      </c>
      <c r="R19" s="55">
        <v>78.071770000000001</v>
      </c>
      <c r="S19" s="55">
        <f t="shared" si="12"/>
        <v>7.4043778104961184</v>
      </c>
      <c r="T19" s="55">
        <v>12.2004</v>
      </c>
      <c r="U19" s="55">
        <f t="shared" si="13"/>
        <v>8.0910089289977556</v>
      </c>
    </row>
    <row r="20" spans="1:21" x14ac:dyDescent="0.2">
      <c r="A20" s="17" t="s">
        <v>28</v>
      </c>
    </row>
    <row r="21" spans="1:21" x14ac:dyDescent="0.2">
      <c r="A21" s="5" t="s">
        <v>30</v>
      </c>
      <c r="B21" s="4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21" x14ac:dyDescent="0.2">
      <c r="A22" s="5" t="s">
        <v>19</v>
      </c>
      <c r="B22" s="40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21" x14ac:dyDescent="0.2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21" x14ac:dyDescent="0.2">
      <c r="A24" s="5" t="s">
        <v>25</v>
      </c>
      <c r="B24" s="4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1" x14ac:dyDescent="0.2">
      <c r="A25" s="5" t="s">
        <v>18</v>
      </c>
      <c r="B25" s="40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</sheetData>
  <mergeCells count="5">
    <mergeCell ref="A1:U1"/>
    <mergeCell ref="A2:U2"/>
    <mergeCell ref="A3:U3"/>
    <mergeCell ref="C5:C6"/>
    <mergeCell ref="D5:U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workbookViewId="0">
      <selection activeCell="R6" sqref="R6"/>
    </sheetView>
  </sheetViews>
  <sheetFormatPr baseColWidth="10" defaultColWidth="11.42578125" defaultRowHeight="12" x14ac:dyDescent="0.2"/>
  <cols>
    <col min="1" max="1" width="11.42578125" style="3"/>
    <col min="2" max="2" width="9.7109375" style="43" customWidth="1"/>
    <col min="3" max="3" width="8.7109375" style="3" customWidth="1"/>
    <col min="4" max="4" width="11.42578125" style="3"/>
    <col min="5" max="5" width="8.7109375" style="3" customWidth="1"/>
    <col min="6" max="6" width="11.42578125" style="3"/>
    <col min="7" max="7" width="8.7109375" style="3" customWidth="1"/>
    <col min="8" max="8" width="11.42578125" style="3"/>
    <col min="9" max="9" width="8.7109375" style="3" customWidth="1"/>
    <col min="10" max="10" width="11.42578125" style="3"/>
    <col min="11" max="11" width="8.7109375" style="3" customWidth="1"/>
    <col min="12" max="12" width="11.42578125" style="3"/>
    <col min="13" max="13" width="8.7109375" style="3" customWidth="1"/>
    <col min="14" max="14" width="11.42578125" style="3"/>
    <col min="15" max="15" width="8.7109375" style="3" customWidth="1"/>
    <col min="16" max="16" width="11.42578125" style="3"/>
    <col min="17" max="17" width="8.7109375" style="3" customWidth="1"/>
    <col min="18" max="18" width="11.42578125" style="3"/>
    <col min="19" max="19" width="8.7109375" style="3" customWidth="1"/>
    <col min="20" max="16384" width="11.42578125" style="3"/>
  </cols>
  <sheetData>
    <row r="1" spans="1:19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2">
      <c r="A2" s="83" t="s">
        <v>34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x14ac:dyDescent="0.2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">
      <c r="B4" s="45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15" customHeight="1" x14ac:dyDescent="0.2">
      <c r="A5" s="29"/>
      <c r="B5" s="68" t="s">
        <v>1</v>
      </c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x14ac:dyDescent="0.2">
      <c r="A6" s="30" t="s">
        <v>0</v>
      </c>
      <c r="B6" s="69"/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  <c r="R6" s="7" t="s">
        <v>55</v>
      </c>
      <c r="S6" s="7" t="s">
        <v>2</v>
      </c>
    </row>
    <row r="7" spans="1:19" ht="15" customHeight="1" x14ac:dyDescent="0.2">
      <c r="A7" s="26" t="s">
        <v>1</v>
      </c>
      <c r="B7" s="53">
        <f t="shared" ref="B7:S7" si="0">SUM(B8:B19)</f>
        <v>19573.513430000003</v>
      </c>
      <c r="C7" s="53">
        <f t="shared" si="0"/>
        <v>100</v>
      </c>
      <c r="D7" s="53">
        <f t="shared" si="0"/>
        <v>190.78925999999998</v>
      </c>
      <c r="E7" s="53">
        <f>SUM(E8:E19)</f>
        <v>100.00000000000011</v>
      </c>
      <c r="F7" s="53">
        <f t="shared" si="0"/>
        <v>7141.4699500000015</v>
      </c>
      <c r="G7" s="53">
        <f t="shared" si="0"/>
        <v>100.00000000000003</v>
      </c>
      <c r="H7" s="53">
        <f t="shared" si="0"/>
        <v>176.78371999999999</v>
      </c>
      <c r="I7" s="53">
        <f t="shared" si="0"/>
        <v>99.999999999999986</v>
      </c>
      <c r="J7" s="53">
        <f t="shared" si="0"/>
        <v>3071.1978400000003</v>
      </c>
      <c r="K7" s="53">
        <f t="shared" si="0"/>
        <v>99.999999999999972</v>
      </c>
      <c r="L7" s="53">
        <f t="shared" si="0"/>
        <v>6310.5457399999996</v>
      </c>
      <c r="M7" s="53">
        <f t="shared" si="0"/>
        <v>100.0000000000001</v>
      </c>
      <c r="N7" s="53">
        <f t="shared" si="0"/>
        <v>1101.38365</v>
      </c>
      <c r="O7" s="53">
        <f t="shared" si="0"/>
        <v>100.00000000000003</v>
      </c>
      <c r="P7" s="53">
        <f t="shared" si="0"/>
        <v>1285.39688</v>
      </c>
      <c r="Q7" s="53">
        <f t="shared" si="0"/>
        <v>99.999999999999957</v>
      </c>
      <c r="R7" s="53">
        <f t="shared" si="0"/>
        <v>295.94639000000001</v>
      </c>
      <c r="S7" s="53">
        <f t="shared" si="0"/>
        <v>100</v>
      </c>
    </row>
    <row r="8" spans="1:19" ht="15" customHeight="1" x14ac:dyDescent="0.2">
      <c r="A8" s="3" t="s">
        <v>3</v>
      </c>
      <c r="B8" s="53">
        <f>SUM(D8,F8,H8,J8,L8,N8,P8,R8)</f>
        <v>1547.8502250000004</v>
      </c>
      <c r="C8" s="19">
        <f>B8/B$7*100</f>
        <v>7.9078813854013346</v>
      </c>
      <c r="D8" s="19">
        <v>22.085329999999999</v>
      </c>
      <c r="E8" s="19">
        <v>11.5757721372786</v>
      </c>
      <c r="F8" s="19">
        <v>503.98444500000011</v>
      </c>
      <c r="G8" s="19">
        <v>7.0615951993691306</v>
      </c>
      <c r="H8" s="19">
        <v>8.6825899999999994</v>
      </c>
      <c r="I8" s="19">
        <v>4.9114194451842099</v>
      </c>
      <c r="J8" s="19">
        <v>301.91034000000002</v>
      </c>
      <c r="K8" s="19">
        <v>9.8303774529875305</v>
      </c>
      <c r="L8" s="19">
        <v>486.15902</v>
      </c>
      <c r="M8" s="19">
        <v>7.7039140516553806</v>
      </c>
      <c r="N8" s="19">
        <v>96.749709999999993</v>
      </c>
      <c r="O8" s="19">
        <v>8.7843786313697301</v>
      </c>
      <c r="P8" s="19">
        <v>104.30131</v>
      </c>
      <c r="Q8" s="19">
        <v>8.114327304108599</v>
      </c>
      <c r="R8" s="19">
        <v>23.97748</v>
      </c>
      <c r="S8" s="19">
        <v>8.1019673867283899</v>
      </c>
    </row>
    <row r="9" spans="1:19" ht="15" customHeight="1" x14ac:dyDescent="0.2">
      <c r="A9" s="3" t="s">
        <v>4</v>
      </c>
      <c r="B9" s="53">
        <f t="shared" ref="B9:B19" si="1">SUM(D9,F9,H9,J9,L9,N9,P9,R9)</f>
        <v>1475.0342850000004</v>
      </c>
      <c r="C9" s="19">
        <f t="shared" ref="C9:C19" si="2">B9/B$7*100</f>
        <v>7.5358687661012338</v>
      </c>
      <c r="D9" s="19">
        <v>11.325430000000001</v>
      </c>
      <c r="E9" s="19">
        <v>5.9360940967012503</v>
      </c>
      <c r="F9" s="19">
        <v>527.47868500000016</v>
      </c>
      <c r="G9" s="19">
        <v>7.3894332501427504</v>
      </c>
      <c r="H9" s="19">
        <v>20.716090000000001</v>
      </c>
      <c r="I9" s="19">
        <v>11.7183245154022</v>
      </c>
      <c r="J9" s="19">
        <v>352.73915</v>
      </c>
      <c r="K9" s="19">
        <v>11.485393269226799</v>
      </c>
      <c r="L9" s="19">
        <v>334.39127999999999</v>
      </c>
      <c r="M9" s="19">
        <v>5.2989280765438203</v>
      </c>
      <c r="N9" s="19">
        <v>112.88181</v>
      </c>
      <c r="O9" s="19">
        <v>10.249090768688999</v>
      </c>
      <c r="P9" s="19">
        <v>91.058409999999995</v>
      </c>
      <c r="Q9" s="19">
        <v>7.0840696299185009</v>
      </c>
      <c r="R9" s="19">
        <v>24.443429999999999</v>
      </c>
      <c r="S9" s="19">
        <v>8.2594114427278509</v>
      </c>
    </row>
    <row r="10" spans="1:19" ht="15" customHeight="1" x14ac:dyDescent="0.2">
      <c r="A10" s="3" t="s">
        <v>5</v>
      </c>
      <c r="B10" s="53">
        <f t="shared" si="1"/>
        <v>1457.4622650000003</v>
      </c>
      <c r="C10" s="19">
        <f t="shared" si="2"/>
        <v>7.446094285587848</v>
      </c>
      <c r="D10" s="19">
        <v>7.06271</v>
      </c>
      <c r="E10" s="19">
        <v>3.7018383529555101</v>
      </c>
      <c r="F10" s="19">
        <v>464.54060500000014</v>
      </c>
      <c r="G10" s="19">
        <v>6.5111968199950203</v>
      </c>
      <c r="H10" s="19">
        <v>14.79867</v>
      </c>
      <c r="I10" s="19">
        <v>8.3710592807980291</v>
      </c>
      <c r="J10" s="19">
        <v>268.16748999999999</v>
      </c>
      <c r="K10" s="19">
        <v>8.731690498974821</v>
      </c>
      <c r="L10" s="19">
        <v>444.45724000000001</v>
      </c>
      <c r="M10" s="19">
        <v>7.0430872116616694</v>
      </c>
      <c r="N10" s="19">
        <v>93.915310000000005</v>
      </c>
      <c r="O10" s="19">
        <v>8.52702961406772</v>
      </c>
      <c r="P10" s="19">
        <v>138.76087999999999</v>
      </c>
      <c r="Q10" s="19">
        <v>10.795177906453301</v>
      </c>
      <c r="R10" s="19">
        <v>25.759360000000001</v>
      </c>
      <c r="S10" s="19">
        <v>8.7040629216663188</v>
      </c>
    </row>
    <row r="11" spans="1:19" ht="15" customHeight="1" x14ac:dyDescent="0.2">
      <c r="A11" s="3" t="s">
        <v>6</v>
      </c>
      <c r="B11" s="53">
        <f t="shared" si="1"/>
        <v>1426.0291850000006</v>
      </c>
      <c r="C11" s="19">
        <f t="shared" si="2"/>
        <v>7.2855044144213217</v>
      </c>
      <c r="D11" s="19">
        <v>16.217839999999999</v>
      </c>
      <c r="E11" s="19">
        <v>8.5003946238902515</v>
      </c>
      <c r="F11" s="19">
        <v>455.35271500000016</v>
      </c>
      <c r="G11" s="19">
        <v>6.3829892274820308</v>
      </c>
      <c r="H11" s="19">
        <v>0.61163000000000001</v>
      </c>
      <c r="I11" s="19">
        <v>0.34597642814621199</v>
      </c>
      <c r="J11" s="19">
        <v>277.61327</v>
      </c>
      <c r="K11" s="19">
        <v>9.0392506267196406</v>
      </c>
      <c r="L11" s="19">
        <v>484.75463000000002</v>
      </c>
      <c r="M11" s="19">
        <v>7.6816593995561497</v>
      </c>
      <c r="N11" s="19">
        <v>69.282660000000007</v>
      </c>
      <c r="O11" s="19">
        <v>6.2905110312832395</v>
      </c>
      <c r="P11" s="19">
        <v>95.694400000000002</v>
      </c>
      <c r="Q11" s="19">
        <v>7.44473566794405</v>
      </c>
      <c r="R11" s="19">
        <v>26.502040000000001</v>
      </c>
      <c r="S11" s="19">
        <v>8.9550137780021597</v>
      </c>
    </row>
    <row r="12" spans="1:19" ht="15" customHeight="1" x14ac:dyDescent="0.2">
      <c r="A12" s="3" t="s">
        <v>7</v>
      </c>
      <c r="B12" s="53">
        <f t="shared" si="1"/>
        <v>1591.2386550000003</v>
      </c>
      <c r="C12" s="19">
        <f t="shared" si="2"/>
        <v>8.1295504799926981</v>
      </c>
      <c r="D12" s="19">
        <v>16.094280000000001</v>
      </c>
      <c r="E12" s="19">
        <v>8.4356320685975703</v>
      </c>
      <c r="F12" s="19">
        <v>699.12672500000019</v>
      </c>
      <c r="G12" s="19">
        <v>9.784605805318499</v>
      </c>
      <c r="H12" s="19">
        <v>2.40408</v>
      </c>
      <c r="I12" s="19">
        <v>1.3598989771230099</v>
      </c>
      <c r="J12" s="19">
        <v>253.3356</v>
      </c>
      <c r="K12" s="19">
        <v>8.2487554758113486</v>
      </c>
      <c r="L12" s="19">
        <v>426.59399999999999</v>
      </c>
      <c r="M12" s="19">
        <v>6.7600175575306105</v>
      </c>
      <c r="N12" s="19">
        <v>76.427379999999999</v>
      </c>
      <c r="O12" s="19">
        <v>6.9392150500872205</v>
      </c>
      <c r="P12" s="19">
        <v>91.076729999999998</v>
      </c>
      <c r="Q12" s="19">
        <v>7.0854948706581595</v>
      </c>
      <c r="R12" s="19">
        <v>26.179860000000001</v>
      </c>
      <c r="S12" s="19">
        <v>8.8461494664624905</v>
      </c>
    </row>
    <row r="13" spans="1:19" ht="15" customHeight="1" x14ac:dyDescent="0.2">
      <c r="A13" s="3" t="s">
        <v>8</v>
      </c>
      <c r="B13" s="53">
        <f t="shared" si="1"/>
        <v>1725.1643150000002</v>
      </c>
      <c r="C13" s="19">
        <f t="shared" si="2"/>
        <v>8.8137692865904658</v>
      </c>
      <c r="D13" s="19">
        <v>15.584960000000001</v>
      </c>
      <c r="E13" s="19">
        <v>8.1686778385743501</v>
      </c>
      <c r="F13" s="19">
        <v>653.32565500000021</v>
      </c>
      <c r="G13" s="19">
        <v>9.1454987938916101</v>
      </c>
      <c r="H13" s="19">
        <v>25.747430000000001</v>
      </c>
      <c r="I13" s="19">
        <v>14.564367126113201</v>
      </c>
      <c r="J13" s="19">
        <v>309.31274999999999</v>
      </c>
      <c r="K13" s="19">
        <v>10.0714042570439</v>
      </c>
      <c r="L13" s="19">
        <v>493.17460999999997</v>
      </c>
      <c r="M13" s="19">
        <v>7.8150865284751099</v>
      </c>
      <c r="N13" s="19">
        <v>110.53104</v>
      </c>
      <c r="O13" s="19">
        <v>10.0356528808104</v>
      </c>
      <c r="P13" s="19">
        <v>92.168509999999998</v>
      </c>
      <c r="Q13" s="19">
        <v>7.1704320614190395</v>
      </c>
      <c r="R13" s="19">
        <v>25.31936</v>
      </c>
      <c r="S13" s="19">
        <v>8.5553873456608098</v>
      </c>
    </row>
    <row r="14" spans="1:19" ht="15" customHeight="1" x14ac:dyDescent="0.2">
      <c r="A14" s="3" t="s">
        <v>9</v>
      </c>
      <c r="B14" s="53">
        <f t="shared" si="1"/>
        <v>1793.1489150000002</v>
      </c>
      <c r="C14" s="19">
        <f t="shared" si="2"/>
        <v>9.161098856435606</v>
      </c>
      <c r="D14" s="19">
        <v>16.341619999999999</v>
      </c>
      <c r="E14" s="19">
        <v>8.565272489656909</v>
      </c>
      <c r="F14" s="19">
        <v>715.50118500000019</v>
      </c>
      <c r="G14" s="19">
        <v>10.0130946199757</v>
      </c>
      <c r="H14" s="19">
        <v>58.796320000000001</v>
      </c>
      <c r="I14" s="19">
        <v>33.258899631708196</v>
      </c>
      <c r="J14" s="19">
        <v>318.3664</v>
      </c>
      <c r="K14" s="19">
        <v>10.3661964023783</v>
      </c>
      <c r="L14" s="19">
        <v>442.2045</v>
      </c>
      <c r="M14" s="19">
        <v>7.0073891897660197</v>
      </c>
      <c r="N14" s="19">
        <v>121.9051</v>
      </c>
      <c r="O14" s="19">
        <v>11.068359331464601</v>
      </c>
      <c r="P14" s="19">
        <v>94.572220000000002</v>
      </c>
      <c r="Q14" s="19">
        <v>7.3574334488815607</v>
      </c>
      <c r="R14" s="19">
        <v>25.461569999999998</v>
      </c>
      <c r="S14" s="19">
        <v>8.60343996762386</v>
      </c>
    </row>
    <row r="15" spans="1:19" ht="15" customHeight="1" x14ac:dyDescent="0.2">
      <c r="A15" s="3" t="s">
        <v>10</v>
      </c>
      <c r="B15" s="53">
        <f t="shared" si="1"/>
        <v>1778.718425</v>
      </c>
      <c r="C15" s="19">
        <f>B15/B$7*100</f>
        <v>9.0873742793349894</v>
      </c>
      <c r="D15" s="19">
        <v>2.7365400000000002</v>
      </c>
      <c r="E15" s="19">
        <v>1.43432602023825</v>
      </c>
      <c r="F15" s="19">
        <v>635.73594500000024</v>
      </c>
      <c r="G15" s="19">
        <v>8.9000524104345011</v>
      </c>
      <c r="H15" s="19">
        <v>2.6726999999999999</v>
      </c>
      <c r="I15" s="19">
        <v>1.5118473578901901</v>
      </c>
      <c r="J15" s="19">
        <v>279.98559</v>
      </c>
      <c r="K15" s="19">
        <v>9.1164947550236608</v>
      </c>
      <c r="L15" s="19">
        <v>615.27112999999997</v>
      </c>
      <c r="M15" s="19">
        <v>9.7498878123970307</v>
      </c>
      <c r="N15" s="19">
        <v>107.23126999999999</v>
      </c>
      <c r="O15" s="19">
        <v>9.7360506486545404</v>
      </c>
      <c r="P15" s="19">
        <v>108.51027999999999</v>
      </c>
      <c r="Q15" s="19">
        <v>8.4417724741949005</v>
      </c>
      <c r="R15" s="19">
        <v>26.57497</v>
      </c>
      <c r="S15" s="19">
        <v>8.9796567547250703</v>
      </c>
    </row>
    <row r="16" spans="1:19" ht="15" customHeight="1" x14ac:dyDescent="0.2">
      <c r="A16" s="3" t="s">
        <v>11</v>
      </c>
      <c r="B16" s="53">
        <f t="shared" si="1"/>
        <v>1739.2043250000002</v>
      </c>
      <c r="C16" s="19">
        <f>B16/B$7*100</f>
        <v>8.8854989229187158</v>
      </c>
      <c r="D16" s="19">
        <v>17.27169</v>
      </c>
      <c r="E16" s="19">
        <v>9.0527580011579296</v>
      </c>
      <c r="F16" s="19">
        <v>686.35630500000013</v>
      </c>
      <c r="G16" s="19">
        <v>9.6064076767405808</v>
      </c>
      <c r="H16" s="19">
        <v>13.413399999999999</v>
      </c>
      <c r="I16" s="19">
        <v>7.5874633704958798</v>
      </c>
      <c r="J16" s="19">
        <v>301.90359999999998</v>
      </c>
      <c r="K16" s="19">
        <v>9.8301579946409401</v>
      </c>
      <c r="L16" s="19">
        <v>531.69628999999998</v>
      </c>
      <c r="M16" s="19">
        <v>8.42551994560141</v>
      </c>
      <c r="N16" s="19">
        <v>58.447020000000002</v>
      </c>
      <c r="O16" s="19">
        <v>5.3066903617100198</v>
      </c>
      <c r="P16" s="19">
        <v>105.86467</v>
      </c>
      <c r="Q16" s="19">
        <v>8.2359519963981906</v>
      </c>
      <c r="R16" s="19">
        <v>24.251349999999999</v>
      </c>
      <c r="S16" s="19">
        <v>8.1945077958207193</v>
      </c>
    </row>
    <row r="17" spans="1:19" ht="15" customHeight="1" x14ac:dyDescent="0.2">
      <c r="A17" s="3" t="s">
        <v>12</v>
      </c>
      <c r="B17" s="53">
        <f t="shared" si="1"/>
        <v>1789.2034950000002</v>
      </c>
      <c r="C17" s="19">
        <f t="shared" si="2"/>
        <v>9.1409419233734379</v>
      </c>
      <c r="D17" s="19">
        <v>22.630990000000001</v>
      </c>
      <c r="E17" s="19">
        <v>11.8617735610485</v>
      </c>
      <c r="F17" s="19">
        <v>642.41176500000017</v>
      </c>
      <c r="G17" s="19">
        <v>8.9932066395611105</v>
      </c>
      <c r="H17" s="19">
        <v>24.576979999999999</v>
      </c>
      <c r="I17" s="19">
        <v>13.9022869300408</v>
      </c>
      <c r="J17" s="19">
        <v>170.67228</v>
      </c>
      <c r="K17" s="19">
        <v>5.5571893733814299</v>
      </c>
      <c r="L17" s="19">
        <v>688.59235999999999</v>
      </c>
      <c r="M17" s="19">
        <v>10.9117719508044</v>
      </c>
      <c r="N17" s="19">
        <v>100.95208</v>
      </c>
      <c r="O17" s="19">
        <v>9.1659323252165592</v>
      </c>
      <c r="P17" s="19">
        <v>114.86147</v>
      </c>
      <c r="Q17" s="19">
        <v>8.9358758985007007</v>
      </c>
      <c r="R17" s="19">
        <v>24.505569999999999</v>
      </c>
      <c r="S17" s="19">
        <v>8.2804084888482699</v>
      </c>
    </row>
    <row r="18" spans="1:19" ht="15" customHeight="1" x14ac:dyDescent="0.2">
      <c r="A18" s="3" t="s">
        <v>13</v>
      </c>
      <c r="B18" s="53">
        <f t="shared" si="1"/>
        <v>1621.8689950000003</v>
      </c>
      <c r="C18" s="19">
        <f t="shared" si="2"/>
        <v>8.2860391967963611</v>
      </c>
      <c r="D18" s="19">
        <v>21.94303</v>
      </c>
      <c r="E18" s="19">
        <v>11.501187226157301</v>
      </c>
      <c r="F18" s="19">
        <v>568.09136500000022</v>
      </c>
      <c r="G18" s="19">
        <v>7.9561415943110596</v>
      </c>
      <c r="H18" s="19">
        <v>4.3638300000000001</v>
      </c>
      <c r="I18" s="19">
        <v>2.46845693709805</v>
      </c>
      <c r="J18" s="19">
        <v>129.69793000000001</v>
      </c>
      <c r="K18" s="19">
        <v>4.2230405449881401</v>
      </c>
      <c r="L18" s="19">
        <v>666.49339999999995</v>
      </c>
      <c r="M18" s="19">
        <v>10.561581002026001</v>
      </c>
      <c r="N18" s="19">
        <v>81.0989</v>
      </c>
      <c r="O18" s="19">
        <v>7.3633651634469093</v>
      </c>
      <c r="P18" s="19">
        <v>129.85121000000001</v>
      </c>
      <c r="Q18" s="19">
        <v>10.102032455532301</v>
      </c>
      <c r="R18" s="19">
        <v>20.329329999999999</v>
      </c>
      <c r="S18" s="19">
        <v>6.8692610171727395</v>
      </c>
    </row>
    <row r="19" spans="1:19" ht="15" customHeight="1" x14ac:dyDescent="0.2">
      <c r="A19" s="4" t="s">
        <v>14</v>
      </c>
      <c r="B19" s="54">
        <f t="shared" si="1"/>
        <v>1628.5903450000003</v>
      </c>
      <c r="C19" s="55">
        <f t="shared" si="2"/>
        <v>8.3203782030459923</v>
      </c>
      <c r="D19" s="55">
        <v>21.49484</v>
      </c>
      <c r="E19" s="55">
        <v>11.266273583743699</v>
      </c>
      <c r="F19" s="55">
        <v>589.56455500000015</v>
      </c>
      <c r="G19" s="55">
        <v>8.2557779627780388</v>
      </c>
      <c r="H19" s="55">
        <v>0</v>
      </c>
      <c r="I19" s="55">
        <v>0</v>
      </c>
      <c r="J19" s="55">
        <v>107.49344000000001</v>
      </c>
      <c r="K19" s="55">
        <v>3.5000493488234503</v>
      </c>
      <c r="L19" s="55">
        <v>696.75728000000004</v>
      </c>
      <c r="M19" s="55">
        <v>11.041157273982501</v>
      </c>
      <c r="N19" s="55">
        <v>71.961370000000002</v>
      </c>
      <c r="O19" s="55">
        <v>6.5337241932000705</v>
      </c>
      <c r="P19" s="55">
        <v>118.67679</v>
      </c>
      <c r="Q19" s="55">
        <v>9.23269628599067</v>
      </c>
      <c r="R19" s="55">
        <v>22.64207</v>
      </c>
      <c r="S19" s="55">
        <v>7.6507336345613099</v>
      </c>
    </row>
    <row r="20" spans="1:19" x14ac:dyDescent="0.2">
      <c r="A20" s="17" t="s">
        <v>28</v>
      </c>
    </row>
    <row r="21" spans="1:19" ht="12.75" customHeight="1" x14ac:dyDescent="0.2">
      <c r="A21" s="5" t="s">
        <v>30</v>
      </c>
      <c r="B21" s="41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9" ht="11.25" customHeight="1" x14ac:dyDescent="0.2">
      <c r="A22" s="5" t="s">
        <v>19</v>
      </c>
      <c r="B22" s="41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9" ht="11.25" customHeight="1" x14ac:dyDescent="0.2">
      <c r="A23" s="5" t="s">
        <v>51</v>
      </c>
      <c r="B23" s="41"/>
      <c r="C23" s="6"/>
      <c r="D23" s="6"/>
      <c r="E23" s="6"/>
      <c r="F23" s="46"/>
      <c r="G23" s="6"/>
      <c r="H23" s="6"/>
      <c r="I23" s="6"/>
      <c r="J23" s="6"/>
      <c r="K23" s="6"/>
      <c r="L23" s="6"/>
      <c r="M23" s="6"/>
      <c r="N23" s="6"/>
    </row>
    <row r="24" spans="1:19" ht="11.25" customHeight="1" x14ac:dyDescent="0.2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9" ht="12.75" customHeight="1" x14ac:dyDescent="0.2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6">
    <mergeCell ref="A2:S2"/>
    <mergeCell ref="A1:S1"/>
    <mergeCell ref="A3:S3"/>
    <mergeCell ref="B5:B6"/>
    <mergeCell ref="C5:C6"/>
    <mergeCell ref="D5:S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5"/>
  <sheetViews>
    <sheetView workbookViewId="0">
      <selection activeCell="R6" sqref="R6"/>
    </sheetView>
  </sheetViews>
  <sheetFormatPr baseColWidth="10" defaultColWidth="11.42578125" defaultRowHeight="15" x14ac:dyDescent="0.25"/>
  <cols>
    <col min="1" max="1" width="11.42578125" style="1"/>
    <col min="2" max="2" width="9.28515625" style="42" customWidth="1"/>
    <col min="3" max="3" width="8.5703125" style="1" customWidth="1"/>
    <col min="4" max="4" width="9.28515625" style="1" customWidth="1"/>
    <col min="5" max="5" width="8.5703125" style="1" customWidth="1"/>
    <col min="6" max="6" width="9.28515625" style="1" customWidth="1"/>
    <col min="7" max="7" width="8.5703125" style="1" customWidth="1"/>
    <col min="8" max="8" width="11" style="1" customWidth="1"/>
    <col min="9" max="9" width="8.5703125" style="1" customWidth="1"/>
    <col min="10" max="10" width="12" style="1" customWidth="1"/>
    <col min="11" max="11" width="8.5703125" style="1" customWidth="1"/>
    <col min="12" max="12" width="12.85546875" style="1" customWidth="1"/>
    <col min="13" max="13" width="8.5703125" style="1" customWidth="1"/>
    <col min="14" max="14" width="9.28515625" style="1" customWidth="1"/>
    <col min="15" max="15" width="8.5703125" style="1" customWidth="1"/>
    <col min="16" max="16" width="9.28515625" style="1" customWidth="1"/>
    <col min="17" max="17" width="8.5703125" style="1" customWidth="1"/>
    <col min="18" max="18" width="11.42578125" style="1" customWidth="1"/>
    <col min="19" max="19" width="8.5703125" style="1" customWidth="1"/>
    <col min="20" max="16384" width="11.42578125" style="1"/>
  </cols>
  <sheetData>
    <row r="1" spans="1:19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19" x14ac:dyDescent="0.25">
      <c r="A2" s="83" t="s">
        <v>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x14ac:dyDescent="0.25">
      <c r="A3" s="84" t="s">
        <v>21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5">
      <c r="B4" s="3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9"/>
      <c r="B5" s="29"/>
      <c r="C5" s="68" t="s">
        <v>2</v>
      </c>
      <c r="D5" s="82" t="s">
        <v>50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19" ht="24" x14ac:dyDescent="0.25">
      <c r="A6" s="30" t="s">
        <v>0</v>
      </c>
      <c r="B6" s="35" t="s">
        <v>1</v>
      </c>
      <c r="C6" s="69"/>
      <c r="D6" s="7" t="s">
        <v>15</v>
      </c>
      <c r="E6" s="7" t="s">
        <v>2</v>
      </c>
      <c r="F6" s="7" t="s">
        <v>16</v>
      </c>
      <c r="G6" s="7" t="s">
        <v>2</v>
      </c>
      <c r="H6" s="8" t="s">
        <v>22</v>
      </c>
      <c r="I6" s="7" t="s">
        <v>2</v>
      </c>
      <c r="J6" s="8" t="s">
        <v>23</v>
      </c>
      <c r="K6" s="7" t="s">
        <v>2</v>
      </c>
      <c r="L6" s="7" t="s">
        <v>20</v>
      </c>
      <c r="M6" s="7" t="s">
        <v>17</v>
      </c>
      <c r="N6" s="7" t="s">
        <v>53</v>
      </c>
      <c r="O6" s="7" t="s">
        <v>2</v>
      </c>
      <c r="P6" s="7" t="s">
        <v>54</v>
      </c>
      <c r="Q6" s="7" t="s">
        <v>2</v>
      </c>
      <c r="R6" s="7" t="s">
        <v>55</v>
      </c>
      <c r="S6" s="7" t="s">
        <v>2</v>
      </c>
    </row>
    <row r="7" spans="1:19" x14ac:dyDescent="0.25">
      <c r="A7" s="26" t="s">
        <v>1</v>
      </c>
      <c r="B7" s="53">
        <f>SUM(B8:B19)</f>
        <v>21437.641789999991</v>
      </c>
      <c r="C7" s="53">
        <f t="shared" ref="C7:S7" si="0">SUM(C8:C19)</f>
        <v>100</v>
      </c>
      <c r="D7" s="53">
        <f t="shared" si="0"/>
        <v>223.98608000000004</v>
      </c>
      <c r="E7" s="53">
        <f t="shared" si="0"/>
        <v>99.999999999999986</v>
      </c>
      <c r="F7" s="53">
        <f t="shared" si="0"/>
        <v>6595.9348499999996</v>
      </c>
      <c r="G7" s="53">
        <f t="shared" si="0"/>
        <v>100.00000000000001</v>
      </c>
      <c r="H7" s="53">
        <f t="shared" si="0"/>
        <v>91.178550000000016</v>
      </c>
      <c r="I7" s="53">
        <f t="shared" si="0"/>
        <v>99.999999999999986</v>
      </c>
      <c r="J7" s="53">
        <f t="shared" si="0"/>
        <v>2735.82035</v>
      </c>
      <c r="K7" s="53">
        <f>SUM(K8:K19)</f>
        <v>100</v>
      </c>
      <c r="L7" s="53">
        <f t="shared" si="0"/>
        <v>8577.2512799999931</v>
      </c>
      <c r="M7" s="53">
        <f t="shared" si="0"/>
        <v>100</v>
      </c>
      <c r="N7" s="53">
        <f t="shared" si="0"/>
        <v>1231.0146700000003</v>
      </c>
      <c r="O7" s="53">
        <f t="shared" si="0"/>
        <v>99.999999999999957</v>
      </c>
      <c r="P7" s="53">
        <f t="shared" si="0"/>
        <v>1496.4552599999997</v>
      </c>
      <c r="Q7" s="53">
        <f t="shared" si="0"/>
        <v>100</v>
      </c>
      <c r="R7" s="53">
        <f t="shared" si="0"/>
        <v>486.00075000000004</v>
      </c>
      <c r="S7" s="53">
        <f t="shared" si="0"/>
        <v>99.999999999999986</v>
      </c>
    </row>
    <row r="8" spans="1:19" x14ac:dyDescent="0.25">
      <c r="A8" s="3" t="s">
        <v>3</v>
      </c>
      <c r="B8" s="53">
        <f>SUM(D8,F8,H8,J8,L8,N8,P8,R8)</f>
        <v>1558.915821666666</v>
      </c>
      <c r="C8" s="19">
        <f>B8/$B$7*100</f>
        <v>7.2718624414829662</v>
      </c>
      <c r="D8" s="19">
        <v>19.981839999999998</v>
      </c>
      <c r="E8" s="19">
        <f>D8/$D$7*100</f>
        <v>8.9210186633026467</v>
      </c>
      <c r="F8" s="19">
        <v>373.58390000000003</v>
      </c>
      <c r="G8" s="19">
        <f>F8/$F$7*100</f>
        <v>5.6638506670513893</v>
      </c>
      <c r="H8" s="19">
        <v>1.68418</v>
      </c>
      <c r="I8" s="19">
        <f>H8/$H$7*100</f>
        <v>1.8471230349682022</v>
      </c>
      <c r="J8" s="19">
        <v>289.45972</v>
      </c>
      <c r="K8" s="19">
        <f>J8/$J$7*100</f>
        <v>10.580362851676281</v>
      </c>
      <c r="L8" s="19">
        <v>649.26717166666606</v>
      </c>
      <c r="M8" s="19">
        <f>L8/$L$7*100</f>
        <v>7.5696414908654353</v>
      </c>
      <c r="N8" s="19">
        <v>89.41968</v>
      </c>
      <c r="O8" s="19">
        <f>N8/$N$7*100</f>
        <v>7.2639004375146863</v>
      </c>
      <c r="P8" s="19">
        <v>111.33624</v>
      </c>
      <c r="Q8" s="19">
        <f>P8/$P$7*100</f>
        <v>7.4399979054502445</v>
      </c>
      <c r="R8" s="19">
        <v>24.18309</v>
      </c>
      <c r="S8" s="19">
        <f>R8/$R$7*100</f>
        <v>4.9759367655296822</v>
      </c>
    </row>
    <row r="9" spans="1:19" x14ac:dyDescent="0.25">
      <c r="A9" s="3" t="s">
        <v>4</v>
      </c>
      <c r="B9" s="53">
        <f t="shared" ref="B9:B19" si="1">SUM(D9,F9,H9,J9,L9,N9,P9,R9)</f>
        <v>1504.985531666666</v>
      </c>
      <c r="C9" s="19">
        <f t="shared" ref="C9:C17" si="2">B9/$B$7*100</f>
        <v>7.0202942394937118</v>
      </c>
      <c r="D9" s="19">
        <v>19.546230000000001</v>
      </c>
      <c r="E9" s="19">
        <f t="shared" ref="E9:E19" si="3">D9/$D$7*100</f>
        <v>8.7265378277078636</v>
      </c>
      <c r="F9" s="19">
        <v>323.35901999999999</v>
      </c>
      <c r="G9" s="19">
        <f t="shared" ref="G9:G19" si="4">F9/$F$7*100</f>
        <v>4.9023986342133137</v>
      </c>
      <c r="H9" s="19">
        <v>2.3828999999999998</v>
      </c>
      <c r="I9" s="19">
        <f t="shared" ref="I9:I19" si="5">H9/$H$7*100</f>
        <v>2.6134436224309328</v>
      </c>
      <c r="J9" s="19">
        <v>176.58121</v>
      </c>
      <c r="K9" s="19">
        <f t="shared" ref="K9:K19" si="6">J9/$J$7*100</f>
        <v>6.4544154004849048</v>
      </c>
      <c r="L9" s="19">
        <v>719.75419166666609</v>
      </c>
      <c r="M9" s="19">
        <f t="shared" ref="M9:M19" si="7">L9/$L$7*100</f>
        <v>8.3914318022249503</v>
      </c>
      <c r="N9" s="19">
        <v>138.53691000000001</v>
      </c>
      <c r="O9" s="19">
        <f t="shared" ref="O9:O19" si="8">N9/$N$7*100</f>
        <v>11.253879695844727</v>
      </c>
      <c r="P9" s="19">
        <v>100.02200999999999</v>
      </c>
      <c r="Q9" s="19">
        <f t="shared" ref="Q9:Q19" si="9">P9/$P$7*100</f>
        <v>6.6839291941143646</v>
      </c>
      <c r="R9" s="19">
        <v>24.803059999999999</v>
      </c>
      <c r="S9" s="19">
        <f t="shared" ref="S9:S19" si="10">R9/$R$7*100</f>
        <v>5.1035024122905153</v>
      </c>
    </row>
    <row r="10" spans="1:19" x14ac:dyDescent="0.25">
      <c r="A10" s="3" t="s">
        <v>5</v>
      </c>
      <c r="B10" s="53">
        <f t="shared" si="1"/>
        <v>1701.200151666666</v>
      </c>
      <c r="C10" s="19">
        <f t="shared" si="2"/>
        <v>7.9355750428679341</v>
      </c>
      <c r="D10" s="19">
        <v>21.592639999999999</v>
      </c>
      <c r="E10" s="19">
        <f t="shared" si="3"/>
        <v>9.6401704963094108</v>
      </c>
      <c r="F10" s="19">
        <v>460.66102000000001</v>
      </c>
      <c r="G10" s="19">
        <f t="shared" si="4"/>
        <v>6.9840141007457044</v>
      </c>
      <c r="H10" s="19">
        <v>1.4212499999999999</v>
      </c>
      <c r="I10" s="19">
        <f t="shared" si="5"/>
        <v>1.5587547729153399</v>
      </c>
      <c r="J10" s="19">
        <v>155.09513999999999</v>
      </c>
      <c r="K10" s="19">
        <f t="shared" si="6"/>
        <v>5.6690542564317132</v>
      </c>
      <c r="L10" s="19">
        <v>781.45881166666607</v>
      </c>
      <c r="M10" s="19">
        <f t="shared" si="7"/>
        <v>9.11083033662349</v>
      </c>
      <c r="N10" s="19">
        <v>114.47349</v>
      </c>
      <c r="O10" s="19">
        <f t="shared" si="8"/>
        <v>9.2991166384719026</v>
      </c>
      <c r="P10" s="19">
        <v>135.15231</v>
      </c>
      <c r="Q10" s="19">
        <f t="shared" si="9"/>
        <v>9.0314968721483879</v>
      </c>
      <c r="R10" s="19">
        <v>31.345490000000002</v>
      </c>
      <c r="S10" s="19">
        <f t="shared" si="10"/>
        <v>6.4496793472026539</v>
      </c>
    </row>
    <row r="11" spans="1:19" x14ac:dyDescent="0.25">
      <c r="A11" s="3" t="s">
        <v>6</v>
      </c>
      <c r="B11" s="53">
        <f t="shared" si="1"/>
        <v>1708.2591516666662</v>
      </c>
      <c r="C11" s="19">
        <f t="shared" si="2"/>
        <v>7.9685031049614663</v>
      </c>
      <c r="D11" s="19">
        <v>21.73047</v>
      </c>
      <c r="E11" s="19">
        <f t="shared" si="3"/>
        <v>9.7017055702747221</v>
      </c>
      <c r="F11" s="19">
        <v>556.88188000000002</v>
      </c>
      <c r="G11" s="19">
        <f t="shared" si="4"/>
        <v>8.4428044343100215</v>
      </c>
      <c r="H11" s="19">
        <v>0</v>
      </c>
      <c r="I11" s="19">
        <f t="shared" si="5"/>
        <v>0</v>
      </c>
      <c r="J11" s="19">
        <v>152.53818000000001</v>
      </c>
      <c r="K11" s="19">
        <f t="shared" si="6"/>
        <v>5.5755919792028745</v>
      </c>
      <c r="L11" s="19">
        <v>721.36540166666612</v>
      </c>
      <c r="M11" s="19">
        <f t="shared" si="7"/>
        <v>8.4102164914849808</v>
      </c>
      <c r="N11" s="19">
        <v>91.390330000000006</v>
      </c>
      <c r="O11" s="19">
        <f t="shared" si="8"/>
        <v>7.4239838262853501</v>
      </c>
      <c r="P11" s="19">
        <v>129.69450000000001</v>
      </c>
      <c r="Q11" s="19">
        <f t="shared" si="9"/>
        <v>8.6667809901647193</v>
      </c>
      <c r="R11" s="19">
        <v>34.658389999999997</v>
      </c>
      <c r="S11" s="19">
        <f t="shared" si="10"/>
        <v>7.1313449619162101</v>
      </c>
    </row>
    <row r="12" spans="1:19" x14ac:dyDescent="0.25">
      <c r="A12" s="3" t="s">
        <v>7</v>
      </c>
      <c r="B12" s="53">
        <f t="shared" si="1"/>
        <v>1843.012461666666</v>
      </c>
      <c r="C12" s="19">
        <f t="shared" si="2"/>
        <v>8.5970858162504395</v>
      </c>
      <c r="D12" s="19">
        <v>22.329660000000001</v>
      </c>
      <c r="E12" s="19">
        <f t="shared" si="3"/>
        <v>9.9692177299589311</v>
      </c>
      <c r="F12" s="19">
        <v>604.40738999999996</v>
      </c>
      <c r="G12" s="19">
        <f t="shared" si="4"/>
        <v>9.163331714836449</v>
      </c>
      <c r="H12" s="19">
        <v>1.96794</v>
      </c>
      <c r="I12" s="19">
        <f t="shared" si="5"/>
        <v>2.1583365824527805</v>
      </c>
      <c r="J12" s="19">
        <v>157.18870000000001</v>
      </c>
      <c r="K12" s="19">
        <f t="shared" si="6"/>
        <v>5.7455782869661025</v>
      </c>
      <c r="L12" s="19">
        <v>781.43863166666608</v>
      </c>
      <c r="M12" s="19">
        <f t="shared" si="7"/>
        <v>9.1105950631152162</v>
      </c>
      <c r="N12" s="19">
        <v>115.83539</v>
      </c>
      <c r="O12" s="19">
        <f t="shared" si="8"/>
        <v>9.4097489512452341</v>
      </c>
      <c r="P12" s="19">
        <v>124.24785</v>
      </c>
      <c r="Q12" s="19">
        <f t="shared" si="9"/>
        <v>8.3028108705368204</v>
      </c>
      <c r="R12" s="19">
        <v>35.596899999999998</v>
      </c>
      <c r="S12" s="19">
        <f t="shared" si="10"/>
        <v>7.3244537174068132</v>
      </c>
    </row>
    <row r="13" spans="1:19" x14ac:dyDescent="0.25">
      <c r="A13" s="3" t="s">
        <v>8</v>
      </c>
      <c r="B13" s="53">
        <f t="shared" si="1"/>
        <v>1783.3354816666661</v>
      </c>
      <c r="C13" s="19">
        <f t="shared" si="2"/>
        <v>8.3187110743614436</v>
      </c>
      <c r="D13" s="19">
        <v>21.28932</v>
      </c>
      <c r="E13" s="19">
        <f t="shared" si="3"/>
        <v>9.5047513666920711</v>
      </c>
      <c r="F13" s="19">
        <v>610.44361000000004</v>
      </c>
      <c r="G13" s="19">
        <f t="shared" si="4"/>
        <v>9.254845960159841</v>
      </c>
      <c r="H13" s="19">
        <v>4.2709900000000003</v>
      </c>
      <c r="I13" s="19">
        <f t="shared" si="5"/>
        <v>4.6842047828135014</v>
      </c>
      <c r="J13" s="19">
        <v>141.84867</v>
      </c>
      <c r="K13" s="19">
        <f t="shared" si="6"/>
        <v>5.1848678587393362</v>
      </c>
      <c r="L13" s="19">
        <v>686.59561166666606</v>
      </c>
      <c r="M13" s="19">
        <f t="shared" si="7"/>
        <v>8.0048443172888675</v>
      </c>
      <c r="N13" s="19">
        <v>132.61733000000001</v>
      </c>
      <c r="O13" s="19">
        <f t="shared" si="8"/>
        <v>10.773009715635636</v>
      </c>
      <c r="P13" s="19">
        <v>153.11819</v>
      </c>
      <c r="Q13" s="19">
        <f t="shared" si="9"/>
        <v>10.232059326651706</v>
      </c>
      <c r="R13" s="19">
        <v>33.151760000000003</v>
      </c>
      <c r="S13" s="19">
        <f t="shared" si="10"/>
        <v>6.8213392674805542</v>
      </c>
    </row>
    <row r="14" spans="1:19" x14ac:dyDescent="0.25">
      <c r="A14" s="3" t="s">
        <v>9</v>
      </c>
      <c r="B14" s="53">
        <f t="shared" si="1"/>
        <v>1902.8808616666661</v>
      </c>
      <c r="C14" s="19">
        <f t="shared" si="2"/>
        <v>8.876353473516394</v>
      </c>
      <c r="D14" s="19">
        <v>21.146979999999999</v>
      </c>
      <c r="E14" s="19">
        <f t="shared" si="3"/>
        <v>9.4412027747438572</v>
      </c>
      <c r="F14" s="19">
        <v>686.77526999999998</v>
      </c>
      <c r="G14" s="19">
        <f t="shared" si="4"/>
        <v>10.412099052191214</v>
      </c>
      <c r="H14" s="19">
        <v>0.42194999999999999</v>
      </c>
      <c r="I14" s="19">
        <f t="shared" si="5"/>
        <v>0.46277331675048566</v>
      </c>
      <c r="J14" s="19">
        <v>148.86792</v>
      </c>
      <c r="K14" s="19">
        <f t="shared" si="6"/>
        <v>5.4414362405046077</v>
      </c>
      <c r="L14" s="19">
        <v>728.73036166666611</v>
      </c>
      <c r="M14" s="19">
        <f t="shared" si="7"/>
        <v>8.4960826945327241</v>
      </c>
      <c r="N14" s="19">
        <v>140.20218</v>
      </c>
      <c r="O14" s="19">
        <f t="shared" si="8"/>
        <v>11.389155906647316</v>
      </c>
      <c r="P14" s="19">
        <v>135.05446000000001</v>
      </c>
      <c r="Q14" s="19">
        <f t="shared" si="9"/>
        <v>9.0249580866186427</v>
      </c>
      <c r="R14" s="19">
        <v>41.681739999999998</v>
      </c>
      <c r="S14" s="19">
        <f t="shared" si="10"/>
        <v>8.5764764766309511</v>
      </c>
    </row>
    <row r="15" spans="1:19" x14ac:dyDescent="0.25">
      <c r="A15" s="3" t="s">
        <v>10</v>
      </c>
      <c r="B15" s="53">
        <f t="shared" si="1"/>
        <v>1901.9867416666661</v>
      </c>
      <c r="C15" s="19">
        <f t="shared" si="2"/>
        <v>8.8721826789450571</v>
      </c>
      <c r="D15" s="19">
        <v>22.22335</v>
      </c>
      <c r="E15" s="19">
        <f t="shared" si="3"/>
        <v>9.921754959058168</v>
      </c>
      <c r="F15" s="19">
        <v>645.71001000000001</v>
      </c>
      <c r="G15" s="19">
        <f t="shared" si="4"/>
        <v>9.7895146735720111</v>
      </c>
      <c r="H15" s="19">
        <v>12.744630000000001</v>
      </c>
      <c r="I15" s="19">
        <f t="shared" si="5"/>
        <v>13.977662509438895</v>
      </c>
      <c r="J15" s="19">
        <v>246.82644999999999</v>
      </c>
      <c r="K15" s="19">
        <f t="shared" si="6"/>
        <v>9.0220269762961589</v>
      </c>
      <c r="L15" s="19">
        <v>647.58739166666601</v>
      </c>
      <c r="M15" s="19">
        <f t="shared" si="7"/>
        <v>7.5500573613446313</v>
      </c>
      <c r="N15" s="19">
        <v>112.84276</v>
      </c>
      <c r="O15" s="19">
        <f t="shared" si="8"/>
        <v>9.1666462431353466</v>
      </c>
      <c r="P15" s="19">
        <v>159.58407</v>
      </c>
      <c r="Q15" s="19">
        <f t="shared" si="9"/>
        <v>10.664139066877283</v>
      </c>
      <c r="R15" s="19">
        <v>54.46808</v>
      </c>
      <c r="S15" s="19">
        <f t="shared" si="10"/>
        <v>11.207406572932243</v>
      </c>
    </row>
    <row r="16" spans="1:19" x14ac:dyDescent="0.25">
      <c r="A16" s="3" t="s">
        <v>11</v>
      </c>
      <c r="B16" s="53">
        <f t="shared" si="1"/>
        <v>1950.7273716666659</v>
      </c>
      <c r="C16" s="19">
        <f t="shared" si="2"/>
        <v>9.0995427145191918</v>
      </c>
      <c r="D16" s="19">
        <v>19.110289999999999</v>
      </c>
      <c r="E16" s="19">
        <f t="shared" si="3"/>
        <v>8.5319096615289656</v>
      </c>
      <c r="F16" s="19">
        <v>586.37094999999999</v>
      </c>
      <c r="G16" s="19">
        <f t="shared" si="4"/>
        <v>8.889883895684628</v>
      </c>
      <c r="H16" s="19">
        <v>31.70204</v>
      </c>
      <c r="I16" s="19">
        <f t="shared" si="5"/>
        <v>34.769186393071614</v>
      </c>
      <c r="J16" s="19">
        <v>354.0025</v>
      </c>
      <c r="K16" s="19">
        <f t="shared" si="6"/>
        <v>12.939537495581535</v>
      </c>
      <c r="L16" s="19">
        <v>733.82323166666606</v>
      </c>
      <c r="M16" s="19">
        <f t="shared" si="7"/>
        <v>8.5554591758056393</v>
      </c>
      <c r="N16" s="19">
        <v>61.829830000000001</v>
      </c>
      <c r="O16" s="19">
        <f t="shared" si="8"/>
        <v>5.0226720693750941</v>
      </c>
      <c r="P16" s="19">
        <v>106.82017999999999</v>
      </c>
      <c r="Q16" s="19">
        <f t="shared" si="9"/>
        <v>7.1382140753075376</v>
      </c>
      <c r="R16" s="19">
        <v>57.068350000000002</v>
      </c>
      <c r="S16" s="19">
        <f t="shared" si="10"/>
        <v>11.742440726686121</v>
      </c>
    </row>
    <row r="17" spans="1:19" x14ac:dyDescent="0.25">
      <c r="A17" s="3" t="s">
        <v>12</v>
      </c>
      <c r="B17" s="53">
        <f t="shared" si="1"/>
        <v>1949.0193516666659</v>
      </c>
      <c r="C17" s="19">
        <f t="shared" si="2"/>
        <v>9.0915753269831399</v>
      </c>
      <c r="D17" s="19">
        <v>15.472630000000001</v>
      </c>
      <c r="E17" s="19">
        <f t="shared" si="3"/>
        <v>6.9078533808886675</v>
      </c>
      <c r="F17" s="19">
        <v>681.96348</v>
      </c>
      <c r="G17" s="19">
        <f t="shared" si="4"/>
        <v>10.339148210355656</v>
      </c>
      <c r="H17" s="19">
        <v>19.35294</v>
      </c>
      <c r="I17" s="19">
        <f t="shared" si="5"/>
        <v>21.225321087031979</v>
      </c>
      <c r="J17" s="19">
        <v>287.56394999999998</v>
      </c>
      <c r="K17" s="19">
        <f t="shared" si="6"/>
        <v>10.511068462518015</v>
      </c>
      <c r="L17" s="19">
        <v>702.89620166666612</v>
      </c>
      <c r="M17" s="19">
        <f t="shared" si="7"/>
        <v>8.1948887670534312</v>
      </c>
      <c r="N17" s="19">
        <v>65.251999999999995</v>
      </c>
      <c r="O17" s="19">
        <f t="shared" si="8"/>
        <v>5.3006679441115017</v>
      </c>
      <c r="P17" s="19">
        <v>127.37746</v>
      </c>
      <c r="Q17" s="19">
        <f t="shared" si="9"/>
        <v>8.5119457564003635</v>
      </c>
      <c r="R17" s="19">
        <v>49.140689999999999</v>
      </c>
      <c r="S17" s="19">
        <f t="shared" si="10"/>
        <v>10.111237482658204</v>
      </c>
    </row>
    <row r="18" spans="1:19" x14ac:dyDescent="0.25">
      <c r="A18" s="3" t="s">
        <v>13</v>
      </c>
      <c r="B18" s="53">
        <f t="shared" si="1"/>
        <v>1848.754991666666</v>
      </c>
      <c r="C18" s="19">
        <f>B18/$B$7*100</f>
        <v>8.6238729510307159</v>
      </c>
      <c r="D18" s="19">
        <v>7.44909</v>
      </c>
      <c r="E18" s="19">
        <f t="shared" si="3"/>
        <v>3.3256932752249599</v>
      </c>
      <c r="F18" s="19">
        <v>579.63951999999995</v>
      </c>
      <c r="G18" s="19">
        <f t="shared" si="4"/>
        <v>8.7878296736057049</v>
      </c>
      <c r="H18" s="19">
        <v>6.8536400000000004</v>
      </c>
      <c r="I18" s="19">
        <f t="shared" si="5"/>
        <v>7.5167240540675406</v>
      </c>
      <c r="J18" s="19">
        <v>316.10744999999997</v>
      </c>
      <c r="K18" s="19">
        <f t="shared" si="6"/>
        <v>11.554393547807331</v>
      </c>
      <c r="L18" s="19">
        <v>723.19198166666604</v>
      </c>
      <c r="M18" s="19">
        <f t="shared" si="7"/>
        <v>8.4315121250203902</v>
      </c>
      <c r="N18" s="19">
        <v>62.317970000000003</v>
      </c>
      <c r="O18" s="19">
        <f t="shared" si="8"/>
        <v>5.0623255367054227</v>
      </c>
      <c r="P18" s="19">
        <v>102.63697000000001</v>
      </c>
      <c r="Q18" s="19">
        <f t="shared" si="9"/>
        <v>6.8586728078993842</v>
      </c>
      <c r="R18" s="19">
        <v>50.558369999999996</v>
      </c>
      <c r="S18" s="19">
        <f t="shared" si="10"/>
        <v>10.402940736202567</v>
      </c>
    </row>
    <row r="19" spans="1:19" x14ac:dyDescent="0.25">
      <c r="A19" s="4" t="s">
        <v>14</v>
      </c>
      <c r="B19" s="54">
        <f t="shared" si="1"/>
        <v>1784.5638716666663</v>
      </c>
      <c r="C19" s="55">
        <f>B19/$B$7*100</f>
        <v>8.3244411355875503</v>
      </c>
      <c r="D19" s="55">
        <v>12.113580000000001</v>
      </c>
      <c r="E19" s="55">
        <f t="shared" si="3"/>
        <v>5.4081842943097165</v>
      </c>
      <c r="F19" s="55">
        <v>486.1388</v>
      </c>
      <c r="G19" s="55">
        <f t="shared" si="4"/>
        <v>7.3702789832740701</v>
      </c>
      <c r="H19" s="55">
        <v>8.3760899999999996</v>
      </c>
      <c r="I19" s="55">
        <f t="shared" si="5"/>
        <v>9.1864698440587151</v>
      </c>
      <c r="J19" s="55">
        <v>309.74045999999998</v>
      </c>
      <c r="K19" s="55">
        <f t="shared" si="6"/>
        <v>11.32166664379114</v>
      </c>
      <c r="L19" s="55">
        <v>701.1422916666661</v>
      </c>
      <c r="M19" s="55">
        <f t="shared" si="7"/>
        <v>8.1744403746402394</v>
      </c>
      <c r="N19" s="55">
        <v>106.2968</v>
      </c>
      <c r="O19" s="55">
        <f t="shared" si="8"/>
        <v>8.634893035027762</v>
      </c>
      <c r="P19" s="55">
        <v>111.41101999999999</v>
      </c>
      <c r="Q19" s="55">
        <f t="shared" si="9"/>
        <v>7.4449950478305658</v>
      </c>
      <c r="R19" s="55">
        <v>49.344830000000002</v>
      </c>
      <c r="S19" s="55">
        <f t="shared" si="10"/>
        <v>10.153241533063477</v>
      </c>
    </row>
    <row r="20" spans="1:19" ht="12" customHeight="1" x14ac:dyDescent="0.25">
      <c r="A20" s="17" t="s">
        <v>28</v>
      </c>
      <c r="K20" s="19"/>
    </row>
    <row r="21" spans="1:19" ht="12" customHeight="1" x14ac:dyDescent="0.25">
      <c r="A21" s="71" t="s">
        <v>30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9" ht="12" customHeight="1" x14ac:dyDescent="0.25">
      <c r="A22" s="71" t="s">
        <v>19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9" ht="12" customHeight="1" x14ac:dyDescent="0.25">
      <c r="A23" s="5" t="s">
        <v>51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9" ht="12" customHeight="1" x14ac:dyDescent="0.25">
      <c r="A24" s="5" t="s">
        <v>25</v>
      </c>
      <c r="B24" s="41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9" ht="12" customHeight="1" x14ac:dyDescent="0.25">
      <c r="A25" s="5" t="s">
        <v>18</v>
      </c>
      <c r="B25" s="41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7">
    <mergeCell ref="A21:N21"/>
    <mergeCell ref="A22:N22"/>
    <mergeCell ref="A1:S1"/>
    <mergeCell ref="A2:S2"/>
    <mergeCell ref="A3:S3"/>
    <mergeCell ref="C5:C6"/>
    <mergeCell ref="D5:S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2018-07-02T12:56:44Z</dcterms:created>
  <dcterms:modified xsi:type="dcterms:W3CDTF">2025-11-26T13:54:04Z</dcterms:modified>
</cp:coreProperties>
</file>