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Document'!$A$9:$K$88</definedName>
  </definedNames>
  <calcPr calcId="124519"/>
</workbook>
</file>

<file path=xl/calcChain.xml><?xml version="1.0" encoding="utf-8"?>
<calcChain xmlns="http://schemas.openxmlformats.org/spreadsheetml/2006/main">
  <c r="F43" i="1"/>
  <c r="G43"/>
  <c r="H43"/>
  <c r="I43"/>
  <c r="J43"/>
  <c r="K43"/>
  <c r="E43"/>
  <c r="B43"/>
  <c r="K40"/>
  <c r="J40"/>
  <c r="I37"/>
  <c r="H37"/>
  <c r="G37"/>
  <c r="F37"/>
  <c r="E37"/>
  <c r="K36"/>
  <c r="K37" s="1"/>
  <c r="J36"/>
  <c r="J37" s="1"/>
  <c r="K35"/>
  <c r="E41"/>
  <c r="F41"/>
  <c r="G41"/>
  <c r="H41"/>
  <c r="I41"/>
  <c r="J41"/>
  <c r="K41"/>
  <c r="I28"/>
  <c r="H28"/>
  <c r="G28"/>
  <c r="F28"/>
  <c r="E28"/>
  <c r="J27"/>
  <c r="J28" s="1"/>
  <c r="I24"/>
  <c r="H24"/>
  <c r="G24"/>
  <c r="F24"/>
  <c r="E24"/>
  <c r="J23"/>
  <c r="J24" s="1"/>
  <c r="I20"/>
  <c r="H20"/>
  <c r="G20"/>
  <c r="F20"/>
  <c r="E20"/>
  <c r="J19"/>
  <c r="J20" s="1"/>
  <c r="F16"/>
  <c r="I16"/>
  <c r="H16"/>
  <c r="G16"/>
  <c r="E16"/>
  <c r="J15"/>
  <c r="J16" s="1"/>
  <c r="I12"/>
  <c r="H12"/>
  <c r="G12"/>
  <c r="F12"/>
  <c r="E12"/>
  <c r="J11"/>
  <c r="J12" s="1"/>
  <c r="K27" l="1"/>
  <c r="K28" s="1"/>
  <c r="K23"/>
  <c r="K24" s="1"/>
  <c r="K19"/>
  <c r="K20" s="1"/>
  <c r="K15"/>
  <c r="K16" s="1"/>
  <c r="K11"/>
  <c r="K12" s="1"/>
  <c r="F32"/>
  <c r="G32"/>
  <c r="H32"/>
  <c r="I32"/>
  <c r="E32"/>
  <c r="J31" l="1"/>
  <c r="K31" s="1"/>
  <c r="K32" l="1"/>
  <c r="J32"/>
</calcChain>
</file>

<file path=xl/sharedStrings.xml><?xml version="1.0" encoding="utf-8"?>
<sst xmlns="http://schemas.openxmlformats.org/spreadsheetml/2006/main" count="52" uniqueCount="43">
  <si>
    <t>Cargo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</si>
  <si>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</si>
  <si>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</si>
  <si>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</si>
  <si>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</si>
  <si>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</si>
  <si>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</si>
  <si>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</si>
  <si>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DIGITADOR</t>
  </si>
  <si>
    <t>DEPARTAMENTO DE ESTADISTICAS DEMOGRAFICAS, SOCIALES Y CULTURALES- ONE</t>
  </si>
  <si>
    <t>LUIS GUILLERMO SUED BAEZ</t>
  </si>
  <si>
    <t>Sueldo Bruto</t>
  </si>
  <si>
    <t>OFICINA NACIONAL DE ESTADÍSTICA</t>
  </si>
  <si>
    <t>Santo Domingo, República Dominicana</t>
  </si>
  <si>
    <t>Nomina de Empleados Contratados</t>
  </si>
  <si>
    <t xml:space="preserve">Total Contratados: </t>
  </si>
  <si>
    <t>MINISTERIO DE ECONOMÍA, PLANIFICACIÓN Y DESARROLLO</t>
  </si>
  <si>
    <t>Fecha de Inicio</t>
  </si>
  <si>
    <t>Fecha  Termino</t>
  </si>
  <si>
    <t>ANALISTA</t>
  </si>
  <si>
    <t>DIVISION DE ADMINISTRACION DE RECURSOS HUMANOS- ONE</t>
  </si>
  <si>
    <t>DELFINA MARIA ISABEL LOGROÑO GALVAN</t>
  </si>
  <si>
    <t>DIVISION DE PLATAFORMA- ONE</t>
  </si>
  <si>
    <t>ROBERTO ARGELIS SORIANO SEGURA</t>
  </si>
  <si>
    <t>ADMINISTRADOR BASE DE DATOS</t>
  </si>
  <si>
    <t>DEPARTAMENTO ADMINISTRATIVO Y FINANCIERO- ONE</t>
  </si>
  <si>
    <t>DIVIINA ROSARIO BERNARD ESPINAL</t>
  </si>
  <si>
    <t>ANALISTA PRESUPUESTO</t>
  </si>
  <si>
    <t>SECCION DE CONTABILIDAD- ONE</t>
  </si>
  <si>
    <t>YINNY YOSCART TRONCOSO TRONCOSO</t>
  </si>
  <si>
    <t>ENCARGADO (A)</t>
  </si>
  <si>
    <t>ESCUELA NACIONAL DE ESTADISTICA- ONE</t>
  </si>
  <si>
    <t>NATHALY JOSEFINA GUILLEN DE LA CRUZ</t>
  </si>
  <si>
    <t>COORDINADOR (A)</t>
  </si>
  <si>
    <t>DEPARTAMENTO DE COMUNICACIONES- ONE</t>
  </si>
  <si>
    <t>JORGE LUIS BERIGUETE BARRIENTO</t>
  </si>
  <si>
    <t>AUXILIAR ADMINISTRATIVO</t>
  </si>
  <si>
    <t>Nombre</t>
  </si>
  <si>
    <t>Mes de Noviembre 2018</t>
  </si>
  <si>
    <t>GLAFJORIE ALTAGRACIA RODRIGUEZ ALMO</t>
  </si>
  <si>
    <t>DEPARTAMENTO DE METODOLOGIA E INVESTIGACIONES- ONE</t>
  </si>
  <si>
    <t>MARIA ESTHER DE LA CRUZ AQUINO</t>
  </si>
  <si>
    <t>27/2/2019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</si>
</sst>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4" fontId="22" fillId="36" borderId="0" xfId="1" applyNumberFormat="1" applyFont="1" applyFill="1" applyAlignment="1">
      <alignment vertical="center"/>
    </xf>
    <xf numFmtId="14" fontId="0" fillId="0" borderId="0" xfId="0" applyNumberFormat="1" applyAlignment="1">
      <alignment horizontal="right"/>
    </xf>
    <xf numFmtId="0" fontId="16" fillId="0" borderId="0" xfId="0" applyFont="1" applyBorder="1" applyAlignment="1">
      <alignment horizontal="left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3" xfId="1" applyFont="1" applyFill="1" applyBorder="1" applyAlignment="1">
      <alignment horizontal="center" vertical="center"/>
    </xf>
    <xf numFmtId="43" fontId="20" fillId="35" borderId="17" xfId="1" applyFont="1" applyFill="1" applyBorder="1" applyAlignment="1">
      <alignment horizontal="center" vertic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859366</xdr:colOff>
      <xdr:row>0</xdr:row>
      <xdr:rowOff>185740</xdr:rowOff>
    </xdr:from>
    <xdr:to>
      <xdr:col>10</xdr:col>
      <xdr:colOff>972110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449036</xdr:colOff>
      <xdr:row>48</xdr:row>
      <xdr:rowOff>112499</xdr:rowOff>
    </xdr:from>
    <xdr:to>
      <xdr:col>10</xdr:col>
      <xdr:colOff>340179</xdr:colOff>
      <xdr:row>68</xdr:row>
      <xdr:rowOff>112776</xdr:rowOff>
    </xdr:to>
    <xdr:pic>
      <xdr:nvPicPr>
        <xdr:cNvPr id="6" name="5 Imagen" descr="firma noviembre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036" y="9909642"/>
          <a:ext cx="14859000" cy="381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="70" zoomScaleNormal="70" workbookViewId="0">
      <pane ySplit="8" topLeftCell="A9" activePane="bottomLeft" state="frozen"/>
      <selection pane="bottomLeft" activeCell="D46" sqref="D46"/>
    </sheetView>
  </sheetViews>
  <sheetFormatPr baseColWidth="10" defaultRowHeight="15"/>
  <cols>
    <col min="1" max="1" width="40.7109375" customWidth="1"/>
    <col min="2" max="2" width="40.7109375" style="3" customWidth="1"/>
    <col min="3" max="3" width="16.5703125" style="3" customWidth="1"/>
    <col min="4" max="4" width="16" style="3" customWidth="1"/>
    <col min="5" max="7" width="18.7109375" style="1" customWidth="1"/>
    <col min="8" max="8" width="18.140625" style="1" customWidth="1"/>
    <col min="9" max="9" width="17.140625" style="1" customWidth="1"/>
    <col min="10" max="11" width="18.7109375" style="1" customWidth="1"/>
  </cols>
  <sheetData>
    <row r="1" spans="1:1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6.25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6.25">
      <c r="A3" s="25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0.25">
      <c r="A4" s="27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0.25">
      <c r="A5" s="27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21" thickBot="1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>
      <c r="A7" s="31" t="s">
        <v>37</v>
      </c>
      <c r="B7" s="33" t="s">
        <v>0</v>
      </c>
      <c r="C7" s="29" t="s">
        <v>17</v>
      </c>
      <c r="D7" s="29" t="s">
        <v>18</v>
      </c>
      <c r="E7" s="20" t="s">
        <v>11</v>
      </c>
      <c r="F7" s="18" t="s">
        <v>1</v>
      </c>
      <c r="G7" s="20" t="s">
        <v>2</v>
      </c>
      <c r="H7" s="18" t="s">
        <v>3</v>
      </c>
      <c r="I7" s="20" t="s">
        <v>4</v>
      </c>
      <c r="J7" s="20" t="s">
        <v>5</v>
      </c>
      <c r="K7" s="22" t="s">
        <v>6</v>
      </c>
    </row>
    <row r="8" spans="1:11" ht="15.75" thickBot="1">
      <c r="A8" s="32"/>
      <c r="B8" s="34"/>
      <c r="C8" s="30"/>
      <c r="D8" s="30"/>
      <c r="E8" s="21"/>
      <c r="F8" s="19"/>
      <c r="G8" s="21"/>
      <c r="H8" s="19"/>
      <c r="I8" s="21"/>
      <c r="J8" s="21"/>
      <c r="K8" s="23"/>
    </row>
    <row r="10" spans="1:1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s="9" customFormat="1">
      <c r="A11" s="14" t="s">
        <v>21</v>
      </c>
      <c r="B11" s="12" t="s">
        <v>19</v>
      </c>
      <c r="C11" s="10">
        <v>43269</v>
      </c>
      <c r="D11" s="10">
        <v>43452</v>
      </c>
      <c r="E11" s="1">
        <v>50000</v>
      </c>
      <c r="F11" s="1">
        <v>1435</v>
      </c>
      <c r="G11" s="1">
        <v>1854</v>
      </c>
      <c r="H11" s="1">
        <v>1520</v>
      </c>
      <c r="I11" s="1">
        <v>0</v>
      </c>
      <c r="J11" s="1">
        <f>+F11+G11+H11+I11</f>
        <v>4809</v>
      </c>
      <c r="K11" s="1">
        <f>+E11-J11</f>
        <v>45191</v>
      </c>
    </row>
    <row r="12" spans="1:11">
      <c r="A12" s="6" t="s">
        <v>7</v>
      </c>
      <c r="B12" s="6">
        <v>1</v>
      </c>
      <c r="C12" s="6"/>
      <c r="D12" s="6"/>
      <c r="E12" s="2">
        <f t="shared" ref="E12:K12" si="0">SUM(E11:E11)</f>
        <v>50000</v>
      </c>
      <c r="F12" s="2">
        <f t="shared" si="0"/>
        <v>1435</v>
      </c>
      <c r="G12" s="2">
        <f t="shared" si="0"/>
        <v>1854</v>
      </c>
      <c r="H12" s="2">
        <f t="shared" si="0"/>
        <v>1520</v>
      </c>
      <c r="I12" s="2">
        <f t="shared" si="0"/>
        <v>0</v>
      </c>
      <c r="J12" s="2">
        <f t="shared" si="0"/>
        <v>4809</v>
      </c>
      <c r="K12" s="2">
        <f t="shared" si="0"/>
        <v>45191</v>
      </c>
    </row>
    <row r="14" spans="1:11">
      <c r="A14" s="17" t="s">
        <v>22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9" customFormat="1">
      <c r="A15" s="14" t="s">
        <v>23</v>
      </c>
      <c r="B15" s="11" t="s">
        <v>24</v>
      </c>
      <c r="C15" s="10">
        <v>43282</v>
      </c>
      <c r="D15" s="10">
        <v>43465</v>
      </c>
      <c r="E15" s="1">
        <v>80000</v>
      </c>
      <c r="F15" s="1">
        <v>2296</v>
      </c>
      <c r="G15" s="1">
        <v>7400.87</v>
      </c>
      <c r="H15" s="1">
        <v>2432</v>
      </c>
      <c r="I15" s="1">
        <v>0</v>
      </c>
      <c r="J15" s="1">
        <f>+F15+G15+H15+I15</f>
        <v>12128.869999999999</v>
      </c>
      <c r="K15" s="1">
        <f>+E15-J15</f>
        <v>67871.13</v>
      </c>
    </row>
    <row r="16" spans="1:11">
      <c r="A16" s="6" t="s">
        <v>7</v>
      </c>
      <c r="B16" s="6">
        <v>1</v>
      </c>
      <c r="C16" s="6"/>
      <c r="D16" s="6"/>
      <c r="E16" s="2">
        <f>SUM(E15:E15)</f>
        <v>80000</v>
      </c>
      <c r="F16" s="2">
        <f>+F15</f>
        <v>2296</v>
      </c>
      <c r="G16" s="2">
        <f>SUM(G15:G15)</f>
        <v>7400.87</v>
      </c>
      <c r="H16" s="2">
        <f>SUM(H15:H15)</f>
        <v>2432</v>
      </c>
      <c r="I16" s="2">
        <f>SUM(I15:I15)</f>
        <v>0</v>
      </c>
      <c r="J16" s="2">
        <f>SUM(J15:J15)</f>
        <v>12128.869999999999</v>
      </c>
      <c r="K16" s="2">
        <f>SUM(K15:K15)</f>
        <v>67871.13</v>
      </c>
    </row>
    <row r="18" spans="1:11">
      <c r="A18" s="17" t="s">
        <v>25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9" customFormat="1">
      <c r="A19" s="14" t="s">
        <v>26</v>
      </c>
      <c r="B19" s="11" t="s">
        <v>27</v>
      </c>
      <c r="C19" s="10">
        <v>43282</v>
      </c>
      <c r="D19" s="10">
        <v>43465</v>
      </c>
      <c r="E19" s="1">
        <v>76000</v>
      </c>
      <c r="F19" s="1">
        <v>2181.1999999999998</v>
      </c>
      <c r="G19" s="1">
        <v>6497.56</v>
      </c>
      <c r="H19" s="1">
        <v>2310.4</v>
      </c>
      <c r="I19" s="1">
        <v>0</v>
      </c>
      <c r="J19" s="1">
        <f>+F19+G19+H19+I19</f>
        <v>10989.16</v>
      </c>
      <c r="K19" s="1">
        <f>+E19-J19</f>
        <v>65010.84</v>
      </c>
    </row>
    <row r="20" spans="1:11">
      <c r="A20" s="6" t="s">
        <v>7</v>
      </c>
      <c r="B20" s="6">
        <v>1</v>
      </c>
      <c r="C20" s="6"/>
      <c r="D20" s="6"/>
      <c r="E20" s="2">
        <f>SUM(E19:E19)</f>
        <v>76000</v>
      </c>
      <c r="F20" s="2">
        <f>+F19</f>
        <v>2181.1999999999998</v>
      </c>
      <c r="G20" s="2">
        <f>SUM(G19:G19)</f>
        <v>6497.56</v>
      </c>
      <c r="H20" s="2">
        <f>SUM(H19:H19)</f>
        <v>2310.4</v>
      </c>
      <c r="I20" s="2">
        <f>SUM(I19:I19)</f>
        <v>0</v>
      </c>
      <c r="J20" s="2">
        <f>SUM(J19:J19)</f>
        <v>10989.16</v>
      </c>
      <c r="K20" s="2">
        <f>SUM(K19:K19)</f>
        <v>65010.84</v>
      </c>
    </row>
    <row r="22" spans="1:11">
      <c r="A22" s="17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9" customFormat="1">
      <c r="A23" s="14" t="s">
        <v>29</v>
      </c>
      <c r="B23" s="11" t="s">
        <v>30</v>
      </c>
      <c r="C23" s="10">
        <v>43282</v>
      </c>
      <c r="D23" s="10">
        <v>43465</v>
      </c>
      <c r="E23" s="1">
        <v>76000</v>
      </c>
      <c r="F23" s="1">
        <v>2181.1999999999998</v>
      </c>
      <c r="G23" s="1">
        <v>6497.56</v>
      </c>
      <c r="H23" s="1">
        <v>2310.4</v>
      </c>
      <c r="I23" s="1">
        <v>0</v>
      </c>
      <c r="J23" s="1">
        <f>+F23+G23+H23+I23</f>
        <v>10989.16</v>
      </c>
      <c r="K23" s="1">
        <f>+E23-J23</f>
        <v>65010.84</v>
      </c>
    </row>
    <row r="24" spans="1:11">
      <c r="A24" s="6" t="s">
        <v>7</v>
      </c>
      <c r="B24" s="6">
        <v>1</v>
      </c>
      <c r="C24" s="6"/>
      <c r="D24" s="6"/>
      <c r="E24" s="2">
        <f>SUM(E23:E23)</f>
        <v>76000</v>
      </c>
      <c r="F24" s="2">
        <f>+F23</f>
        <v>2181.1999999999998</v>
      </c>
      <c r="G24" s="2">
        <f>SUM(G23:G23)</f>
        <v>6497.56</v>
      </c>
      <c r="H24" s="2">
        <f>SUM(H23:H23)</f>
        <v>2310.4</v>
      </c>
      <c r="I24" s="2">
        <f>SUM(I23:I23)</f>
        <v>0</v>
      </c>
      <c r="J24" s="2">
        <f>SUM(J23:J23)</f>
        <v>10989.16</v>
      </c>
      <c r="K24" s="2">
        <f>SUM(K23:K23)</f>
        <v>65010.84</v>
      </c>
    </row>
    <row r="25" spans="1:11">
      <c r="B25"/>
      <c r="C25"/>
      <c r="D25"/>
    </row>
    <row r="26" spans="1:11">
      <c r="A26" s="17" t="s">
        <v>31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9" customFormat="1">
      <c r="A27" s="14" t="s">
        <v>32</v>
      </c>
      <c r="B27" s="11" t="s">
        <v>33</v>
      </c>
      <c r="C27" s="10">
        <v>43282</v>
      </c>
      <c r="D27" s="10">
        <v>43465</v>
      </c>
      <c r="E27" s="1">
        <v>75000</v>
      </c>
      <c r="F27" s="1">
        <v>2152.5</v>
      </c>
      <c r="G27" s="1">
        <v>6309.38</v>
      </c>
      <c r="H27" s="1">
        <v>2280</v>
      </c>
      <c r="I27" s="1">
        <v>0</v>
      </c>
      <c r="J27" s="1">
        <f>+F27+G27+H27+I27</f>
        <v>10741.880000000001</v>
      </c>
      <c r="K27" s="1">
        <f>+E27-J27</f>
        <v>64258.119999999995</v>
      </c>
    </row>
    <row r="28" spans="1:11">
      <c r="A28" s="6" t="s">
        <v>7</v>
      </c>
      <c r="B28" s="6">
        <v>1</v>
      </c>
      <c r="C28" s="6"/>
      <c r="D28" s="6"/>
      <c r="E28" s="2">
        <f>SUM(E27:E27)</f>
        <v>75000</v>
      </c>
      <c r="F28" s="2">
        <f>+F27</f>
        <v>2152.5</v>
      </c>
      <c r="G28" s="2">
        <f>SUM(G27:G27)</f>
        <v>6309.38</v>
      </c>
      <c r="H28" s="2">
        <f>SUM(H27:H27)</f>
        <v>2280</v>
      </c>
      <c r="I28" s="2">
        <f>SUM(I27:I27)</f>
        <v>0</v>
      </c>
      <c r="J28" s="2">
        <f>SUM(J27:J27)</f>
        <v>10741.880000000001</v>
      </c>
      <c r="K28" s="2">
        <f>SUM(K27:K27)</f>
        <v>64258.119999999995</v>
      </c>
    </row>
    <row r="29" spans="1:11">
      <c r="B29"/>
      <c r="C29"/>
      <c r="D29"/>
    </row>
    <row r="30" spans="1:11">
      <c r="A30" s="17" t="s">
        <v>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>
      <c r="A31" t="s">
        <v>10</v>
      </c>
      <c r="B31" s="13" t="s">
        <v>8</v>
      </c>
      <c r="C31" s="8">
        <v>43101</v>
      </c>
      <c r="D31" s="8">
        <v>43465</v>
      </c>
      <c r="E31" s="1">
        <v>20000</v>
      </c>
      <c r="F31" s="1">
        <v>574</v>
      </c>
      <c r="G31" s="1">
        <v>0</v>
      </c>
      <c r="H31" s="1">
        <v>608</v>
      </c>
      <c r="I31" s="1">
        <v>0</v>
      </c>
      <c r="J31" s="1">
        <f>F31+G31+H31+I31</f>
        <v>1182</v>
      </c>
      <c r="K31" s="1">
        <f>E31-J31</f>
        <v>18818</v>
      </c>
    </row>
    <row r="32" spans="1:11">
      <c r="A32" s="6" t="s">
        <v>7</v>
      </c>
      <c r="B32" s="6">
        <v>1</v>
      </c>
      <c r="C32" s="6"/>
      <c r="D32" s="6"/>
      <c r="E32" s="2">
        <f t="shared" ref="E32:K32" si="1">SUM(E31:E31)</f>
        <v>20000</v>
      </c>
      <c r="F32" s="2">
        <f t="shared" si="1"/>
        <v>574</v>
      </c>
      <c r="G32" s="2">
        <f t="shared" si="1"/>
        <v>0</v>
      </c>
      <c r="H32" s="2">
        <f t="shared" si="1"/>
        <v>608</v>
      </c>
      <c r="I32" s="2">
        <f t="shared" si="1"/>
        <v>0</v>
      </c>
      <c r="J32" s="2">
        <f t="shared" si="1"/>
        <v>1182</v>
      </c>
      <c r="K32" s="2">
        <f t="shared" si="1"/>
        <v>18818</v>
      </c>
    </row>
    <row r="33" spans="1:11">
      <c r="B33"/>
      <c r="C33"/>
      <c r="D33"/>
    </row>
    <row r="34" spans="1:11">
      <c r="A34" s="17" t="s">
        <v>34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t="s">
        <v>35</v>
      </c>
      <c r="B35" s="13" t="s">
        <v>36</v>
      </c>
      <c r="C35" s="8">
        <v>43282</v>
      </c>
      <c r="D35" s="8">
        <v>43465</v>
      </c>
      <c r="E35" s="1">
        <v>35000</v>
      </c>
      <c r="F35" s="1">
        <v>1004.5</v>
      </c>
      <c r="G35" s="1">
        <v>0</v>
      </c>
      <c r="H35" s="1">
        <v>1064</v>
      </c>
      <c r="I35" s="1">
        <v>0</v>
      </c>
      <c r="J35" s="1">
        <v>2068.5</v>
      </c>
      <c r="K35" s="1">
        <f>+E35-J35</f>
        <v>32931.5</v>
      </c>
    </row>
    <row r="36" spans="1:11">
      <c r="A36" t="s">
        <v>39</v>
      </c>
      <c r="B36" s="13" t="s">
        <v>30</v>
      </c>
      <c r="C36" s="8">
        <v>43109</v>
      </c>
      <c r="D36" s="16" t="s">
        <v>42</v>
      </c>
      <c r="E36" s="1">
        <v>133000</v>
      </c>
      <c r="F36" s="1">
        <v>3817.1</v>
      </c>
      <c r="G36" s="1">
        <v>19979.82</v>
      </c>
      <c r="H36" s="1">
        <v>3595.1</v>
      </c>
      <c r="I36" s="1">
        <v>0</v>
      </c>
      <c r="J36" s="1">
        <f>+F36+G36+H36+I36</f>
        <v>27392.019999999997</v>
      </c>
      <c r="K36" s="1">
        <f>+E36-J36</f>
        <v>105607.98000000001</v>
      </c>
    </row>
    <row r="37" spans="1:11">
      <c r="A37" s="6" t="s">
        <v>7</v>
      </c>
      <c r="B37" s="6">
        <v>2</v>
      </c>
      <c r="C37" s="6"/>
      <c r="D37" s="6"/>
      <c r="E37" s="2">
        <f t="shared" ref="E37:K37" si="2">SUM(E35:E36)</f>
        <v>168000</v>
      </c>
      <c r="F37" s="2">
        <f t="shared" si="2"/>
        <v>4821.6000000000004</v>
      </c>
      <c r="G37" s="2">
        <f t="shared" si="2"/>
        <v>19979.82</v>
      </c>
      <c r="H37" s="2">
        <f t="shared" si="2"/>
        <v>4659.1000000000004</v>
      </c>
      <c r="I37" s="2">
        <f t="shared" si="2"/>
        <v>0</v>
      </c>
      <c r="J37" s="2">
        <f t="shared" si="2"/>
        <v>29460.519999999997</v>
      </c>
      <c r="K37" s="2">
        <f t="shared" si="2"/>
        <v>138539.48000000001</v>
      </c>
    </row>
    <row r="38" spans="1:11">
      <c r="B38"/>
      <c r="C38"/>
      <c r="D38"/>
    </row>
    <row r="39" spans="1:11">
      <c r="A39" s="17" t="s">
        <v>40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>
      <c r="A40" t="s">
        <v>41</v>
      </c>
      <c r="B40" s="13" t="s">
        <v>19</v>
      </c>
      <c r="C40" s="8">
        <v>43109</v>
      </c>
      <c r="D40" s="8">
        <v>43468</v>
      </c>
      <c r="E40" s="1">
        <v>37000</v>
      </c>
      <c r="F40" s="1">
        <v>1061.9000000000001</v>
      </c>
      <c r="G40" s="1">
        <v>19.25</v>
      </c>
      <c r="H40" s="1">
        <v>1124.8</v>
      </c>
      <c r="I40" s="1">
        <v>0</v>
      </c>
      <c r="J40" s="1">
        <f>+F40+G40+H40+I40</f>
        <v>2205.9499999999998</v>
      </c>
      <c r="K40" s="1">
        <f>+E40-J40</f>
        <v>34794.050000000003</v>
      </c>
    </row>
    <row r="41" spans="1:11">
      <c r="A41" s="6" t="s">
        <v>7</v>
      </c>
      <c r="B41" s="6">
        <v>1</v>
      </c>
      <c r="C41" s="6"/>
      <c r="D41" s="6"/>
      <c r="E41" s="2">
        <f t="shared" ref="E41:K41" si="3">SUM(E40:E40)</f>
        <v>37000</v>
      </c>
      <c r="F41" s="2">
        <f t="shared" si="3"/>
        <v>1061.9000000000001</v>
      </c>
      <c r="G41" s="2">
        <f t="shared" si="3"/>
        <v>19.25</v>
      </c>
      <c r="H41" s="2">
        <f t="shared" si="3"/>
        <v>1124.8</v>
      </c>
      <c r="I41" s="2">
        <f t="shared" si="3"/>
        <v>0</v>
      </c>
      <c r="J41" s="2">
        <f t="shared" si="3"/>
        <v>2205.9499999999998</v>
      </c>
      <c r="K41" s="2">
        <f t="shared" si="3"/>
        <v>34794.050000000003</v>
      </c>
    </row>
    <row r="42" spans="1:11">
      <c r="B42"/>
      <c r="C42"/>
      <c r="D42"/>
    </row>
    <row r="43" spans="1:11" s="4" customFormat="1" ht="24.95" customHeight="1">
      <c r="A43" s="5" t="s">
        <v>15</v>
      </c>
      <c r="B43" s="7">
        <f>+B41+B37+B32+B28+B24+B20+B16+B12</f>
        <v>9</v>
      </c>
      <c r="C43" s="7"/>
      <c r="D43" s="7"/>
      <c r="E43" s="15">
        <f>+E41+E37+E32+E28+E24+E20+E16+E12</f>
        <v>582000</v>
      </c>
      <c r="F43" s="15">
        <f t="shared" ref="F43:K43" si="4">+F41+F37+F32+F28+F24+F20+F16+F12</f>
        <v>16703.400000000001</v>
      </c>
      <c r="G43" s="15">
        <f t="shared" si="4"/>
        <v>48558.44</v>
      </c>
      <c r="H43" s="15">
        <f t="shared" si="4"/>
        <v>17244.7</v>
      </c>
      <c r="I43" s="15">
        <f t="shared" si="4"/>
        <v>0</v>
      </c>
      <c r="J43" s="15">
        <f t="shared" si="4"/>
        <v>82506.540000000008</v>
      </c>
      <c r="K43" s="15">
        <f t="shared" si="4"/>
        <v>499493.45999999996</v>
      </c>
    </row>
  </sheetData>
  <mergeCells count="25">
    <mergeCell ref="A39:K39"/>
    <mergeCell ref="A1:K1"/>
    <mergeCell ref="A2:K2"/>
    <mergeCell ref="A3:K3"/>
    <mergeCell ref="A4:K4"/>
    <mergeCell ref="A5:K5"/>
    <mergeCell ref="A34:K34"/>
    <mergeCell ref="C7:C8"/>
    <mergeCell ref="D7:D8"/>
    <mergeCell ref="A6:K6"/>
    <mergeCell ref="A7:A8"/>
    <mergeCell ref="B7:B8"/>
    <mergeCell ref="E7:E8"/>
    <mergeCell ref="F7:F8"/>
    <mergeCell ref="A30:K30"/>
    <mergeCell ref="G7:G8"/>
    <mergeCell ref="A14:K14"/>
    <mergeCell ref="A18:K18"/>
    <mergeCell ref="A22:K22"/>
    <mergeCell ref="A26:K26"/>
    <mergeCell ref="H7:H8"/>
    <mergeCell ref="I7:I8"/>
    <mergeCell ref="J7:J8"/>
    <mergeCell ref="K7:K8"/>
    <mergeCell ref="A10:K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2018-11-29T18:17:39Z</dcterms:modified>
</cp:coreProperties>
</file>