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9690" windowHeight="5640" tabRatio="964" activeTab="6"/>
  </bookViews>
  <sheets>
    <sheet name="Titulo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Regression_Int" localSheetId="2" hidden="1">1</definedName>
    <definedName name="_Regression_Int" localSheetId="3" hidden="1">1</definedName>
    <definedName name="aaa98">'01'!$B$12</definedName>
    <definedName name="aaa99">'01'!$D$12</definedName>
    <definedName name="asd">'02'!#REF!</definedName>
    <definedName name="Carlos">#REF!</definedName>
    <definedName name="dga11">#REF!</definedName>
    <definedName name="dga12">#REF!</definedName>
    <definedName name="dgii11">#REF!</definedName>
    <definedName name="dgii12">#REF!</definedName>
    <definedName name="e">#REF!</definedName>
    <definedName name="gt" localSheetId="0">'[4]343-01'!#REF!</definedName>
    <definedName name="gt">'[2]343-01'!#REF!</definedName>
    <definedName name="Hector">#REF!</definedName>
    <definedName name="héctor" localSheetId="7">'07'!$B$12</definedName>
    <definedName name="héctor">'08'!$B$11</definedName>
    <definedName name="juan">#REF!</definedName>
    <definedName name="Leo">#REF!</definedName>
    <definedName name="lili" localSheetId="5">'05'!#REF!</definedName>
    <definedName name="lili" localSheetId="11">'11'!#REF!</definedName>
    <definedName name="lili">#REF!</definedName>
    <definedName name="m">#REF!</definedName>
    <definedName name="Marta">#REF!</definedName>
    <definedName name="Martina">#REF!</definedName>
    <definedName name="monto337021" localSheetId="3">'03'!#REF!</definedName>
    <definedName name="monto337021">'02'!#REF!</definedName>
    <definedName name="monto337022" localSheetId="3">'03'!#REF!</definedName>
    <definedName name="monto337022">'02'!#REF!</definedName>
    <definedName name="_xlnm.Print_Area" localSheetId="8">'08'!$A$1:$E$70</definedName>
    <definedName name="_xlnm.Print_Area" localSheetId="9">'09'!$A$1:$B$55</definedName>
    <definedName name="_xlnm.Print_Area" localSheetId="12">'12'!$A$1:$H$41</definedName>
    <definedName name="Rafael">#REF!</definedName>
    <definedName name="rhada" localSheetId="7">'07'!$D$12</definedName>
    <definedName name="rhada">'08'!$C$11</definedName>
    <definedName name="Rrhada">#REF!</definedName>
    <definedName name="ss" localSheetId="0">'[4]343-01'!#REF!</definedName>
    <definedName name="ss">'[2]343-01'!#REF!</definedName>
    <definedName name="tatico">#REF!</definedName>
    <definedName name="tesnac11">#REF!</definedName>
    <definedName name="tesnac12">#REF!</definedName>
    <definedName name="tita">#REF!</definedName>
    <definedName name="tt" localSheetId="12">'[3]02'!#REF!</definedName>
    <definedName name="tt" localSheetId="0">'01'!#REF!</definedName>
    <definedName name="tt">'01'!#REF!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<sst xmlns="http://schemas.openxmlformats.org/spreadsheetml/2006/main" count="256" uniqueCount="113">
  <si>
    <t>Total</t>
  </si>
  <si>
    <t>Enero</t>
  </si>
  <si>
    <t>Febrero</t>
  </si>
  <si>
    <t>Marzo</t>
  </si>
  <si>
    <t>Abril</t>
  </si>
  <si>
    <t>Mayo</t>
  </si>
  <si>
    <t>Junio</t>
  </si>
  <si>
    <t>Vida</t>
  </si>
  <si>
    <t>Nacional</t>
  </si>
  <si>
    <t>Extranjera</t>
  </si>
  <si>
    <t>Monto</t>
  </si>
  <si>
    <t>%</t>
  </si>
  <si>
    <r>
      <t xml:space="preserve">Fuente: </t>
    </r>
    <r>
      <rPr>
        <sz val="10"/>
        <rFont val="Times New Roman"/>
        <family val="1"/>
      </rPr>
      <t xml:space="preserve"> Superintendencia de Seguros.</t>
    </r>
  </si>
  <si>
    <t>Cuadro 337-08</t>
  </si>
  <si>
    <t>Cuadro 337-01</t>
  </si>
  <si>
    <t>Cuadro 337-02</t>
  </si>
  <si>
    <t>Cuadro 337-03</t>
  </si>
  <si>
    <t>Cuadro 337-04</t>
  </si>
  <si>
    <t>Cuadro 337-05</t>
  </si>
  <si>
    <t>Cuadro 337-06</t>
  </si>
  <si>
    <t>Cuadro 337-09</t>
  </si>
  <si>
    <t>Cuadro 337-10</t>
  </si>
  <si>
    <t>Cuadro 337-11</t>
  </si>
  <si>
    <t>Cuadro 337-07</t>
  </si>
  <si>
    <r>
      <t>Fuente</t>
    </r>
    <r>
      <rPr>
        <sz val="10"/>
        <rFont val="Times New Roman"/>
        <family val="1"/>
      </rPr>
      <t>: Superintendencia de Seguros.</t>
    </r>
  </si>
  <si>
    <r>
      <t xml:space="preserve">Fuente: </t>
    </r>
    <r>
      <rPr>
        <sz val="10"/>
        <rFont val="Times New Roman"/>
        <family val="1"/>
      </rPr>
      <t>Superintendencia de Seguros</t>
    </r>
  </si>
  <si>
    <t>Compañías que operaron</t>
  </si>
  <si>
    <t>Mes</t>
  </si>
  <si>
    <t xml:space="preserve">Total </t>
  </si>
  <si>
    <t>Fianza</t>
  </si>
  <si>
    <t xml:space="preserve">Nacional </t>
  </si>
  <si>
    <t>Julio</t>
  </si>
  <si>
    <t>Agosto</t>
  </si>
  <si>
    <t>Septiembre</t>
  </si>
  <si>
    <t>Octubre</t>
  </si>
  <si>
    <t>Nacionales</t>
  </si>
  <si>
    <t>Extranjeras</t>
  </si>
  <si>
    <t xml:space="preserve">Agosto </t>
  </si>
  <si>
    <t xml:space="preserve">     Estadistica Dominicana</t>
  </si>
  <si>
    <t>Fianzas</t>
  </si>
  <si>
    <r>
      <t xml:space="preserve">Fuente: </t>
    </r>
    <r>
      <rPr>
        <sz val="11"/>
        <rFont val="Times New Roman"/>
        <family val="1"/>
      </rPr>
      <t>Superintendencia de Seguro.</t>
    </r>
  </si>
  <si>
    <r>
      <t>Fuente</t>
    </r>
    <r>
      <rPr>
        <sz val="11"/>
        <rFont val="Times New Roman"/>
        <family val="1"/>
      </rPr>
      <t>: Superintendencia de Seguros.</t>
    </r>
  </si>
  <si>
    <t xml:space="preserve"> 2002-2006</t>
  </si>
  <si>
    <t xml:space="preserve"> 2005-2006</t>
  </si>
  <si>
    <t>2005-2006</t>
  </si>
  <si>
    <t>2005- 2006</t>
  </si>
  <si>
    <t>Ramo de seguro</t>
  </si>
  <si>
    <t xml:space="preserve">Vehículo de motor </t>
  </si>
  <si>
    <t>Incendio y línea aliada</t>
  </si>
  <si>
    <t>Seguro de vida</t>
  </si>
  <si>
    <t>Accidente personale y de salud</t>
  </si>
  <si>
    <t>Transporte de carga</t>
  </si>
  <si>
    <t xml:space="preserve">Naves marítima y aérea </t>
  </si>
  <si>
    <t>Otros seguro</t>
  </si>
  <si>
    <t>Variación relativa</t>
  </si>
  <si>
    <t>Accidentes personales y de salud</t>
  </si>
  <si>
    <t>Seguro                 de vida</t>
  </si>
  <si>
    <t>Seguro              de Vida</t>
  </si>
  <si>
    <t>Variación        relativa</t>
  </si>
  <si>
    <t xml:space="preserve">                                                                       Prima neta cobrada  (en RD$)</t>
  </si>
  <si>
    <t>Variación            relativa</t>
  </si>
  <si>
    <t>Venta de seguros ( en RD$)</t>
  </si>
  <si>
    <t xml:space="preserve">    Monto prima</t>
  </si>
  <si>
    <t>Prima neta cobrada (en RD$)</t>
  </si>
  <si>
    <t>Vehículo de motor y resp. civil</t>
  </si>
  <si>
    <t>Incendio y lineas aliadas</t>
  </si>
  <si>
    <t>Naves maritima y aérea</t>
  </si>
  <si>
    <t>Agrícola y pecuaria</t>
  </si>
  <si>
    <t>Venta de seguros, según ramo</t>
  </si>
  <si>
    <t>Accidentes personales y salud</t>
  </si>
  <si>
    <t>Variación                      relariva</t>
  </si>
  <si>
    <t xml:space="preserve"> Compañías de seguros regístradas, según ramo </t>
  </si>
  <si>
    <r>
      <t xml:space="preserve">Fuente: </t>
    </r>
    <r>
      <rPr>
        <sz val="10"/>
        <color indexed="8"/>
        <rFont val="Times New Roman"/>
        <family val="1"/>
      </rPr>
      <t>Superintendencia de Seguros.</t>
    </r>
  </si>
  <si>
    <t>Indice de                  participación  1/</t>
  </si>
  <si>
    <t>Seguro          general</t>
  </si>
  <si>
    <t>Noviembre</t>
  </si>
  <si>
    <t>Diciembre</t>
  </si>
  <si>
    <t xml:space="preserve">1/ Cociente monto de ramo de seguro sobre el total </t>
  </si>
  <si>
    <t>Estadísticas de  Negocios  de Seguros                      2006</t>
  </si>
  <si>
    <t>1er. Trim.</t>
  </si>
  <si>
    <t>2do. Trim.</t>
  </si>
  <si>
    <t>3er.. Trim.</t>
  </si>
  <si>
    <t>4to. Trim.</t>
  </si>
  <si>
    <t>Cuadro 337-12</t>
  </si>
  <si>
    <t xml:space="preserve">Variación       Absoluta </t>
  </si>
  <si>
    <t>100.00</t>
  </si>
  <si>
    <t xml:space="preserve">Seguro de vida </t>
  </si>
  <si>
    <r>
      <t xml:space="preserve">Nota: </t>
    </r>
    <r>
      <rPr>
        <sz val="8"/>
        <rFont val="Times New Roman"/>
        <family val="1"/>
      </rPr>
      <t xml:space="preserve">Los ramo de seguro accidente personales y de salud, incendio y aliados, naves marítina y aérea, transporte de carga, vehiculo de motor, fianza y otros, no reportaron operaciones,  para los años 2005-2006 </t>
    </r>
  </si>
  <si>
    <r>
      <t>R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14,660,480</t>
    </r>
  </si>
  <si>
    <r>
      <t>R</t>
    </r>
    <r>
      <rPr>
        <sz val="12"/>
        <rFont val="Times New Roman"/>
        <family val="1"/>
      </rPr>
      <t xml:space="preserve"> 183,873</t>
    </r>
  </si>
  <si>
    <r>
      <t xml:space="preserve"> ( R )</t>
    </r>
    <r>
      <rPr>
        <sz val="10"/>
        <rFont val="Times New Roman"/>
        <family val="1"/>
      </rPr>
      <t xml:space="preserve">: </t>
    </r>
    <r>
      <rPr>
        <sz val="8"/>
        <rFont val="Times New Roman"/>
        <family val="1"/>
      </rPr>
      <t>Cifras revisadas</t>
    </r>
  </si>
  <si>
    <r>
      <t>R</t>
    </r>
    <r>
      <rPr>
        <sz val="12"/>
        <rFont val="Times New Roman"/>
        <family val="1"/>
      </rPr>
      <t xml:space="preserve"> 14,660,480</t>
    </r>
  </si>
  <si>
    <r>
      <t>R</t>
    </r>
    <r>
      <rPr>
        <sz val="12"/>
        <rFont val="Times New Roman"/>
        <family val="1"/>
      </rPr>
      <t xml:space="preserve">  183,873</t>
    </r>
  </si>
  <si>
    <t xml:space="preserve"> Primas netas cobradas, según ramo </t>
  </si>
  <si>
    <t xml:space="preserve">                                                Primas netas cobradas  (en RD$)</t>
  </si>
  <si>
    <t>Primas netas cobradas por compañía de seguro nacional en primacía de venta,  según ramo</t>
  </si>
  <si>
    <t>Primas netas cobradas clasificadas por ramo, según mes</t>
  </si>
  <si>
    <t>Primas netas cobradas por aseguradoras extranjera  (en RD$)</t>
  </si>
  <si>
    <t xml:space="preserve">   Primas netas cobradas en primacía de venta, nacional  (en RD$)       </t>
  </si>
  <si>
    <t xml:space="preserve">                                                                Primas netas cobradas   (en RD$)</t>
  </si>
  <si>
    <t xml:space="preserve">                                  Primas netas cobradas (en RD$)</t>
  </si>
  <si>
    <t xml:space="preserve"> Primas netas cobradas por nacionalidad de las compañías aseguradoras, según mes   </t>
  </si>
  <si>
    <t>Primas netas cobradas, según origen de  las compañías aseguradoras</t>
  </si>
  <si>
    <t>Origen</t>
  </si>
  <si>
    <t>Primas netas cobradas   por las compañías aseguradoras , según mes</t>
  </si>
  <si>
    <t>Primas netas cobradas  (en RD$)</t>
  </si>
  <si>
    <t>Primas netas cobradas   por las compañías aseguradoras , según mes y trimestre</t>
  </si>
  <si>
    <t xml:space="preserve"> Principales ramo de seguros,según monto  </t>
  </si>
  <si>
    <t xml:space="preserve">Monto                      (RD$)                              </t>
  </si>
  <si>
    <t>Ramo de seguros</t>
  </si>
  <si>
    <t>Número de compañías</t>
  </si>
  <si>
    <t xml:space="preserve">Primas netas cobradas por las compañías aseguradoras, extranjera radicadas en el país, según ramo </t>
  </si>
  <si>
    <t xml:space="preserve">Primas netsa cobradas por origen de la compañías de seguros, según ramo 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</si>
</sst>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??_);_(@_)"/>
    <numFmt numFmtId="175" formatCode="#,##0.000_);\(#,##0.000\)"/>
    <numFmt numFmtId="176" formatCode="0.00_);\(0.00\)"/>
    <numFmt numFmtId="177" formatCode="_-[$€-2]* #,##0.00_-;\-[$€-2]* #,##0.00_-;_-[$€-2]* &quot;-&quot;??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#,##0.000"/>
    <numFmt numFmtId="184" formatCode="[$-C0A]dddd\,\ dd&quot; de &quot;mmmm&quot; de &quot;yyyy"/>
    <numFmt numFmtId="185" formatCode="#,##0.0\ _€;\-#,##0.0\ _€"/>
    <numFmt numFmtId="186" formatCode="#,##0.000\ _€;\-#,##0.000\ _€"/>
  </numFmts>
  <fonts count="6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Helv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name val="Century Gothic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.5"/>
      <name val="Arial"/>
      <family val="2"/>
    </font>
    <font>
      <sz val="1"/>
      <name val="Arial"/>
      <family val="2"/>
    </font>
    <font>
      <sz val="1.75"/>
      <name val="Arial"/>
      <family val="0"/>
    </font>
    <font>
      <sz val="1.25"/>
      <name val="Arial"/>
      <family val="2"/>
    </font>
    <font>
      <b/>
      <sz val="11"/>
      <name val="Century Gothic"/>
      <family val="2"/>
    </font>
    <font>
      <sz val="10"/>
      <name val="Times"/>
      <family val="1"/>
    </font>
    <font>
      <sz val="8"/>
      <name val="Century Gothic"/>
      <family val="2"/>
    </font>
    <font>
      <sz val="11.5"/>
      <name val="Arial"/>
      <family val="2"/>
    </font>
    <font>
      <sz val="6"/>
      <name val="Arial"/>
      <family val="2"/>
    </font>
    <font>
      <b/>
      <i/>
      <sz val="8"/>
      <name val="Times New Roman"/>
      <family val="1"/>
    </font>
    <font>
      <b/>
      <sz val="4.75"/>
      <name val="Arial"/>
      <family val="2"/>
    </font>
    <font>
      <b/>
      <sz val="10.25"/>
      <name val="Arial"/>
      <family val="2"/>
    </font>
    <font>
      <i/>
      <sz val="16"/>
      <name val="Monotype Corsiva"/>
      <family val="4"/>
    </font>
    <font>
      <sz val="19.5"/>
      <name val="Arial"/>
      <family val="0"/>
    </font>
    <font>
      <b/>
      <sz val="12"/>
      <name val="Arial"/>
      <family val="2"/>
    </font>
    <font>
      <b/>
      <sz val="16"/>
      <color indexed="8"/>
      <name val="Arial Narrow"/>
      <family val="2"/>
    </font>
    <font>
      <i/>
      <sz val="40"/>
      <name val="Monotype Corsiva"/>
      <family val="4"/>
    </font>
    <font>
      <b/>
      <sz val="8"/>
      <name val="Arial"/>
      <family val="2"/>
    </font>
    <font>
      <sz val="6.25"/>
      <name val="Arial"/>
      <family val="2"/>
    </font>
    <font>
      <sz val="5.75"/>
      <name val="Arial"/>
      <family val="2"/>
    </font>
    <font>
      <sz val="8.5"/>
      <name val="Arial"/>
      <family val="2"/>
    </font>
    <font>
      <sz val="17.5"/>
      <name val="Arial"/>
      <family val="0"/>
    </font>
    <font>
      <b/>
      <sz val="8.5"/>
      <name val="Arial"/>
      <family val="2"/>
    </font>
    <font>
      <b/>
      <sz val="17"/>
      <color indexed="8"/>
      <name val="Arial Narrow"/>
      <family val="2"/>
    </font>
    <font>
      <b/>
      <sz val="15"/>
      <color indexed="8"/>
      <name val="Arial Narrow"/>
      <family val="2"/>
    </font>
    <font>
      <b/>
      <i/>
      <sz val="14"/>
      <color indexed="8"/>
      <name val="Arial Narrow"/>
      <family val="2"/>
    </font>
    <font>
      <i/>
      <sz val="30"/>
      <name val="Monotype Corsiva"/>
      <family val="4"/>
    </font>
    <font>
      <i/>
      <sz val="35"/>
      <name val="Monotype Corsiva"/>
      <family val="4"/>
    </font>
    <font>
      <b/>
      <sz val="9"/>
      <name val="Arial"/>
      <family val="2"/>
    </font>
    <font>
      <b/>
      <sz val="5.25"/>
      <name val="Arial"/>
      <family val="2"/>
    </font>
    <font>
      <sz val="9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0.25"/>
      <name val="Arial"/>
      <family val="2"/>
    </font>
    <font>
      <b/>
      <sz val="11.5"/>
      <name val="Arial"/>
      <family val="2"/>
    </font>
    <font>
      <b/>
      <sz val="8"/>
      <name val="Times New Roman"/>
      <family val="1"/>
    </font>
    <font>
      <sz val="8.75"/>
      <name val="Arial"/>
      <family val="0"/>
    </font>
    <font>
      <b/>
      <sz val="8.75"/>
      <name val="Arial"/>
      <family val="0"/>
    </font>
    <font>
      <b/>
      <sz val="5.75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12"/>
      <name val="Times New Roman"/>
      <family val="1"/>
    </font>
    <font>
      <i/>
      <sz val="12"/>
      <name val="Monotype Corsiva"/>
      <family val="4"/>
    </font>
    <font>
      <sz val="12"/>
      <name val="Arial"/>
      <family val="0"/>
    </font>
    <font>
      <u val="single"/>
      <sz val="12"/>
      <name val="Times New Roman"/>
      <family val="1"/>
    </font>
    <font>
      <b/>
      <sz val="10"/>
      <name val="Arial"/>
      <family val="2"/>
    </font>
    <font>
      <b/>
      <sz val="9.25"/>
      <name val="Arial"/>
      <family val="2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9" fontId="4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39" fontId="5" fillId="0" borderId="0" xfId="22" applyFont="1" applyAlignment="1">
      <alignment horizontal="center"/>
      <protection/>
    </xf>
    <xf numFmtId="39" fontId="5" fillId="0" borderId="0" xfId="22" applyFont="1" applyAlignment="1">
      <alignment/>
      <protection/>
    </xf>
    <xf numFmtId="39" fontId="5" fillId="0" borderId="0" xfId="22" applyFont="1">
      <alignment/>
      <protection/>
    </xf>
    <xf numFmtId="0" fontId="1" fillId="0" borderId="0" xfId="0" applyFont="1" applyAlignment="1">
      <alignment horizontal="center"/>
    </xf>
    <xf numFmtId="39" fontId="5" fillId="0" borderId="0" xfId="22" applyFont="1" applyAlignment="1">
      <alignment horizontal="centerContinuous"/>
      <protection/>
    </xf>
    <xf numFmtId="39" fontId="1" fillId="0" borderId="0" xfId="22" applyFont="1">
      <alignment/>
      <protection/>
    </xf>
    <xf numFmtId="39" fontId="1" fillId="0" borderId="0" xfId="22" applyFont="1" applyAlignment="1">
      <alignment/>
      <protection/>
    </xf>
    <xf numFmtId="39" fontId="1" fillId="0" borderId="0" xfId="22" applyFont="1" applyAlignment="1">
      <alignment horizontal="center"/>
      <protection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39" fontId="12" fillId="0" borderId="0" xfId="22" applyFont="1" applyBorder="1">
      <alignment/>
      <protection/>
    </xf>
    <xf numFmtId="39" fontId="12" fillId="0" borderId="0" xfId="22" applyFont="1">
      <alignment/>
      <protection/>
    </xf>
    <xf numFmtId="1" fontId="12" fillId="0" borderId="0" xfId="22" applyNumberFormat="1" applyFont="1">
      <alignment/>
      <protection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justify" wrapText="1"/>
    </xf>
    <xf numFmtId="0" fontId="2" fillId="0" borderId="0" xfId="0" applyFont="1" applyAlignment="1">
      <alignment vertical="justify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175" fontId="6" fillId="0" borderId="0" xfId="15" applyNumberFormat="1" applyFont="1" applyBorder="1" applyAlignment="1">
      <alignment horizontal="right" vertical="center" wrapText="1" indent="1"/>
    </xf>
    <xf numFmtId="3" fontId="6" fillId="0" borderId="0" xfId="0" applyNumberFormat="1" applyFont="1" applyBorder="1" applyAlignment="1">
      <alignment horizontal="right" vertical="center" wrapText="1" indent="1"/>
    </xf>
    <xf numFmtId="3" fontId="1" fillId="0" borderId="1" xfId="0" applyNumberFormat="1" applyFont="1" applyBorder="1" applyAlignment="1">
      <alignment horizontal="right" vertical="center" wrapText="1" indent="1"/>
    </xf>
    <xf numFmtId="43" fontId="1" fillId="0" borderId="0" xfId="0" applyNumberFormat="1" applyFont="1" applyAlignment="1">
      <alignment horizontal="right" vertical="center" wrapText="1" indent="1"/>
    </xf>
    <xf numFmtId="3" fontId="6" fillId="0" borderId="0" xfId="0" applyNumberFormat="1" applyFon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vertical="center" wrapText="1" indent="1"/>
    </xf>
    <xf numFmtId="39" fontId="1" fillId="0" borderId="0" xfId="22" applyFont="1" applyBorder="1" applyAlignment="1">
      <alignment/>
      <protection/>
    </xf>
    <xf numFmtId="43" fontId="1" fillId="0" borderId="0" xfId="22" applyNumberFormat="1" applyFont="1" applyBorder="1" applyAlignment="1">
      <alignment horizontal="right" vertical="center" wrapText="1" indent="1"/>
      <protection/>
    </xf>
    <xf numFmtId="3" fontId="1" fillId="0" borderId="0" xfId="15" applyNumberFormat="1" applyFont="1" applyBorder="1" applyAlignment="1">
      <alignment horizontal="right" vertical="center" wrapText="1" indent="2"/>
    </xf>
    <xf numFmtId="3" fontId="1" fillId="0" borderId="0" xfId="0" applyNumberFormat="1" applyFont="1" applyBorder="1" applyAlignment="1">
      <alignment horizontal="right" vertical="center" wrapText="1" indent="2"/>
    </xf>
    <xf numFmtId="175" fontId="6" fillId="0" borderId="0" xfId="0" applyNumberFormat="1" applyFont="1" applyBorder="1" applyAlignment="1">
      <alignment horizontal="right" vertical="center" wrapText="1" indent="1"/>
    </xf>
    <xf numFmtId="175" fontId="9" fillId="0" borderId="0" xfId="15" applyNumberFormat="1" applyFont="1" applyBorder="1" applyAlignment="1">
      <alignment horizontal="right" vertical="center" wrapText="1" indent="1"/>
    </xf>
    <xf numFmtId="0" fontId="24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2" fillId="0" borderId="0" xfId="0" applyNumberFormat="1" applyFont="1" applyAlignment="1">
      <alignment vertical="justify" wrapText="1"/>
    </xf>
    <xf numFmtId="0" fontId="1" fillId="0" borderId="0" xfId="0" applyFont="1" applyAlignment="1">
      <alignment vertical="center" wrapText="1"/>
    </xf>
    <xf numFmtId="175" fontId="1" fillId="0" borderId="1" xfId="15" applyNumberFormat="1" applyFont="1" applyBorder="1" applyAlignment="1">
      <alignment horizontal="right" vertical="center" wrapText="1" indent="1"/>
    </xf>
    <xf numFmtId="175" fontId="1" fillId="0" borderId="1" xfId="0" applyNumberFormat="1" applyFont="1" applyBorder="1" applyAlignment="1">
      <alignment horizontal="right" vertical="center" wrapText="1" indent="1"/>
    </xf>
    <xf numFmtId="176" fontId="9" fillId="0" borderId="0" xfId="0" applyNumberFormat="1" applyFont="1" applyAlignment="1">
      <alignment horizontal="right" vertical="center" wrapText="1" indent="1"/>
    </xf>
    <xf numFmtId="176" fontId="6" fillId="0" borderId="0" xfId="0" applyNumberFormat="1" applyFont="1" applyAlignment="1">
      <alignment horizontal="right" vertical="center" wrapText="1" indent="1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27" fillId="0" borderId="0" xfId="0" applyFont="1" applyBorder="1" applyAlignment="1">
      <alignment horizontal="justify" vertical="top"/>
    </xf>
    <xf numFmtId="0" fontId="0" fillId="0" borderId="0" xfId="0" applyFill="1" applyBorder="1" applyAlignment="1">
      <alignment horizontal="justify" vertical="top" wrapText="1"/>
    </xf>
    <xf numFmtId="0" fontId="31" fillId="0" borderId="0" xfId="0" applyFont="1" applyBorder="1" applyAlignment="1">
      <alignment horizontal="center" vertical="distributed" wrapText="1"/>
    </xf>
    <xf numFmtId="0" fontId="0" fillId="0" borderId="0" xfId="0" applyAlignment="1">
      <alignment horizontal="justify"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 vertical="distributed" wrapText="1"/>
    </xf>
    <xf numFmtId="0" fontId="42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/>
    </xf>
    <xf numFmtId="175" fontId="1" fillId="0" borderId="0" xfId="15" applyNumberFormat="1" applyFont="1" applyBorder="1" applyAlignment="1">
      <alignment horizontal="right" vertical="center" wrapText="1" indent="1"/>
    </xf>
    <xf numFmtId="175" fontId="1" fillId="0" borderId="0" xfId="0" applyNumberFormat="1" applyFont="1" applyBorder="1" applyAlignment="1">
      <alignment horizontal="right" vertical="center" wrapText="1" indent="1"/>
    </xf>
    <xf numFmtId="4" fontId="9" fillId="0" borderId="0" xfId="0" applyNumberFormat="1" applyFont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3" fontId="6" fillId="0" borderId="0" xfId="0" applyNumberFormat="1" applyFont="1" applyAlignment="1">
      <alignment/>
    </xf>
    <xf numFmtId="3" fontId="9" fillId="0" borderId="0" xfId="0" applyNumberFormat="1" applyFont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right" vertical="center" wrapText="1" indent="1"/>
    </xf>
    <xf numFmtId="3" fontId="6" fillId="0" borderId="0" xfId="0" applyNumberFormat="1" applyFont="1" applyAlignment="1">
      <alignment horizontal="right" vertical="center" wrapText="1" indent="1"/>
    </xf>
    <xf numFmtId="3" fontId="21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 indent="2"/>
    </xf>
    <xf numFmtId="0" fontId="2" fillId="0" borderId="0" xfId="0" applyFont="1" applyBorder="1" applyAlignment="1">
      <alignment/>
    </xf>
    <xf numFmtId="39" fontId="1" fillId="0" borderId="0" xfId="22" applyFont="1" applyBorder="1" applyAlignment="1">
      <alignment horizontal="center"/>
      <protection/>
    </xf>
    <xf numFmtId="39" fontId="1" fillId="0" borderId="0" xfId="22" applyFont="1" applyBorder="1">
      <alignment/>
      <protection/>
    </xf>
    <xf numFmtId="39" fontId="5" fillId="0" borderId="0" xfId="22" applyFont="1" applyBorder="1">
      <alignment/>
      <protection/>
    </xf>
    <xf numFmtId="39" fontId="5" fillId="0" borderId="0" xfId="22" applyFont="1" applyBorder="1" applyAlignment="1">
      <alignment/>
      <protection/>
    </xf>
    <xf numFmtId="39" fontId="5" fillId="0" borderId="1" xfId="22" applyFont="1" applyBorder="1" applyAlignment="1">
      <alignment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Border="1" applyAlignment="1">
      <alignment/>
    </xf>
    <xf numFmtId="2" fontId="1" fillId="0" borderId="0" xfId="22" applyNumberFormat="1" applyFont="1" applyBorder="1" applyAlignment="1">
      <alignment/>
      <protection/>
    </xf>
    <xf numFmtId="39" fontId="1" fillId="0" borderId="0" xfId="22" applyFont="1" applyBorder="1" applyAlignment="1">
      <alignment horizontal="right" vertical="center" indent="1"/>
      <protection/>
    </xf>
    <xf numFmtId="3" fontId="12" fillId="0" borderId="0" xfId="0" applyNumberFormat="1" applyFont="1" applyAlignment="1">
      <alignment horizontal="right" vertical="center" wrapText="1" indent="1"/>
    </xf>
    <xf numFmtId="43" fontId="9" fillId="0" borderId="0" xfId="22" applyNumberFormat="1" applyFont="1" applyBorder="1" applyAlignment="1">
      <alignment horizontal="right" vertical="center" wrapText="1" indent="1"/>
      <protection/>
    </xf>
    <xf numFmtId="43" fontId="6" fillId="0" borderId="0" xfId="22" applyNumberFormat="1" applyFont="1" applyBorder="1" applyAlignment="1">
      <alignment horizontal="right" vertical="center" wrapText="1" indent="1"/>
      <protection/>
    </xf>
    <xf numFmtId="43" fontId="6" fillId="0" borderId="0" xfId="0" applyNumberFormat="1" applyFont="1" applyAlignment="1">
      <alignment horizontal="right" vertical="center" wrapText="1" indent="1"/>
    </xf>
    <xf numFmtId="3" fontId="6" fillId="0" borderId="0" xfId="0" applyNumberFormat="1" applyFont="1" applyBorder="1" applyAlignment="1">
      <alignment horizontal="right" vertical="center" wrapText="1" indent="2"/>
    </xf>
    <xf numFmtId="3" fontId="6" fillId="0" borderId="0" xfId="15" applyNumberFormat="1" applyFont="1" applyBorder="1" applyAlignment="1">
      <alignment horizontal="right" vertical="center" wrapText="1" indent="2"/>
    </xf>
    <xf numFmtId="3" fontId="9" fillId="0" borderId="0" xfId="0" applyNumberFormat="1" applyFont="1" applyAlignment="1">
      <alignment horizontal="center"/>
    </xf>
    <xf numFmtId="0" fontId="42" fillId="0" borderId="0" xfId="0" applyFont="1" applyBorder="1" applyAlignment="1">
      <alignment vertical="center" wrapText="1"/>
    </xf>
    <xf numFmtId="39" fontId="6" fillId="0" borderId="0" xfId="22" applyFont="1">
      <alignment/>
      <protection/>
    </xf>
    <xf numFmtId="3" fontId="6" fillId="0" borderId="0" xfId="0" applyNumberFormat="1" applyFont="1" applyAlignment="1">
      <alignment horizontal="center" vertical="center" wrapText="1"/>
    </xf>
    <xf numFmtId="4" fontId="12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3" fontId="5" fillId="0" borderId="0" xfId="15" applyNumberFormat="1" applyFont="1" applyBorder="1" applyAlignment="1">
      <alignment horizontal="right" vertical="center" wrapText="1" indent="1"/>
    </xf>
    <xf numFmtId="0" fontId="56" fillId="0" borderId="0" xfId="0" applyFont="1" applyBorder="1" applyAlignment="1">
      <alignment horizontal="center"/>
    </xf>
    <xf numFmtId="3" fontId="56" fillId="0" borderId="0" xfId="15" applyNumberFormat="1" applyFont="1" applyBorder="1" applyAlignment="1">
      <alignment horizontal="right" vertical="center" wrapText="1" indent="1"/>
    </xf>
    <xf numFmtId="4" fontId="56" fillId="0" borderId="0" xfId="15" applyNumberFormat="1" applyFont="1" applyBorder="1" applyAlignment="1">
      <alignment horizontal="right" vertical="center" wrapText="1" indent="1"/>
    </xf>
    <xf numFmtId="4" fontId="56" fillId="0" borderId="0" xfId="0" applyNumberFormat="1" applyFont="1" applyAlignment="1">
      <alignment horizontal="right" vertical="center" wrapText="1" indent="1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 horizontal="right" vertical="center" wrapText="1" indent="1"/>
    </xf>
    <xf numFmtId="4" fontId="5" fillId="0" borderId="0" xfId="15" applyNumberFormat="1" applyFont="1" applyBorder="1" applyAlignment="1">
      <alignment horizontal="right" vertical="center" wrapText="1" indent="1"/>
    </xf>
    <xf numFmtId="4" fontId="5" fillId="0" borderId="0" xfId="0" applyNumberFormat="1" applyFont="1" applyAlignment="1">
      <alignment horizontal="right" vertical="center" wrapText="1" indent="1"/>
    </xf>
    <xf numFmtId="0" fontId="5" fillId="0" borderId="1" xfId="0" applyFont="1" applyBorder="1" applyAlignment="1">
      <alignment/>
    </xf>
    <xf numFmtId="175" fontId="5" fillId="0" borderId="1" xfId="0" applyNumberFormat="1" applyFont="1" applyBorder="1" applyAlignment="1">
      <alignment horizontal="right" vertical="center" wrapText="1" indent="1"/>
    </xf>
    <xf numFmtId="175" fontId="5" fillId="0" borderId="1" xfId="15" applyNumberFormat="1" applyFont="1" applyBorder="1" applyAlignment="1">
      <alignment horizontal="right" vertical="center" wrapText="1" indent="1"/>
    </xf>
    <xf numFmtId="175" fontId="56" fillId="0" borderId="1" xfId="15" applyNumberFormat="1" applyFont="1" applyBorder="1" applyAlignment="1">
      <alignment horizontal="right" vertical="center" wrapText="1" indent="1"/>
    </xf>
    <xf numFmtId="3" fontId="56" fillId="0" borderId="0" xfId="0" applyNumberFormat="1" applyFont="1" applyAlignment="1">
      <alignment horizontal="right" vertical="center" wrapText="1" indent="1"/>
    </xf>
    <xf numFmtId="0" fontId="5" fillId="0" borderId="0" xfId="0" applyFont="1" applyAlignment="1">
      <alignment horizontal="left"/>
    </xf>
    <xf numFmtId="0" fontId="5" fillId="0" borderId="5" xfId="22" applyNumberFormat="1" applyFont="1" applyFill="1" applyBorder="1" applyAlignment="1">
      <alignment horizontal="center" vertical="center" wrapText="1"/>
      <protection/>
    </xf>
    <xf numFmtId="0" fontId="5" fillId="0" borderId="5" xfId="22" applyNumberFormat="1" applyFont="1" applyBorder="1" applyAlignment="1">
      <alignment horizontal="center"/>
      <protection/>
    </xf>
    <xf numFmtId="1" fontId="5" fillId="0" borderId="0" xfId="22" applyNumberFormat="1" applyFont="1" applyFill="1" applyBorder="1" applyAlignment="1">
      <alignment horizontal="center" vertical="center" wrapText="1"/>
      <protection/>
    </xf>
    <xf numFmtId="0" fontId="5" fillId="0" borderId="0" xfId="22" applyNumberFormat="1" applyFont="1" applyFill="1" applyBorder="1" applyAlignment="1">
      <alignment horizontal="center" vertical="center" wrapText="1"/>
      <protection/>
    </xf>
    <xf numFmtId="3" fontId="5" fillId="0" borderId="0" xfId="22" applyNumberFormat="1" applyFont="1" applyBorder="1" applyAlignment="1">
      <alignment horizontal="center"/>
      <protection/>
    </xf>
    <xf numFmtId="0" fontId="5" fillId="0" borderId="0" xfId="22" applyNumberFormat="1" applyFont="1" applyBorder="1" applyAlignment="1">
      <alignment horizontal="center"/>
      <protection/>
    </xf>
    <xf numFmtId="4" fontId="5" fillId="0" borderId="0" xfId="22" applyNumberFormat="1" applyFont="1">
      <alignment/>
      <protection/>
    </xf>
    <xf numFmtId="3" fontId="5" fillId="0" borderId="0" xfId="0" applyNumberFormat="1" applyFont="1" applyBorder="1" applyAlignment="1">
      <alignment horizontal="right" vertical="center" wrapText="1" indent="1"/>
    </xf>
    <xf numFmtId="0" fontId="5" fillId="0" borderId="3" xfId="22" applyNumberFormat="1" applyFont="1" applyFill="1" applyBorder="1" applyAlignment="1">
      <alignment horizontal="center" vertical="center" wrapText="1"/>
      <protection/>
    </xf>
    <xf numFmtId="0" fontId="5" fillId="0" borderId="2" xfId="22" applyNumberFormat="1" applyFont="1" applyBorder="1" applyAlignment="1">
      <alignment horizontal="center"/>
      <protection/>
    </xf>
    <xf numFmtId="1" fontId="56" fillId="0" borderId="0" xfId="22" applyNumberFormat="1" applyFont="1" applyFill="1" applyBorder="1" applyAlignment="1">
      <alignment horizontal="center" vertical="center" wrapText="1"/>
      <protection/>
    </xf>
    <xf numFmtId="43" fontId="56" fillId="0" borderId="0" xfId="0" applyNumberFormat="1" applyFont="1" applyAlignment="1">
      <alignment horizontal="right" vertical="center" wrapText="1" indent="1"/>
    </xf>
    <xf numFmtId="3" fontId="5" fillId="0" borderId="0" xfId="23" applyNumberFormat="1" applyFont="1" applyBorder="1" applyAlignment="1">
      <alignment horizontal="right" vertical="center" wrapText="1" indent="2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inden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6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 indent="1"/>
    </xf>
    <xf numFmtId="3" fontId="5" fillId="0" borderId="1" xfId="0" applyNumberFormat="1" applyFont="1" applyBorder="1" applyAlignment="1">
      <alignment/>
    </xf>
    <xf numFmtId="0" fontId="56" fillId="0" borderId="0" xfId="0" applyFont="1" applyBorder="1" applyAlignment="1">
      <alignment/>
    </xf>
    <xf numFmtId="3" fontId="56" fillId="0" borderId="0" xfId="0" applyNumberFormat="1" applyFont="1" applyBorder="1" applyAlignment="1">
      <alignment horizontal="right" vertical="center" wrapText="1" indent="1"/>
    </xf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2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0" fontId="57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 indent="1"/>
    </xf>
    <xf numFmtId="3" fontId="5" fillId="0" borderId="1" xfId="0" applyNumberFormat="1" applyFont="1" applyBorder="1" applyAlignment="1">
      <alignment horizontal="right" vertical="center" wrapText="1" indent="1"/>
    </xf>
    <xf numFmtId="0" fontId="5" fillId="0" borderId="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56" fillId="0" borderId="0" xfId="15" applyNumberFormat="1" applyFont="1" applyBorder="1" applyAlignment="1">
      <alignment horizontal="right" vertical="center" indent="2"/>
    </xf>
    <xf numFmtId="0" fontId="5" fillId="0" borderId="0" xfId="0" applyFont="1" applyBorder="1" applyAlignment="1">
      <alignment horizontal="right" vertical="center" wrapText="1" indent="2"/>
    </xf>
    <xf numFmtId="4" fontId="5" fillId="0" borderId="0" xfId="15" applyNumberFormat="1" applyFont="1" applyBorder="1" applyAlignment="1">
      <alignment horizontal="right" vertical="center" indent="2"/>
    </xf>
    <xf numFmtId="0" fontId="5" fillId="0" borderId="0" xfId="0" applyFont="1" applyBorder="1" applyAlignment="1">
      <alignment horizontal="center" vertical="center"/>
    </xf>
    <xf numFmtId="4" fontId="56" fillId="0" borderId="0" xfId="0" applyNumberFormat="1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2" fontId="5" fillId="0" borderId="1" xfId="0" applyNumberFormat="1" applyFont="1" applyBorder="1" applyAlignment="1">
      <alignment/>
    </xf>
    <xf numFmtId="0" fontId="58" fillId="0" borderId="0" xfId="0" applyFont="1" applyAlignment="1">
      <alignment/>
    </xf>
    <xf numFmtId="0" fontId="5" fillId="0" borderId="3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9" fillId="0" borderId="1" xfId="0" applyFont="1" applyBorder="1" applyAlignment="1">
      <alignment vertical="center" wrapText="1"/>
    </xf>
    <xf numFmtId="0" fontId="59" fillId="0" borderId="1" xfId="0" applyFont="1" applyBorder="1" applyAlignment="1">
      <alignment horizontal="center" vertical="center"/>
    </xf>
    <xf numFmtId="3" fontId="56" fillId="0" borderId="0" xfId="0" applyNumberFormat="1" applyFont="1" applyAlignment="1">
      <alignment horizontal="right" vertical="center" wrapText="1" indent="2"/>
    </xf>
    <xf numFmtId="3" fontId="56" fillId="0" borderId="0" xfId="0" applyNumberFormat="1" applyFont="1" applyAlignment="1">
      <alignment horizontal="right" vertical="center" indent="1"/>
    </xf>
    <xf numFmtId="174" fontId="5" fillId="0" borderId="0" xfId="0" applyNumberFormat="1" applyFont="1" applyAlignment="1">
      <alignment horizontal="right" vertical="center" wrapText="1" indent="1"/>
    </xf>
    <xf numFmtId="3" fontId="6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174" fontId="5" fillId="0" borderId="1" xfId="0" applyNumberFormat="1" applyFont="1" applyBorder="1" applyAlignment="1">
      <alignment horizontal="right" vertical="center" wrapText="1" indent="1"/>
    </xf>
    <xf numFmtId="3" fontId="5" fillId="0" borderId="0" xfId="0" applyNumberFormat="1" applyFont="1" applyAlignment="1">
      <alignment vertical="distributed" wrapText="1"/>
    </xf>
    <xf numFmtId="3" fontId="5" fillId="0" borderId="0" xfId="0" applyNumberFormat="1" applyFont="1" applyAlignment="1">
      <alignment horizontal="center" vertical="distributed" wrapText="1"/>
    </xf>
    <xf numFmtId="4" fontId="5" fillId="0" borderId="0" xfId="0" applyNumberFormat="1" applyFont="1" applyBorder="1" applyAlignment="1">
      <alignment vertical="distributed" wrapText="1"/>
    </xf>
    <xf numFmtId="0" fontId="5" fillId="0" borderId="0" xfId="0" applyFont="1" applyAlignment="1">
      <alignment horizontal="center" vertical="distributed" wrapText="1"/>
    </xf>
    <xf numFmtId="0" fontId="5" fillId="0" borderId="4" xfId="22" applyNumberFormat="1" applyFont="1" applyBorder="1" applyAlignment="1">
      <alignment horizontal="center"/>
      <protection/>
    </xf>
    <xf numFmtId="39" fontId="12" fillId="0" borderId="1" xfId="22" applyFont="1" applyBorder="1">
      <alignment/>
      <protection/>
    </xf>
    <xf numFmtId="2" fontId="5" fillId="0" borderId="0" xfId="0" applyNumberFormat="1" applyFont="1" applyBorder="1" applyAlignment="1">
      <alignment/>
    </xf>
    <xf numFmtId="39" fontId="1" fillId="0" borderId="1" xfId="22" applyFont="1" applyBorder="1">
      <alignment/>
      <protection/>
    </xf>
    <xf numFmtId="39" fontId="63" fillId="0" borderId="0" xfId="22" applyFont="1" applyBorder="1" applyAlignment="1">
      <alignment horizontal="left"/>
      <protection/>
    </xf>
    <xf numFmtId="39" fontId="56" fillId="0" borderId="0" xfId="22" applyFont="1" applyBorder="1" applyAlignment="1">
      <alignment horizontal="center" vertical="distributed"/>
      <protection/>
    </xf>
    <xf numFmtId="39" fontId="1" fillId="0" borderId="0" xfId="22" applyFont="1" applyAlignment="1">
      <alignment horizontal="center" vertical="distributed"/>
      <protection/>
    </xf>
    <xf numFmtId="39" fontId="1" fillId="0" borderId="0" xfId="22" applyFont="1" applyBorder="1" applyAlignment="1">
      <alignment horizontal="center" vertical="distributed"/>
      <protection/>
    </xf>
    <xf numFmtId="49" fontId="3" fillId="0" borderId="0" xfId="0" applyNumberFormat="1" applyFont="1" applyAlignment="1">
      <alignment horizontal="center" vertical="distributed"/>
    </xf>
    <xf numFmtId="49" fontId="5" fillId="0" borderId="0" xfId="0" applyNumberFormat="1" applyFont="1" applyAlignment="1">
      <alignment horizontal="center" vertical="distributed" wrapText="1"/>
    </xf>
    <xf numFmtId="37" fontId="56" fillId="0" borderId="0" xfId="22" applyNumberFormat="1" applyFont="1" applyBorder="1" applyAlignment="1">
      <alignment horizontal="right" vertical="distributed"/>
      <protection/>
    </xf>
    <xf numFmtId="49" fontId="64" fillId="0" borderId="0" xfId="0" applyNumberFormat="1" applyFont="1" applyAlignment="1">
      <alignment horizontal="right" vertical="distributed" wrapText="1"/>
    </xf>
    <xf numFmtId="39" fontId="56" fillId="0" borderId="0" xfId="22" applyFont="1" applyBorder="1" applyAlignment="1">
      <alignment horizontal="right" vertical="distributed"/>
      <protection/>
    </xf>
    <xf numFmtId="39" fontId="56" fillId="0" borderId="0" xfId="22" applyNumberFormat="1" applyFont="1" applyBorder="1" applyAlignment="1">
      <alignment horizontal="right" vertical="distributed"/>
      <protection/>
    </xf>
    <xf numFmtId="39" fontId="1" fillId="0" borderId="0" xfId="22" applyFont="1" applyBorder="1" applyAlignment="1">
      <alignment horizontal="right" vertical="distributed"/>
      <protection/>
    </xf>
    <xf numFmtId="39" fontId="5" fillId="0" borderId="0" xfId="22" applyFont="1" applyBorder="1" applyAlignment="1">
      <alignment horizontal="right" vertical="distributed"/>
      <protection/>
    </xf>
    <xf numFmtId="4" fontId="5" fillId="0" borderId="1" xfId="0" applyNumberFormat="1" applyFont="1" applyBorder="1" applyAlignment="1">
      <alignment vertical="distributed" wrapText="1"/>
    </xf>
    <xf numFmtId="176" fontId="5" fillId="0" borderId="1" xfId="0" applyNumberFormat="1" applyFont="1" applyBorder="1" applyAlignment="1">
      <alignment horizontal="right" vertical="distributed" wrapText="1"/>
    </xf>
    <xf numFmtId="3" fontId="64" fillId="0" borderId="1" xfId="0" applyNumberFormat="1" applyFont="1" applyBorder="1" applyAlignment="1">
      <alignment horizontal="right" vertical="distributed" wrapText="1"/>
    </xf>
    <xf numFmtId="3" fontId="5" fillId="0" borderId="0" xfId="23" applyNumberFormat="1" applyFont="1" applyBorder="1" applyAlignment="1">
      <alignment horizontal="center" vertical="center" wrapText="1"/>
    </xf>
    <xf numFmtId="1" fontId="5" fillId="0" borderId="8" xfId="22" applyNumberFormat="1" applyFont="1" applyFill="1" applyBorder="1" applyAlignment="1">
      <alignment horizontal="center" vertical="center" wrapText="1"/>
      <protection/>
    </xf>
    <xf numFmtId="39" fontId="5" fillId="0" borderId="0" xfId="22" applyFont="1" applyAlignment="1">
      <alignment horizontal="center" vertical="center" wrapText="1"/>
      <protection/>
    </xf>
    <xf numFmtId="39" fontId="5" fillId="0" borderId="0" xfId="22" applyFont="1" applyAlignment="1">
      <alignment horizontal="center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" fontId="5" fillId="0" borderId="9" xfId="22" applyNumberFormat="1" applyFont="1" applyFill="1" applyBorder="1" applyAlignment="1">
      <alignment horizontal="center" vertical="center" wrapText="1"/>
      <protection/>
    </xf>
    <xf numFmtId="1" fontId="5" fillId="0" borderId="5" xfId="22" applyNumberFormat="1" applyFont="1" applyFill="1" applyBorder="1" applyAlignment="1">
      <alignment horizontal="center" vertical="center" wrapText="1"/>
      <protection/>
    </xf>
    <xf numFmtId="1" fontId="5" fillId="0" borderId="2" xfId="15" applyNumberFormat="1" applyFont="1" applyFill="1" applyBorder="1" applyAlignment="1">
      <alignment horizontal="center" vertical="center" wrapText="1"/>
    </xf>
    <xf numFmtId="1" fontId="5" fillId="0" borderId="4" xfId="15" applyNumberFormat="1" applyFont="1" applyFill="1" applyBorder="1" applyAlignment="1">
      <alignment horizontal="center" vertical="center" wrapText="1"/>
    </xf>
    <xf numFmtId="1" fontId="5" fillId="0" borderId="2" xfId="22" applyNumberFormat="1" applyFont="1" applyFill="1" applyBorder="1" applyAlignment="1">
      <alignment horizontal="center" vertical="center" wrapText="1"/>
      <protection/>
    </xf>
    <xf numFmtId="1" fontId="5" fillId="0" borderId="4" xfId="22" applyNumberFormat="1" applyFont="1" applyFill="1" applyBorder="1" applyAlignment="1">
      <alignment horizontal="center" vertical="center" wrapText="1"/>
      <protection/>
    </xf>
    <xf numFmtId="1" fontId="5" fillId="0" borderId="2" xfId="22" applyNumberFormat="1" applyFont="1" applyBorder="1" applyAlignment="1">
      <alignment horizontal="center"/>
      <protection/>
    </xf>
    <xf numFmtId="1" fontId="5" fillId="0" borderId="3" xfId="22" applyNumberFormat="1" applyFont="1" applyBorder="1" applyAlignment="1">
      <alignment horizontal="center"/>
      <protection/>
    </xf>
    <xf numFmtId="1" fontId="5" fillId="0" borderId="4" xfId="22" applyNumberFormat="1" applyFont="1" applyBorder="1" applyAlignment="1">
      <alignment horizontal="center"/>
      <protection/>
    </xf>
    <xf numFmtId="0" fontId="50" fillId="0" borderId="0" xfId="0" applyFont="1" applyBorder="1" applyAlignment="1">
      <alignment horizontal="left" vertical="distributed"/>
    </xf>
    <xf numFmtId="1" fontId="5" fillId="0" borderId="1" xfId="22" applyNumberFormat="1" applyFont="1" applyBorder="1" applyAlignment="1">
      <alignment horizontal="center"/>
      <protection/>
    </xf>
    <xf numFmtId="39" fontId="5" fillId="0" borderId="0" xfId="22" applyFont="1" applyBorder="1" applyAlignment="1">
      <alignment horizontal="center" vertical="top" wrapText="1"/>
      <protection/>
    </xf>
    <xf numFmtId="1" fontId="5" fillId="0" borderId="10" xfId="22" applyNumberFormat="1" applyFont="1" applyFill="1" applyBorder="1" applyAlignment="1">
      <alignment horizontal="center" vertical="center" wrapText="1"/>
      <protection/>
    </xf>
    <xf numFmtId="1" fontId="5" fillId="0" borderId="3" xfId="15" applyNumberFormat="1" applyFont="1" applyFill="1" applyBorder="1" applyAlignment="1">
      <alignment horizontal="center" vertical="center" wrapText="1"/>
    </xf>
    <xf numFmtId="1" fontId="5" fillId="0" borderId="3" xfId="2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justify" wrapText="1"/>
    </xf>
    <xf numFmtId="0" fontId="8" fillId="0" borderId="0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6" fillId="0" borderId="0" xfId="0" applyFont="1" applyAlignment="1">
      <alignment vertical="justify" wrapText="1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Seg.Ieff 44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Gráfica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'01'!$F$8</c:f>
              <c:strCache>
                <c:ptCount val="1"/>
                <c:pt idx="0">
                  <c:v>Variación                      relariva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7C9B7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('01'!$A$16:$A$21,'01'!$A$21)</c:f>
              <c:strCache/>
            </c:strRef>
          </c:cat>
          <c:val>
            <c:numRef>
              <c:f>('01'!$F$16:$F$21,'01'!#REF!)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0348398"/>
        <c:axId val="50482399"/>
      </c:bar3DChart>
      <c:cat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Ramos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482399"/>
        <c:crosses val="autoZero"/>
        <c:auto val="1"/>
        <c:lblOffset val="100"/>
        <c:noMultiLvlLbl val="0"/>
      </c:catAx>
      <c:valAx>
        <c:axId val="504823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Principales ramo de seguros, según monto,  2006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425"/>
          <c:y val="0.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05"/>
          <c:y val="0.415"/>
          <c:w val="0.4185"/>
          <c:h val="0.28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Incendio y línea aliada
36.56%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Vehículo de motor y resp. civil
32.59%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Seguro de vida
26.87%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Accidentes personales y de salud
24.43%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Otros seguro
13.06%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'11'!$A$15:$A$19</c:f>
              <c:strCache/>
            </c:strRef>
          </c:cat>
          <c:val>
            <c:numRef>
              <c:f>'11'!$C$15:$C$19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Compañias de Seguro regístradas, según ramo  
 2002-2006
</a:t>
            </a:r>
          </a:p>
        </c:rich>
      </c:tx>
      <c:layout>
        <c:manualLayout>
          <c:xMode val="factor"/>
          <c:yMode val="factor"/>
          <c:x val="0.01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267"/>
          <c:w val="0.83375"/>
          <c:h val="0.532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'12'!$A$9:$A$18</c:f>
              <c:strCache/>
            </c:strRef>
          </c:cat>
          <c:val>
            <c:numRef>
              <c:f>'12'!$B$9:$B$18</c:f>
            </c:numRef>
          </c:val>
          <c:smooth val="0"/>
        </c:ser>
        <c:ser>
          <c:idx val="0"/>
          <c:order val="1"/>
          <c:tx>
            <c:v>2002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'12'!$A$9:$A$18</c:f>
              <c:strCache/>
            </c:strRef>
          </c:cat>
          <c:val>
            <c:numRef>
              <c:f>'12'!$C$9:$C$18</c:f>
              <c:numCache/>
            </c:numRef>
          </c:val>
          <c:smooth val="0"/>
        </c:ser>
        <c:ser>
          <c:idx val="2"/>
          <c:order val="2"/>
          <c:tx>
            <c:v>2003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'12'!$A$9:$A$18</c:f>
              <c:strCache/>
            </c:strRef>
          </c:cat>
          <c:val>
            <c:numRef>
              <c:f>'12'!$D$9:$D$18</c:f>
              <c:numCache/>
            </c:numRef>
          </c:val>
          <c:smooth val="0"/>
        </c:ser>
        <c:ser>
          <c:idx val="3"/>
          <c:order val="3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'12'!$A$9:$A$18</c:f>
              <c:strCache/>
            </c:strRef>
          </c:cat>
          <c:val>
            <c:numRef>
              <c:f>'12'!$E$9:$E$18</c:f>
              <c:numCache/>
            </c:numRef>
          </c:val>
          <c:smooth val="0"/>
        </c:ser>
        <c:ser>
          <c:idx val="4"/>
          <c:order val="4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'12'!$A$9:$A$18</c:f>
              <c:strCache/>
            </c:strRef>
          </c:cat>
          <c:val>
            <c:numRef>
              <c:f>'12'!$F$9:$F$18</c:f>
              <c:numCache/>
            </c:numRef>
          </c:val>
          <c:smooth val="0"/>
        </c:ser>
        <c:ser>
          <c:idx val="5"/>
          <c:order val="5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'12'!$A$9:$A$18</c:f>
              <c:strCache/>
            </c:strRef>
          </c:cat>
          <c:val>
            <c:numRef>
              <c:f>'12'!$G$9:$G$18</c:f>
              <c:numCache/>
            </c:numRef>
          </c:val>
          <c:smooth val="0"/>
        </c:ser>
        <c:marker val="1"/>
        <c:axId val="30022706"/>
        <c:axId val="1768899"/>
      </c:lineChart>
      <c:catAx>
        <c:axId val="30022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Ramo de Seguro</a:t>
                </a:r>
              </a:p>
            </c:rich>
          </c:tx>
          <c:layout>
            <c:manualLayout>
              <c:xMode val="factor"/>
              <c:yMode val="factor"/>
              <c:x val="-0.023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auto val="1"/>
        <c:lblOffset val="100"/>
        <c:noMultiLvlLbl val="0"/>
      </c:catAx>
      <c:valAx>
        <c:axId val="176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 Compañías regístradas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015"/>
          <c:w val="0.217"/>
          <c:h val="0.134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Primas netas cobradas, según ramo, 2005-2006
</a:t>
            </a:r>
          </a:p>
        </c:rich>
      </c:tx>
      <c:layout>
        <c:manualLayout>
          <c:xMode val="factor"/>
          <c:yMode val="factor"/>
          <c:x val="0.034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34275"/>
          <c:w val="0.84625"/>
          <c:h val="0.4532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'01'!$A$14:$A$21</c:f>
              <c:strCache/>
            </c:strRef>
          </c:cat>
          <c:val>
            <c:numRef>
              <c:f>'01'!$B$14:$B$21</c:f>
              <c:numCache/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'01'!$A$14:$A$21</c:f>
              <c:strCache/>
            </c:strRef>
          </c:cat>
          <c:val>
            <c:numRef>
              <c:f>'01'!$D$14:$D$21</c:f>
              <c:numCache/>
            </c:numRef>
          </c:val>
        </c:ser>
        <c:axId val="51688408"/>
        <c:axId val="62542489"/>
      </c:barChart>
      <c:cat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Ramo de Seguro</a:t>
                </a:r>
              </a:p>
            </c:rich>
          </c:tx>
          <c:layout>
            <c:manualLayout>
              <c:xMode val="factor"/>
              <c:yMode val="factor"/>
              <c:x val="-0.032"/>
              <c:y val="-0.02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 val="autoZero"/>
        <c:auto val="1"/>
        <c:lblOffset val="100"/>
        <c:noMultiLvlLbl val="0"/>
      </c:catAx>
      <c:valAx>
        <c:axId val="62542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 RD$</a:t>
                </a:r>
              </a:p>
            </c:rich>
          </c:tx>
          <c:layout>
            <c:manualLayout>
              <c:xMode val="factor"/>
              <c:yMode val="factor"/>
              <c:x val="0.02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9005"/>
          <c:w val="0.08425"/>
          <c:h val="0.079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Primas netas cobradas por compañía de seguro nacional en primacía de venta, según ramo, 2005-2006
 </a:t>
            </a:r>
          </a:p>
        </c:rich>
      </c:tx>
      <c:layout>
        <c:manualLayout>
          <c:xMode val="factor"/>
          <c:yMode val="factor"/>
          <c:x val="0.02925"/>
          <c:y val="0.08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87"/>
          <c:w val="0.76375"/>
          <c:h val="0.598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'02'!$A$13:$A$20</c:f>
              <c:strCache/>
            </c:strRef>
          </c:cat>
          <c:val>
            <c:numRef>
              <c:f>'02'!$B$13:$B$20</c:f>
              <c:numCache/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'02'!$A$13:$A$20</c:f>
              <c:strCache/>
            </c:strRef>
          </c:cat>
          <c:val>
            <c:numRef>
              <c:f>'02'!$D$13:$D$20</c:f>
              <c:numCache/>
            </c:numRef>
          </c:val>
        </c:ser>
        <c:axId val="26011490"/>
        <c:axId val="32776819"/>
      </c:barChart>
      <c:catAx>
        <c:axId val="2601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Ramo de Seguro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RD$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011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9155"/>
          <c:w val="0.082"/>
          <c:h val="0.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Primas  netas cobradas por las compañías aseguradoras extranjera radicada en el país, según ramo seguro de vida, 2005-2006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35"/>
          <c:y val="0.1845"/>
          <c:w val="0.87475"/>
          <c:h val="0.789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'03'!$A$14</c:f>
              <c:strCache/>
            </c:strRef>
          </c:cat>
          <c:val>
            <c:numRef>
              <c:f>'03'!$B$12</c:f>
              <c:numCache/>
            </c:numRef>
          </c:val>
          <c:shape val="box"/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'03'!$A$14</c:f>
              <c:strCache/>
            </c:strRef>
          </c:cat>
          <c:val>
            <c:numRef>
              <c:f>'03'!$E$12</c:f>
              <c:numCache/>
            </c:numRef>
          </c:val>
          <c:shape val="box"/>
        </c:ser>
        <c:shape val="box"/>
        <c:axId val="26555916"/>
        <c:axId val="37676653"/>
        <c:axId val="3545558"/>
      </c:bar3DChart>
      <c:catAx>
        <c:axId val="2655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676653"/>
        <c:crosses val="autoZero"/>
        <c:auto val="1"/>
        <c:lblOffset val="100"/>
        <c:noMultiLvlLbl val="0"/>
      </c:catAx>
      <c:valAx>
        <c:axId val="37676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55916"/>
        <c:crossesAt val="1"/>
        <c:crossBetween val="between"/>
        <c:dispUnits/>
      </c:valAx>
      <c:serAx>
        <c:axId val="354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 RD$</a:t>
                </a:r>
              </a:p>
            </c:rich>
          </c:tx>
          <c:layout>
            <c:manualLayout>
              <c:xMode val="factor"/>
              <c:yMode val="factor"/>
              <c:x val="-0.619"/>
              <c:y val="-0.4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67665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25"/>
          <c:y val="0.79125"/>
          <c:w val="0.09325"/>
          <c:h val="0.09125"/>
        </c:manualLayout>
      </c:layout>
      <c:overlay val="0"/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Primas netas cobradas, según mes
  2005-2006
</a:t>
            </a:r>
          </a:p>
        </c:rich>
      </c:tx>
      <c:layout>
        <c:manualLayout>
          <c:xMode val="factor"/>
          <c:yMode val="factor"/>
          <c:x val="0.06325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9"/>
          <c:w val="0.9685"/>
          <c:h val="0.529"/>
        </c:manualLayout>
      </c:layout>
      <c:bar3DChart>
        <c:barDir val="col"/>
        <c:grouping val="clustered"/>
        <c:varyColors val="0"/>
        <c:ser>
          <c:idx val="0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'04'!$A$14:$A$25</c:f>
              <c:strCache/>
            </c:strRef>
          </c:cat>
          <c:val>
            <c:numRef>
              <c:f>'04'!$B$14:$B$25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pyramid"/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'04'!$A$14:$A$25</c:f>
              <c:strCache/>
            </c:strRef>
          </c:cat>
          <c:val>
            <c:numRef>
              <c:f>'04'!$E$14:$E$25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pyramid"/>
        </c:ser>
        <c:shape val="pyramid"/>
        <c:axId val="31910023"/>
        <c:axId val="18754752"/>
      </c:bar3DChart>
      <c:catAx>
        <c:axId val="3191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15"/>
              <c:y val="0.0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 val="autoZero"/>
        <c:auto val="0"/>
        <c:lblOffset val="100"/>
        <c:noMultiLvlLbl val="0"/>
      </c:catAx>
      <c:valAx>
        <c:axId val="18754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En RD$</a:t>
                </a:r>
              </a:p>
            </c:rich>
          </c:tx>
          <c:layout>
            <c:manualLayout>
              <c:xMode val="factor"/>
              <c:yMode val="factor"/>
              <c:x val="0.11175"/>
              <c:y val="-0.2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15"/>
          <c:y val="0.8235"/>
          <c:w val="0.078"/>
          <c:h val="0.0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Primas Netas Cobradas por las  Compañías Aseguradoras, según mes  
 2005-2006
 </a:t>
            </a:r>
          </a:p>
        </c:rich>
      </c:tx>
      <c:layout>
        <c:manualLayout>
          <c:xMode val="factor"/>
          <c:yMode val="factor"/>
          <c:x val="0.007"/>
          <c:y val="0.0355"/>
        </c:manualLayout>
      </c:layout>
      <c:spPr>
        <a:noFill/>
        <a:ln>
          <a:noFill/>
        </a:ln>
      </c:spPr>
    </c:title>
    <c:view3D>
      <c:rotX val="6"/>
      <c:rotY val="18"/>
      <c:depthPercent val="100"/>
      <c:rAngAx val="0"/>
      <c:perspective val="30"/>
    </c:view3D>
    <c:plotArea>
      <c:layout>
        <c:manualLayout>
          <c:xMode val="edge"/>
          <c:yMode val="edge"/>
          <c:x val="0.03875"/>
          <c:y val="0.23525"/>
          <c:w val="0.8815"/>
          <c:h val="0.65625"/>
        </c:manualLayout>
      </c:layout>
      <c:bar3DChart>
        <c:barDir val="col"/>
        <c:grouping val="standard"/>
        <c:varyColors val="0"/>
        <c:ser>
          <c:idx val="0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'06'!$A$17:$A$33</c:f>
              <c:strCache/>
            </c:strRef>
          </c:cat>
          <c:val>
            <c:numRef>
              <c:f>'06'!$B$17:$B$33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'06'!$A$17:$A$33</c:f>
              <c:strCache/>
            </c:strRef>
          </c:cat>
          <c:val>
            <c:numRef>
              <c:f>'06'!$E$17:$E$33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4575041"/>
        <c:axId val="42739914"/>
        <c:axId val="49114907"/>
      </c:bar3DChart>
      <c:catAx>
        <c:axId val="34575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2072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739914"/>
        <c:crosses val="autoZero"/>
        <c:auto val="1"/>
        <c:lblOffset val="100"/>
        <c:noMultiLvlLbl val="0"/>
      </c:catAx>
      <c:valAx>
        <c:axId val="4273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RD$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At val="1"/>
        <c:crossBetween val="between"/>
        <c:dispUnits/>
      </c:valAx>
      <c:serAx>
        <c:axId val="49114907"/>
        <c:scaling>
          <c:orientation val="minMax"/>
        </c:scaling>
        <c:axPos val="b"/>
        <c:delete val="1"/>
        <c:majorTickMark val="out"/>
        <c:minorTickMark val="none"/>
        <c:tickLblPos val="low"/>
        <c:crossAx val="427399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5"/>
          <c:y val="0.8165"/>
          <c:w val="0.08125"/>
          <c:h val="0.05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Primas netas cobradas por las compañías aseguradoras según mes
 2005-2006
</a:t>
            </a:r>
          </a:p>
        </c:rich>
      </c:tx>
      <c:layout>
        <c:manualLayout>
          <c:xMode val="factor"/>
          <c:yMode val="factor"/>
          <c:x val="0.0325"/>
          <c:y val="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29075"/>
          <c:w val="0.866"/>
          <c:h val="0.624"/>
        </c:manualLayout>
      </c:layout>
      <c:bar3DChart>
        <c:barDir val="col"/>
        <c:grouping val="clustered"/>
        <c:varyColors val="0"/>
        <c:ser>
          <c:idx val="0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'07'!$A$14:$A$32</c:f>
              <c:strCache/>
            </c:strRef>
          </c:cat>
          <c:val>
            <c:numRef>
              <c:f>'07'!$B$14:$B$32</c:f>
              <c:numCache/>
            </c:numRef>
          </c:val>
          <c:shape val="cylinder"/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'07'!$A$14:$A$32</c:f>
              <c:strCache/>
            </c:strRef>
          </c:cat>
          <c:val>
            <c:numRef>
              <c:f>'07'!$D$14:$D$32</c:f>
              <c:numCache/>
            </c:numRef>
          </c:val>
          <c:shape val="cylinder"/>
        </c:ser>
        <c:shape val="cylinder"/>
        <c:axId val="39380980"/>
        <c:axId val="18884501"/>
      </c:bar3DChart>
      <c:cat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884501"/>
        <c:crosses val="autoZero"/>
        <c:auto val="1"/>
        <c:lblOffset val="100"/>
        <c:noMultiLvlLbl val="0"/>
      </c:catAx>
      <c:valAx>
        <c:axId val="18884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En RD$</a:t>
                </a:r>
              </a:p>
            </c:rich>
          </c:tx>
          <c:layout>
            <c:manualLayout>
              <c:xMode val="factor"/>
              <c:yMode val="factor"/>
              <c:x val="0.08675"/>
              <c:y val="-0.29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809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25"/>
          <c:y val="0.88175"/>
          <c:w val="0.10525"/>
          <c:h val="0.08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Primas netas cobradas por las compañías aseguradoras según trimestre, 2005-2006
</a:t>
            </a:r>
          </a:p>
        </c:rich>
      </c:tx>
      <c:layout>
        <c:manualLayout>
          <c:xMode val="factor"/>
          <c:yMode val="factor"/>
          <c:x val="0.0325"/>
          <c:y val="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3605"/>
          <c:w val="0.86425"/>
          <c:h val="0.561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('08'!$A$13,'08'!$A$25,'08'!$A$31,'08'!$A$37)</c:f>
              <c:strCache/>
            </c:strRef>
          </c:cat>
          <c:val>
            <c:numRef>
              <c:f>('08'!$B$13,'08'!$B$25,'08'!$B$31,'08'!$B$37)</c:f>
              <c:numCache/>
            </c:numRef>
          </c:val>
          <c:shape val="cylinder"/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('08'!$A$13,'08'!$A$25,'08'!$A$31,'08'!$A$37)</c:f>
              <c:strCache/>
            </c:strRef>
          </c:cat>
          <c:val>
            <c:numRef>
              <c:f>('08'!$C$13,'08'!$C$25,'08'!$C$31,'08'!$C$37)</c:f>
              <c:numCache/>
            </c:numRef>
          </c:val>
          <c:shape val="cylinder"/>
        </c:ser>
        <c:shape val="cylinder"/>
        <c:axId val="35742782"/>
        <c:axId val="53249583"/>
      </c:bar3DChart>
      <c:cat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Trimestres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249583"/>
        <c:crosses val="autoZero"/>
        <c:auto val="1"/>
        <c:lblOffset val="100"/>
        <c:noMultiLvlLbl val="0"/>
      </c:catAx>
      <c:valAx>
        <c:axId val="532495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 RD$</a:t>
                </a:r>
              </a:p>
            </c:rich>
          </c:tx>
          <c:layout>
            <c:manualLayout>
              <c:xMode val="factor"/>
              <c:yMode val="factor"/>
              <c:x val="0.08675"/>
              <c:y val="-0.29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42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8815"/>
          <c:w val="0.11625"/>
          <c:h val="0.08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Venta de seguro, según ramo,  2006  </a:t>
            </a:r>
          </a:p>
        </c:rich>
      </c:tx>
      <c:layout>
        <c:manualLayout>
          <c:xMode val="factor"/>
          <c:yMode val="factor"/>
          <c:x val="0.005"/>
          <c:y val="0.028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24325"/>
          <c:w val="0.93125"/>
          <c:h val="0.73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'09'!$A$14:$A$21</c:f>
              <c:strCache/>
            </c:strRef>
          </c:cat>
          <c:val>
            <c:numRef>
              <c:f>'09'!$B$14:$B$21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cone"/>
        </c:ser>
        <c:shape val="cone"/>
        <c:axId val="9484200"/>
        <c:axId val="18248937"/>
      </c:bar3DChart>
      <c:catAx>
        <c:axId val="94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Ramo de seguro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 val="autoZero"/>
        <c:auto val="1"/>
        <c:lblOffset val="100"/>
        <c:noMultiLvlLbl val="0"/>
      </c:catAx>
      <c:valAx>
        <c:axId val="18248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En RD$</a:t>
                </a:r>
              </a:p>
            </c:rich>
          </c:tx>
          <c:layout>
            <c:manualLayout>
              <c:xMode val="factor"/>
              <c:yMode val="factor"/>
              <c:x val="0.1065"/>
              <c:y val="-0.3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419100</xdr:rowOff>
    </xdr:from>
    <xdr:to>
      <xdr:col>0</xdr:col>
      <xdr:colOff>1304925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8102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5934075</xdr:colOff>
      <xdr:row>39</xdr:row>
      <xdr:rowOff>104775</xdr:rowOff>
    </xdr:from>
    <xdr:to>
      <xdr:col>0</xdr:col>
      <xdr:colOff>6972300</xdr:colOff>
      <xdr:row>42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839325"/>
          <a:ext cx="1038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47625</xdr:rowOff>
    </xdr:from>
    <xdr:to>
      <xdr:col>1</xdr:col>
      <xdr:colOff>2552700</xdr:colOff>
      <xdr:row>54</xdr:row>
      <xdr:rowOff>47625</xdr:rowOff>
    </xdr:to>
    <xdr:graphicFrame>
      <xdr:nvGraphicFramePr>
        <xdr:cNvPr id="1" name="Chart 4"/>
        <xdr:cNvGraphicFramePr/>
      </xdr:nvGraphicFramePr>
      <xdr:xfrm>
        <a:off x="57150" y="5791200"/>
        <a:ext cx="5895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76200</xdr:rowOff>
    </xdr:from>
    <xdr:to>
      <xdr:col>2</xdr:col>
      <xdr:colOff>1000125</xdr:colOff>
      <xdr:row>49</xdr:row>
      <xdr:rowOff>28575</xdr:rowOff>
    </xdr:to>
    <xdr:graphicFrame>
      <xdr:nvGraphicFramePr>
        <xdr:cNvPr id="1" name="Chart 4"/>
        <xdr:cNvGraphicFramePr/>
      </xdr:nvGraphicFramePr>
      <xdr:xfrm>
        <a:off x="9525" y="5981700"/>
        <a:ext cx="45529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24</xdr:row>
      <xdr:rowOff>85725</xdr:rowOff>
    </xdr:from>
    <xdr:to>
      <xdr:col>6</xdr:col>
      <xdr:colOff>428625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609600" y="4257675"/>
        <a:ext cx="60960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23</xdr:row>
      <xdr:rowOff>0</xdr:rowOff>
    </xdr:from>
    <xdr:to>
      <xdr:col>5</xdr:col>
      <xdr:colOff>438150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238125" y="4695825"/>
        <a:ext cx="5638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32</xdr:row>
      <xdr:rowOff>104775</xdr:rowOff>
    </xdr:from>
    <xdr:to>
      <xdr:col>5</xdr:col>
      <xdr:colOff>495300</xdr:colOff>
      <xdr:row>53</xdr:row>
      <xdr:rowOff>47625</xdr:rowOff>
    </xdr:to>
    <xdr:graphicFrame>
      <xdr:nvGraphicFramePr>
        <xdr:cNvPr id="2" name="Chart 8"/>
        <xdr:cNvGraphicFramePr/>
      </xdr:nvGraphicFramePr>
      <xdr:xfrm>
        <a:off x="314325" y="6181725"/>
        <a:ext cx="5619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152400</xdr:rowOff>
    </xdr:from>
    <xdr:to>
      <xdr:col>5</xdr:col>
      <xdr:colOff>542925</xdr:colOff>
      <xdr:row>59</xdr:row>
      <xdr:rowOff>9525</xdr:rowOff>
    </xdr:to>
    <xdr:graphicFrame>
      <xdr:nvGraphicFramePr>
        <xdr:cNvPr id="1" name="Chart 5"/>
        <xdr:cNvGraphicFramePr/>
      </xdr:nvGraphicFramePr>
      <xdr:xfrm>
        <a:off x="95250" y="4924425"/>
        <a:ext cx="62388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27</xdr:row>
      <xdr:rowOff>19050</xdr:rowOff>
    </xdr:from>
    <xdr:to>
      <xdr:col>7</xdr:col>
      <xdr:colOff>190500</xdr:colOff>
      <xdr:row>47</xdr:row>
      <xdr:rowOff>104775</xdr:rowOff>
    </xdr:to>
    <xdr:graphicFrame>
      <xdr:nvGraphicFramePr>
        <xdr:cNvPr id="1" name="Chart 18"/>
        <xdr:cNvGraphicFramePr/>
      </xdr:nvGraphicFramePr>
      <xdr:xfrm>
        <a:off x="619125" y="4714875"/>
        <a:ext cx="4991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0</xdr:col>
      <xdr:colOff>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36</xdr:row>
      <xdr:rowOff>114300</xdr:rowOff>
    </xdr:from>
    <xdr:to>
      <xdr:col>6</xdr:col>
      <xdr:colOff>742950</xdr:colOff>
      <xdr:row>61</xdr:row>
      <xdr:rowOff>0</xdr:rowOff>
    </xdr:to>
    <xdr:graphicFrame>
      <xdr:nvGraphicFramePr>
        <xdr:cNvPr id="2" name="Chart 9"/>
        <xdr:cNvGraphicFramePr/>
      </xdr:nvGraphicFramePr>
      <xdr:xfrm>
        <a:off x="285750" y="6972300"/>
        <a:ext cx="69151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21</xdr:row>
      <xdr:rowOff>95250</xdr:rowOff>
    </xdr:from>
    <xdr:to>
      <xdr:col>5</xdr:col>
      <xdr:colOff>581025</xdr:colOff>
      <xdr:row>43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62400"/>
          <a:ext cx="56388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142875</xdr:rowOff>
    </xdr:from>
    <xdr:to>
      <xdr:col>0</xdr:col>
      <xdr:colOff>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40</xdr:row>
      <xdr:rowOff>85725</xdr:rowOff>
    </xdr:from>
    <xdr:to>
      <xdr:col>6</xdr:col>
      <xdr:colOff>800100</xdr:colOff>
      <xdr:row>73</xdr:row>
      <xdr:rowOff>38100</xdr:rowOff>
    </xdr:to>
    <xdr:graphicFrame>
      <xdr:nvGraphicFramePr>
        <xdr:cNvPr id="2" name="Chart 11"/>
        <xdr:cNvGraphicFramePr/>
      </xdr:nvGraphicFramePr>
      <xdr:xfrm>
        <a:off x="276225" y="6696075"/>
        <a:ext cx="711517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0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39</xdr:row>
      <xdr:rowOff>85725</xdr:rowOff>
    </xdr:from>
    <xdr:to>
      <xdr:col>5</xdr:col>
      <xdr:colOff>981075</xdr:colOff>
      <xdr:row>59</xdr:row>
      <xdr:rowOff>152400</xdr:rowOff>
    </xdr:to>
    <xdr:graphicFrame>
      <xdr:nvGraphicFramePr>
        <xdr:cNvPr id="2" name="Chart 2"/>
        <xdr:cNvGraphicFramePr/>
      </xdr:nvGraphicFramePr>
      <xdr:xfrm>
        <a:off x="104775" y="6276975"/>
        <a:ext cx="58769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0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57150</xdr:rowOff>
    </xdr:from>
    <xdr:to>
      <xdr:col>4</xdr:col>
      <xdr:colOff>790575</xdr:colOff>
      <xdr:row>69</xdr:row>
      <xdr:rowOff>38100</xdr:rowOff>
    </xdr:to>
    <xdr:graphicFrame>
      <xdr:nvGraphicFramePr>
        <xdr:cNvPr id="2" name="Chart 44"/>
        <xdr:cNvGraphicFramePr/>
      </xdr:nvGraphicFramePr>
      <xdr:xfrm>
        <a:off x="85725" y="6515100"/>
        <a:ext cx="53244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eni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Enero%20-%20Junio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eguro%20%202004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%20Enero%20-%20Marzo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  <sheetName val="343-07-08"/>
      <sheetName val="343-09-10"/>
      <sheetName val="343-1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Presentación"/>
      <sheetName val="Comentario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o"/>
      <sheetName val="Crédito"/>
      <sheetName val="Contenido"/>
      <sheetName val="Presentación"/>
      <sheetName val="Análisis"/>
      <sheetName val="343-01"/>
      <sheetName val="343-02"/>
      <sheetName val="343-03"/>
      <sheetName val="343-04"/>
      <sheetName val="343-05"/>
      <sheetName val="343-06"/>
      <sheetName val="343-07"/>
      <sheetName val="343-08 "/>
      <sheetName val="343-09"/>
      <sheetName val="343-10"/>
      <sheetName val="343-11"/>
      <sheetName val="343-12"/>
      <sheetName val="343-13"/>
      <sheetName val="343-14"/>
      <sheetName val="343-1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zoomScale="75" zoomScaleNormal="75" workbookViewId="0" topLeftCell="A1">
      <selection activeCell="A15" sqref="A15:A17"/>
    </sheetView>
  </sheetViews>
  <sheetFormatPr defaultColWidth="9.140625" defaultRowHeight="12.75"/>
  <cols>
    <col min="1" max="1" width="112.140625" style="39" customWidth="1"/>
    <col min="2" max="9" width="7.8515625" style="39" customWidth="1"/>
    <col min="10" max="10" width="3.7109375" style="39" customWidth="1"/>
    <col min="11" max="16384" width="7.8515625" style="39" customWidth="1"/>
  </cols>
  <sheetData>
    <row r="2" spans="1:10" ht="38.25" customHeight="1">
      <c r="A2" s="73"/>
      <c r="B2" s="67"/>
      <c r="C2" s="67"/>
      <c r="D2" s="67"/>
      <c r="E2" s="67"/>
      <c r="F2" s="67"/>
      <c r="G2" s="67"/>
      <c r="H2" s="67"/>
      <c r="I2" s="67"/>
      <c r="J2" s="67"/>
    </row>
    <row r="3" spans="1:10" ht="24.75" customHeight="1">
      <c r="A3" s="66"/>
      <c r="B3" s="68"/>
      <c r="C3" s="68"/>
      <c r="D3" s="68"/>
      <c r="E3" s="68"/>
      <c r="F3" s="68"/>
      <c r="G3" s="68"/>
      <c r="H3" s="68"/>
      <c r="I3" s="68"/>
      <c r="J3" s="68"/>
    </row>
    <row r="4" spans="1:10" ht="24.75" customHeight="1">
      <c r="A4" s="74"/>
      <c r="B4" s="68"/>
      <c r="C4" s="68"/>
      <c r="D4" s="68"/>
      <c r="E4" s="68"/>
      <c r="F4" s="68"/>
      <c r="G4" s="68"/>
      <c r="H4" s="68"/>
      <c r="I4" s="68"/>
      <c r="J4" s="68"/>
    </row>
    <row r="5" spans="1:10" ht="22.5" customHeight="1">
      <c r="A5" s="75"/>
      <c r="B5" s="68"/>
      <c r="C5" s="68"/>
      <c r="D5" s="68"/>
      <c r="E5" s="68"/>
      <c r="F5" s="68"/>
      <c r="G5" s="68"/>
      <c r="H5" s="68"/>
      <c r="I5" s="68"/>
      <c r="J5" s="68"/>
    </row>
    <row r="6" spans="1:10" ht="12.75" customHeight="1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2.75" customHeight="1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2.75" customHeight="1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2.75" customHeight="1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12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2.7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2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2.7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2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2.7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2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2:10" ht="18.75" customHeight="1"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7.25" customHeight="1">
      <c r="A22" s="69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5.7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</row>
    <row r="24" spans="1:10" s="49" customFormat="1" ht="94.5" customHeight="1">
      <c r="A24" s="77" t="s">
        <v>78</v>
      </c>
      <c r="B24" s="71"/>
      <c r="C24" s="68"/>
      <c r="D24" s="68"/>
      <c r="E24" s="68"/>
      <c r="F24" s="68"/>
      <c r="G24" s="68"/>
      <c r="H24" s="68"/>
      <c r="I24" s="68"/>
      <c r="J24" s="68"/>
    </row>
    <row r="25" spans="1:10" s="49" customFormat="1" ht="26.25" customHeight="1">
      <c r="A25" s="69"/>
      <c r="B25" s="68"/>
      <c r="C25" s="68"/>
      <c r="D25" s="68"/>
      <c r="E25" s="68"/>
      <c r="F25" s="68"/>
      <c r="G25" s="68"/>
      <c r="H25" s="68"/>
      <c r="I25" s="68"/>
      <c r="J25" s="68"/>
    </row>
    <row r="26" spans="1:10" s="49" customFormat="1" ht="15.75" customHeight="1">
      <c r="A26" s="69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8.75" customHeight="1">
      <c r="A27" s="69"/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15.75" customHeight="1">
      <c r="A28" s="69"/>
      <c r="B28" s="72"/>
      <c r="C28" s="72"/>
      <c r="D28" s="72"/>
      <c r="E28" s="72"/>
      <c r="F28" s="72"/>
      <c r="G28" s="72"/>
      <c r="H28" s="72"/>
      <c r="I28" s="72"/>
      <c r="J28" s="72"/>
    </row>
    <row r="29" spans="1:10" ht="15" customHeight="1">
      <c r="A29" s="69"/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72.75" customHeight="1">
      <c r="A30" s="69"/>
      <c r="B30" s="68"/>
      <c r="C30" s="68"/>
      <c r="D30" s="68"/>
      <c r="E30" s="68"/>
      <c r="F30" s="68"/>
      <c r="G30" s="68"/>
      <c r="H30" s="68"/>
      <c r="I30" s="68"/>
      <c r="J30" s="68"/>
    </row>
    <row r="38" ht="39.75">
      <c r="A38" s="76" t="s">
        <v>38</v>
      </c>
    </row>
    <row r="41" ht="12.75"/>
    <row r="42" ht="12.75"/>
    <row r="56" ht="12.75" customHeight="1"/>
  </sheetData>
  <printOptions horizontalCentered="1"/>
  <pageMargins left="0.25" right="0.25" top="0.47" bottom="1" header="0.56" footer="0.5"/>
  <pageSetup horizontalDpi="300" verticalDpi="3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A4" sqref="A4:E4"/>
    </sheetView>
  </sheetViews>
  <sheetFormatPr defaultColWidth="9.140625" defaultRowHeight="12.75"/>
  <cols>
    <col min="1" max="1" width="51.00390625" style="1" customWidth="1"/>
    <col min="2" max="2" width="39.7109375" style="1" customWidth="1"/>
    <col min="3" max="3" width="11.421875" style="1" customWidth="1"/>
    <col min="4" max="4" width="19.57421875" style="1" customWidth="1"/>
    <col min="5" max="5" width="18.140625" style="1" customWidth="1"/>
    <col min="6" max="6" width="13.57421875" style="1" customWidth="1"/>
    <col min="7" max="7" width="18.140625" style="1" customWidth="1"/>
    <col min="8" max="8" width="13.57421875" style="1" customWidth="1"/>
    <col min="9" max="16384" width="11.421875" style="1" customWidth="1"/>
  </cols>
  <sheetData>
    <row r="1" ht="4.5" customHeight="1"/>
    <row r="2" spans="1:2" ht="15.75">
      <c r="A2" s="244" t="s">
        <v>20</v>
      </c>
      <c r="B2" s="244"/>
    </row>
    <row r="3" spans="1:2" ht="6" customHeight="1">
      <c r="A3" s="125"/>
      <c r="B3" s="125"/>
    </row>
    <row r="4" spans="1:2" ht="15.75">
      <c r="A4" s="266" t="s">
        <v>68</v>
      </c>
      <c r="B4" s="266"/>
    </row>
    <row r="5" spans="1:6" ht="15.75">
      <c r="A5" s="266">
        <v>2006</v>
      </c>
      <c r="B5" s="266"/>
      <c r="C5" s="61"/>
      <c r="D5" s="61"/>
      <c r="E5" s="61"/>
      <c r="F5" s="61"/>
    </row>
    <row r="6" spans="1:3" ht="15.75">
      <c r="A6" s="125"/>
      <c r="B6" s="125"/>
      <c r="C6" s="3"/>
    </row>
    <row r="7" spans="1:3" ht="12.75">
      <c r="A7" s="242" t="s">
        <v>46</v>
      </c>
      <c r="B7" s="282" t="s">
        <v>61</v>
      </c>
      <c r="C7" s="3"/>
    </row>
    <row r="8" spans="1:3" ht="3.75" customHeight="1">
      <c r="A8" s="281"/>
      <c r="B8" s="283"/>
      <c r="C8" s="3"/>
    </row>
    <row r="9" spans="1:2" ht="12.75">
      <c r="A9" s="281"/>
      <c r="B9" s="242" t="s">
        <v>62</v>
      </c>
    </row>
    <row r="10" spans="1:2" ht="12.75">
      <c r="A10" s="243"/>
      <c r="B10" s="243"/>
    </row>
    <row r="11" spans="1:2" ht="11.25" customHeight="1">
      <c r="A11" s="122"/>
      <c r="B11" s="122"/>
    </row>
    <row r="12" spans="1:2" ht="19.5" customHeight="1">
      <c r="A12" s="134" t="s">
        <v>0</v>
      </c>
      <c r="B12" s="216">
        <f>SUM(B14:B21)</f>
        <v>17241032641</v>
      </c>
    </row>
    <row r="13" spans="1:2" ht="11.25" customHeight="1">
      <c r="A13" s="122"/>
      <c r="B13" s="218"/>
    </row>
    <row r="14" spans="1:9" ht="19.5" customHeight="1">
      <c r="A14" s="138" t="s">
        <v>48</v>
      </c>
      <c r="B14" s="216">
        <v>6303799368</v>
      </c>
      <c r="D14" s="138"/>
      <c r="E14" s="139"/>
      <c r="F14" s="140"/>
      <c r="H14" s="140"/>
      <c r="I14" s="141"/>
    </row>
    <row r="15" spans="1:9" ht="19.5" customHeight="1">
      <c r="A15" s="138" t="s">
        <v>47</v>
      </c>
      <c r="B15" s="216">
        <v>5618159654</v>
      </c>
      <c r="D15" s="138"/>
      <c r="E15" s="139"/>
      <c r="F15" s="140"/>
      <c r="H15" s="140"/>
      <c r="I15" s="141"/>
    </row>
    <row r="16" spans="1:9" ht="19.5" customHeight="1">
      <c r="A16" s="138" t="s">
        <v>49</v>
      </c>
      <c r="B16" s="216">
        <v>1694313954</v>
      </c>
      <c r="C16" s="38"/>
      <c r="D16" s="138"/>
      <c r="E16" s="139"/>
      <c r="F16" s="140"/>
      <c r="H16" s="140"/>
      <c r="I16" s="141"/>
    </row>
    <row r="17" spans="1:9" ht="19.5" customHeight="1">
      <c r="A17" s="138" t="s">
        <v>55</v>
      </c>
      <c r="B17" s="216">
        <v>1372796447</v>
      </c>
      <c r="C17" s="28"/>
      <c r="D17" s="138"/>
      <c r="E17" s="139"/>
      <c r="F17" s="140"/>
      <c r="H17" s="140"/>
      <c r="I17" s="141"/>
    </row>
    <row r="18" spans="1:9" ht="19.5" customHeight="1">
      <c r="A18" s="138" t="s">
        <v>39</v>
      </c>
      <c r="B18" s="216">
        <v>438305095</v>
      </c>
      <c r="C18" s="85"/>
      <c r="D18" s="138"/>
      <c r="E18" s="139"/>
      <c r="F18" s="140"/>
      <c r="H18" s="140"/>
      <c r="I18" s="141"/>
    </row>
    <row r="19" spans="1:9" ht="19.5" customHeight="1">
      <c r="A19" s="138" t="s">
        <v>51</v>
      </c>
      <c r="B19" s="216">
        <v>312142604</v>
      </c>
      <c r="C19" s="38"/>
      <c r="D19" s="138"/>
      <c r="E19" s="139"/>
      <c r="F19" s="140"/>
      <c r="H19" s="140"/>
      <c r="I19" s="141"/>
    </row>
    <row r="20" spans="1:9" ht="19.5" customHeight="1">
      <c r="A20" s="138" t="s">
        <v>52</v>
      </c>
      <c r="B20" s="216">
        <v>255784290</v>
      </c>
      <c r="C20" s="38"/>
      <c r="D20" s="138"/>
      <c r="E20" s="139"/>
      <c r="F20" s="140"/>
      <c r="H20" s="140"/>
      <c r="I20" s="141"/>
    </row>
    <row r="21" spans="1:9" ht="19.5" customHeight="1">
      <c r="A21" s="138" t="s">
        <v>53</v>
      </c>
      <c r="B21" s="216">
        <v>1245731229</v>
      </c>
      <c r="C21" s="38"/>
      <c r="D21" s="138"/>
      <c r="E21" s="139"/>
      <c r="F21" s="140"/>
      <c r="H21" s="140"/>
      <c r="I21" s="141"/>
    </row>
    <row r="22" spans="1:2" ht="11.25" customHeight="1">
      <c r="A22" s="29"/>
      <c r="B22" s="59"/>
    </row>
    <row r="23" spans="1:2" ht="6" customHeight="1">
      <c r="A23" s="2"/>
      <c r="B23" s="13"/>
    </row>
    <row r="24" spans="1:7" ht="12.75">
      <c r="A24" s="274" t="s">
        <v>72</v>
      </c>
      <c r="B24" s="274"/>
      <c r="C24" s="275"/>
      <c r="D24" s="275"/>
      <c r="E24" s="275"/>
      <c r="F24" s="275"/>
      <c r="G24" s="275"/>
    </row>
    <row r="25" spans="1:2" ht="6.75" customHeight="1">
      <c r="A25" s="26"/>
      <c r="B25" s="25"/>
    </row>
    <row r="26" s="2" customFormat="1" ht="12.75"/>
    <row r="27" spans="1:5" s="2" customFormat="1" ht="12.75">
      <c r="A27" s="18"/>
      <c r="B27" s="87"/>
      <c r="C27" s="82"/>
      <c r="D27" s="87"/>
      <c r="E27" s="82"/>
    </row>
    <row r="28" spans="1:5" s="2" customFormat="1" ht="12.75">
      <c r="A28" s="18"/>
      <c r="B28" s="87"/>
      <c r="C28" s="82"/>
      <c r="D28" s="87"/>
      <c r="E28" s="82"/>
    </row>
    <row r="29" spans="1:5" s="2" customFormat="1" ht="12.75">
      <c r="A29" s="18"/>
      <c r="B29" s="87"/>
      <c r="C29" s="82"/>
      <c r="D29" s="87"/>
      <c r="E29" s="82"/>
    </row>
    <row r="30" spans="1:5" s="2" customFormat="1" ht="12.75">
      <c r="A30" s="18"/>
      <c r="B30" s="87"/>
      <c r="C30" s="82"/>
      <c r="D30" s="87"/>
      <c r="E30" s="82"/>
    </row>
    <row r="31" spans="1:5" s="2" customFormat="1" ht="12.75">
      <c r="A31" s="18"/>
      <c r="B31" s="87"/>
      <c r="C31" s="82"/>
      <c r="D31" s="87"/>
      <c r="E31" s="8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3:7" ht="12.75">
      <c r="C39" s="2"/>
      <c r="D39" s="2"/>
      <c r="E39" s="2"/>
      <c r="F39" s="2"/>
      <c r="G39" s="2"/>
    </row>
  </sheetData>
  <mergeCells count="7">
    <mergeCell ref="A24:G24"/>
    <mergeCell ref="A4:B4"/>
    <mergeCell ref="A2:B2"/>
    <mergeCell ref="A5:B5"/>
    <mergeCell ref="B9:B10"/>
    <mergeCell ref="A7:A10"/>
    <mergeCell ref="B7:B8"/>
  </mergeCells>
  <printOptions horizontalCentered="1"/>
  <pageMargins left="0.65" right="0.75" top="0.46" bottom="0.94" header="0" footer="1.01"/>
  <pageSetup horizontalDpi="300" verticalDpi="300" orientation="portrait" paperSize="9" scale="95" r:id="rId2"/>
  <headerFooter alignWithMargins="0">
    <oddFooter>&amp;C9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2">
      <selection activeCell="E12" sqref="E12"/>
    </sheetView>
  </sheetViews>
  <sheetFormatPr defaultColWidth="9.140625" defaultRowHeight="12.75"/>
  <cols>
    <col min="1" max="1" width="30.57421875" style="1" customWidth="1"/>
    <col min="2" max="3" width="17.00390625" style="1" customWidth="1"/>
    <col min="4" max="4" width="15.00390625" style="1" customWidth="1"/>
    <col min="5" max="6" width="17.00390625" style="1" customWidth="1"/>
    <col min="7" max="7" width="15.00390625" style="1" customWidth="1"/>
    <col min="8" max="8" width="16.7109375" style="1" customWidth="1"/>
    <col min="9" max="9" width="19.421875" style="1" customWidth="1"/>
    <col min="10" max="10" width="15.28125" style="1" customWidth="1"/>
    <col min="11" max="11" width="15.140625" style="1" customWidth="1"/>
    <col min="12" max="16384" width="11.421875" style="1" customWidth="1"/>
  </cols>
  <sheetData>
    <row r="2" spans="1:7" ht="15.75">
      <c r="A2" s="244" t="s">
        <v>21</v>
      </c>
      <c r="B2" s="244"/>
      <c r="C2" s="244"/>
      <c r="D2" s="244"/>
      <c r="E2" s="244"/>
      <c r="F2" s="244"/>
      <c r="G2" s="244"/>
    </row>
    <row r="3" spans="1:7" ht="6" customHeight="1">
      <c r="A3" s="182"/>
      <c r="B3" s="125"/>
      <c r="C3" s="125"/>
      <c r="D3" s="125"/>
      <c r="E3" s="125"/>
      <c r="F3" s="125"/>
      <c r="G3" s="125"/>
    </row>
    <row r="4" spans="1:7" ht="15.75">
      <c r="A4" s="244" t="s">
        <v>112</v>
      </c>
      <c r="B4" s="244"/>
      <c r="C4" s="244"/>
      <c r="D4" s="244"/>
      <c r="E4" s="244"/>
      <c r="F4" s="244"/>
      <c r="G4" s="244"/>
    </row>
    <row r="5" spans="1:8" ht="12.75" customHeight="1">
      <c r="A5" s="266" t="s">
        <v>44</v>
      </c>
      <c r="B5" s="266"/>
      <c r="C5" s="266"/>
      <c r="D5" s="266"/>
      <c r="E5" s="266"/>
      <c r="F5" s="266"/>
      <c r="G5" s="266"/>
      <c r="H5" s="24"/>
    </row>
    <row r="6" spans="1:7" ht="15.75">
      <c r="A6" s="122"/>
      <c r="B6" s="122"/>
      <c r="C6" s="155"/>
      <c r="D6" s="183"/>
      <c r="E6" s="122"/>
      <c r="F6" s="122"/>
      <c r="G6" s="184"/>
    </row>
    <row r="7" spans="1:7" ht="15.75">
      <c r="A7" s="268" t="s">
        <v>46</v>
      </c>
      <c r="B7" s="284" t="s">
        <v>63</v>
      </c>
      <c r="C7" s="285"/>
      <c r="D7" s="285"/>
      <c r="E7" s="285"/>
      <c r="F7" s="285"/>
      <c r="G7" s="286"/>
    </row>
    <row r="8" spans="1:7" ht="13.5" customHeight="1">
      <c r="A8" s="268"/>
      <c r="B8" s="270">
        <v>2005</v>
      </c>
      <c r="C8" s="270"/>
      <c r="D8" s="270"/>
      <c r="E8" s="270">
        <v>2006</v>
      </c>
      <c r="F8" s="270"/>
      <c r="G8" s="270"/>
    </row>
    <row r="9" spans="1:7" ht="12.75" customHeight="1">
      <c r="A9" s="268"/>
      <c r="B9" s="270" t="s">
        <v>0</v>
      </c>
      <c r="C9" s="270" t="s">
        <v>103</v>
      </c>
      <c r="D9" s="270"/>
      <c r="E9" s="270" t="s">
        <v>0</v>
      </c>
      <c r="F9" s="270" t="s">
        <v>103</v>
      </c>
      <c r="G9" s="270"/>
    </row>
    <row r="10" spans="1:7" ht="12.75" customHeight="1">
      <c r="A10" s="268"/>
      <c r="B10" s="270"/>
      <c r="C10" s="164" t="s">
        <v>8</v>
      </c>
      <c r="D10" s="164" t="s">
        <v>9</v>
      </c>
      <c r="E10" s="270"/>
      <c r="F10" s="164" t="s">
        <v>8</v>
      </c>
      <c r="G10" s="164" t="s">
        <v>9</v>
      </c>
    </row>
    <row r="11" spans="1:7" ht="12.75" customHeight="1">
      <c r="A11" s="165"/>
      <c r="B11" s="131"/>
      <c r="C11" s="131"/>
      <c r="D11" s="131"/>
      <c r="E11" s="131"/>
      <c r="F11" s="131"/>
      <c r="G11" s="131"/>
    </row>
    <row r="12" spans="1:8" ht="24" customHeight="1">
      <c r="A12" s="134" t="s">
        <v>0</v>
      </c>
      <c r="B12" s="174">
        <f>+C12+D12</f>
        <v>14418592115</v>
      </c>
      <c r="C12" s="174">
        <f>+C14+C15+C16+C17+C18+C19+C20+C21</f>
        <v>14403931635</v>
      </c>
      <c r="D12" s="174">
        <f>+D14+D15+D16+D17+D18+D19+D20+D21</f>
        <v>14660480</v>
      </c>
      <c r="E12" s="174">
        <f>+G12+F12</f>
        <v>17241032641</v>
      </c>
      <c r="F12" s="174">
        <f>+F14+F15+F16+F17+F18+F19+F20+F21</f>
        <v>17240848768</v>
      </c>
      <c r="G12" s="174">
        <f>+G14+G15+G16+G17+G18+G19+G20+G21</f>
        <v>183873</v>
      </c>
      <c r="H12" s="16"/>
    </row>
    <row r="13" spans="1:7" ht="12.75" customHeight="1">
      <c r="A13" s="134"/>
      <c r="B13" s="155"/>
      <c r="C13" s="122"/>
      <c r="D13" s="155"/>
      <c r="E13" s="122"/>
      <c r="F13" s="122"/>
      <c r="G13" s="122"/>
    </row>
    <row r="14" spans="1:8" ht="24" customHeight="1">
      <c r="A14" s="138" t="s">
        <v>47</v>
      </c>
      <c r="B14" s="155">
        <f aca="true" t="shared" si="0" ref="B14:B20">+C14+D14</f>
        <v>5088428412</v>
      </c>
      <c r="C14" s="139">
        <v>5073767932</v>
      </c>
      <c r="D14" s="238">
        <v>14660480</v>
      </c>
      <c r="E14" s="155">
        <f aca="true" t="shared" si="1" ref="E14:E21">+F14+G14</f>
        <v>5618343529</v>
      </c>
      <c r="F14" s="155">
        <v>5618159656</v>
      </c>
      <c r="G14" s="155">
        <v>183873</v>
      </c>
      <c r="H14" s="139"/>
    </row>
    <row r="15" spans="1:8" ht="24" customHeight="1">
      <c r="A15" s="138" t="s">
        <v>48</v>
      </c>
      <c r="B15" s="155">
        <f t="shared" si="0"/>
        <v>4767787254</v>
      </c>
      <c r="C15" s="139">
        <v>4767787254</v>
      </c>
      <c r="D15" s="160">
        <v>0</v>
      </c>
      <c r="E15" s="155">
        <f t="shared" si="1"/>
        <v>6303799368</v>
      </c>
      <c r="F15" s="155">
        <v>6303799368</v>
      </c>
      <c r="G15" s="155">
        <v>0</v>
      </c>
      <c r="H15" s="139"/>
    </row>
    <row r="16" spans="1:8" ht="24" customHeight="1">
      <c r="A16" s="138" t="s">
        <v>49</v>
      </c>
      <c r="B16" s="155">
        <f t="shared" si="0"/>
        <v>1707074994</v>
      </c>
      <c r="C16" s="139">
        <v>1707074994</v>
      </c>
      <c r="D16" s="160">
        <v>0</v>
      </c>
      <c r="E16" s="155">
        <f t="shared" si="1"/>
        <v>1694130081</v>
      </c>
      <c r="F16" s="155">
        <v>1694130081</v>
      </c>
      <c r="G16" s="155">
        <v>0</v>
      </c>
      <c r="H16" s="139"/>
    </row>
    <row r="17" spans="1:8" ht="24" customHeight="1">
      <c r="A17" s="138" t="s">
        <v>55</v>
      </c>
      <c r="B17" s="155">
        <f t="shared" si="0"/>
        <v>1089487322</v>
      </c>
      <c r="C17" s="139">
        <v>1089487322</v>
      </c>
      <c r="D17" s="160">
        <v>0</v>
      </c>
      <c r="E17" s="155">
        <f t="shared" si="1"/>
        <v>1372796448</v>
      </c>
      <c r="F17" s="133">
        <v>1372796448</v>
      </c>
      <c r="G17" s="133">
        <v>0</v>
      </c>
      <c r="H17" s="139"/>
    </row>
    <row r="18" spans="1:8" ht="24" customHeight="1">
      <c r="A18" s="138" t="s">
        <v>29</v>
      </c>
      <c r="B18" s="155">
        <f t="shared" si="0"/>
        <v>353036882</v>
      </c>
      <c r="C18" s="139">
        <v>353036882</v>
      </c>
      <c r="D18" s="160">
        <v>0</v>
      </c>
      <c r="E18" s="155">
        <f t="shared" si="1"/>
        <v>438305095</v>
      </c>
      <c r="F18" s="155">
        <v>438305095</v>
      </c>
      <c r="G18" s="155">
        <v>0</v>
      </c>
      <c r="H18" s="16"/>
    </row>
    <row r="19" spans="1:7" ht="24" customHeight="1">
      <c r="A19" s="138" t="s">
        <v>51</v>
      </c>
      <c r="B19" s="155">
        <f t="shared" si="0"/>
        <v>262967950</v>
      </c>
      <c r="C19" s="139">
        <v>262967950</v>
      </c>
      <c r="D19" s="160">
        <v>0</v>
      </c>
      <c r="E19" s="155">
        <f t="shared" si="1"/>
        <v>312142604</v>
      </c>
      <c r="F19" s="155">
        <v>312142604</v>
      </c>
      <c r="G19" s="155">
        <v>0</v>
      </c>
    </row>
    <row r="20" spans="1:7" ht="24" customHeight="1">
      <c r="A20" s="138" t="s">
        <v>52</v>
      </c>
      <c r="B20" s="155">
        <f t="shared" si="0"/>
        <v>122883429</v>
      </c>
      <c r="C20" s="139">
        <v>122883429</v>
      </c>
      <c r="D20" s="160">
        <v>0</v>
      </c>
      <c r="E20" s="155">
        <f t="shared" si="1"/>
        <v>255784288</v>
      </c>
      <c r="F20" s="155">
        <v>255784288</v>
      </c>
      <c r="G20" s="155">
        <v>0</v>
      </c>
    </row>
    <row r="21" spans="1:7" ht="24" customHeight="1">
      <c r="A21" s="138" t="s">
        <v>53</v>
      </c>
      <c r="B21" s="155">
        <f>+C21+D21</f>
        <v>1026925872</v>
      </c>
      <c r="C21" s="139">
        <v>1026925872</v>
      </c>
      <c r="D21" s="160">
        <v>0</v>
      </c>
      <c r="E21" s="155">
        <f t="shared" si="1"/>
        <v>1245731228</v>
      </c>
      <c r="F21" s="155">
        <v>1245731228</v>
      </c>
      <c r="G21" s="155">
        <v>0</v>
      </c>
    </row>
    <row r="22" spans="1:7" ht="12.75" customHeight="1">
      <c r="A22" s="185"/>
      <c r="B22" s="186"/>
      <c r="C22" s="187"/>
      <c r="D22" s="187"/>
      <c r="E22" s="186"/>
      <c r="F22" s="187"/>
      <c r="G22" s="187"/>
    </row>
    <row r="23" spans="1:8" ht="9.75" customHeight="1">
      <c r="A23" s="99"/>
      <c r="B23" s="100"/>
      <c r="C23" s="99"/>
      <c r="D23" s="100"/>
      <c r="E23" s="100"/>
      <c r="F23" s="99"/>
      <c r="G23" s="99"/>
      <c r="H23" s="16"/>
    </row>
    <row r="24" spans="1:7" ht="14.25" customHeight="1">
      <c r="A24" s="287" t="s">
        <v>40</v>
      </c>
      <c r="B24" s="288"/>
      <c r="C24" s="99"/>
      <c r="D24" s="99"/>
      <c r="E24" s="99"/>
      <c r="F24" s="99"/>
      <c r="G24" s="99"/>
    </row>
    <row r="25" spans="1:7" ht="9.75" customHeight="1">
      <c r="A25" s="96"/>
      <c r="B25" s="96"/>
      <c r="C25" s="96"/>
      <c r="D25" s="98"/>
      <c r="E25" s="96"/>
      <c r="F25" s="96"/>
      <c r="G25" s="96"/>
    </row>
    <row r="26" ht="15" customHeight="1">
      <c r="D26" s="2"/>
    </row>
    <row r="27" ht="12.75">
      <c r="D27" s="2"/>
    </row>
    <row r="28" spans="1:6" ht="12.75">
      <c r="A28" s="50"/>
      <c r="C28" s="53"/>
      <c r="E28" s="53"/>
      <c r="F28" s="46"/>
    </row>
    <row r="29" spans="1:6" ht="15.75">
      <c r="A29" s="138"/>
      <c r="C29" s="140"/>
      <c r="E29" s="55"/>
      <c r="F29" s="55"/>
    </row>
    <row r="30" spans="1:6" ht="15.75">
      <c r="A30" s="138"/>
      <c r="C30" s="140"/>
      <c r="E30" s="53"/>
      <c r="F30" s="55"/>
    </row>
    <row r="31" spans="1:6" ht="15.75">
      <c r="A31" s="138"/>
      <c r="C31" s="140"/>
      <c r="E31" s="53"/>
      <c r="F31" s="55"/>
    </row>
    <row r="32" spans="1:6" ht="15.75">
      <c r="A32" s="138"/>
      <c r="C32" s="140"/>
      <c r="E32" s="53"/>
      <c r="F32" s="55"/>
    </row>
    <row r="33" spans="1:6" ht="15.75">
      <c r="A33" s="138"/>
      <c r="C33" s="140"/>
      <c r="E33" s="108"/>
      <c r="F33" s="109"/>
    </row>
    <row r="34" spans="1:3" ht="15.75">
      <c r="A34" s="138"/>
      <c r="C34" s="140"/>
    </row>
    <row r="35" spans="1:3" ht="15.75">
      <c r="A35" s="138"/>
      <c r="C35" s="140"/>
    </row>
    <row r="36" spans="1:3" ht="15.75">
      <c r="A36" s="138"/>
      <c r="C36" s="140"/>
    </row>
  </sheetData>
  <mergeCells count="12">
    <mergeCell ref="A24:B24"/>
    <mergeCell ref="B8:D8"/>
    <mergeCell ref="E8:G8"/>
    <mergeCell ref="F9:G9"/>
    <mergeCell ref="C9:D9"/>
    <mergeCell ref="E9:E10"/>
    <mergeCell ref="B9:B10"/>
    <mergeCell ref="A7:A10"/>
    <mergeCell ref="B7:G7"/>
    <mergeCell ref="A4:G4"/>
    <mergeCell ref="A2:G2"/>
    <mergeCell ref="A5:G5"/>
  </mergeCells>
  <printOptions horizontalCentered="1"/>
  <pageMargins left="0.71" right="0.61" top="0.59" bottom="0.87" header="0" footer="1.02"/>
  <pageSetup horizontalDpi="300" verticalDpi="300" orientation="landscape" paperSize="9" scale="95" r:id="rId1"/>
  <headerFooter alignWithMargins="0">
    <oddFooter>&amp;C10</oddFooter>
  </headerFooter>
  <ignoredErrors>
    <ignoredError sqref="E1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4">
      <selection activeCell="C16" sqref="C16"/>
    </sheetView>
  </sheetViews>
  <sheetFormatPr defaultColWidth="9.140625" defaultRowHeight="12.75"/>
  <cols>
    <col min="1" max="1" width="33.28125" style="1" customWidth="1"/>
    <col min="2" max="2" width="20.140625" style="1" customWidth="1"/>
    <col min="3" max="3" width="18.57421875" style="1" customWidth="1"/>
    <col min="4" max="4" width="32.00390625" style="1" customWidth="1"/>
    <col min="5" max="5" width="19.00390625" style="1" customWidth="1"/>
    <col min="6" max="16384" width="11.421875" style="1" customWidth="1"/>
  </cols>
  <sheetData>
    <row r="1" spans="1:4" s="19" customFormat="1" ht="11.25">
      <c r="A1" s="278"/>
      <c r="B1" s="278"/>
      <c r="C1" s="278"/>
      <c r="D1" s="23"/>
    </row>
    <row r="3" spans="1:3" ht="15.75">
      <c r="A3" s="244" t="s">
        <v>22</v>
      </c>
      <c r="B3" s="244"/>
      <c r="C3" s="244"/>
    </row>
    <row r="4" spans="1:3" ht="6" customHeight="1">
      <c r="A4" s="125"/>
      <c r="B4" s="125"/>
      <c r="C4" s="125"/>
    </row>
    <row r="5" spans="1:4" ht="15.75">
      <c r="A5" s="244" t="s">
        <v>107</v>
      </c>
      <c r="B5" s="244"/>
      <c r="C5" s="244"/>
      <c r="D5" s="7"/>
    </row>
    <row r="6" spans="1:4" ht="15.75">
      <c r="A6" s="244">
        <v>2006</v>
      </c>
      <c r="B6" s="244"/>
      <c r="C6" s="244"/>
      <c r="D6" s="7"/>
    </row>
    <row r="7" spans="1:4" ht="15.75">
      <c r="A7" s="122"/>
      <c r="B7" s="122"/>
      <c r="C7" s="122"/>
      <c r="D7" s="7"/>
    </row>
    <row r="8" spans="1:3" ht="15.75" customHeight="1">
      <c r="A8" s="242" t="s">
        <v>46</v>
      </c>
      <c r="B8" s="242" t="s">
        <v>108</v>
      </c>
      <c r="C8" s="242" t="s">
        <v>73</v>
      </c>
    </row>
    <row r="9" spans="1:4" ht="12.75" customHeight="1">
      <c r="A9" s="281"/>
      <c r="B9" s="281"/>
      <c r="C9" s="281"/>
      <c r="D9" s="12"/>
    </row>
    <row r="10" spans="1:4" ht="12.75" customHeight="1">
      <c r="A10" s="281"/>
      <c r="B10" s="281"/>
      <c r="C10" s="281"/>
      <c r="D10" s="2"/>
    </row>
    <row r="11" spans="1:4" ht="3.75" customHeight="1">
      <c r="A11" s="243"/>
      <c r="B11" s="243"/>
      <c r="C11" s="243"/>
      <c r="D11" s="2"/>
    </row>
    <row r="12" spans="1:4" ht="14.25" customHeight="1">
      <c r="A12" s="188"/>
      <c r="B12" s="130"/>
      <c r="C12" s="165"/>
      <c r="D12" s="2"/>
    </row>
    <row r="13" spans="1:4" ht="24.75" customHeight="1">
      <c r="A13" s="189" t="s">
        <v>0</v>
      </c>
      <c r="B13" s="146">
        <f>SUM(B15:B19)</f>
        <v>17241032641</v>
      </c>
      <c r="C13" s="190">
        <f>+B13/B13*100</f>
        <v>100</v>
      </c>
      <c r="D13" s="138"/>
    </row>
    <row r="14" spans="1:5" ht="14.25" customHeight="1">
      <c r="A14" s="122"/>
      <c r="B14" s="139"/>
      <c r="C14" s="191"/>
      <c r="D14" s="138"/>
      <c r="E14" s="139"/>
    </row>
    <row r="15" spans="1:5" s="2" customFormat="1" ht="24.75" customHeight="1">
      <c r="A15" s="138" t="s">
        <v>48</v>
      </c>
      <c r="B15" s="155">
        <v>6303799368</v>
      </c>
      <c r="C15" s="192">
        <f>+B15/B13*100</f>
        <v>36.562771495538286</v>
      </c>
      <c r="D15" s="138"/>
      <c r="E15" s="139"/>
    </row>
    <row r="16" spans="1:5" s="2" customFormat="1" ht="24.75" customHeight="1">
      <c r="A16" s="138" t="s">
        <v>64</v>
      </c>
      <c r="B16" s="139">
        <v>5618343529</v>
      </c>
      <c r="C16" s="192">
        <f>+B16/B13*100</f>
        <v>32.58704769016742</v>
      </c>
      <c r="D16" s="138"/>
      <c r="E16" s="139"/>
    </row>
    <row r="17" spans="1:5" s="2" customFormat="1" ht="24.75" customHeight="1">
      <c r="A17" s="138" t="s">
        <v>49</v>
      </c>
      <c r="B17" s="155">
        <v>1694130081</v>
      </c>
      <c r="C17" s="192">
        <f>+B17/B15*100</f>
        <v>26.874746198299377</v>
      </c>
      <c r="D17" s="35"/>
      <c r="E17" s="119"/>
    </row>
    <row r="18" spans="1:5" s="2" customFormat="1" ht="24.75" customHeight="1">
      <c r="A18" s="138" t="s">
        <v>55</v>
      </c>
      <c r="B18" s="133">
        <v>1372796448</v>
      </c>
      <c r="C18" s="192">
        <f>+B18/B16*100</f>
        <v>24.434184932161703</v>
      </c>
      <c r="D18" s="35"/>
      <c r="E18" s="119"/>
    </row>
    <row r="19" spans="1:5" s="2" customFormat="1" ht="24.75" customHeight="1">
      <c r="A19" s="138" t="s">
        <v>53</v>
      </c>
      <c r="B19" s="133">
        <v>2251963215</v>
      </c>
      <c r="C19" s="192">
        <f>+B19/B13*100</f>
        <v>13.061649275257004</v>
      </c>
      <c r="D19" s="35"/>
      <c r="E19" s="119"/>
    </row>
    <row r="20" spans="1:4" ht="14.25" customHeight="1">
      <c r="A20" s="142"/>
      <c r="B20" s="172"/>
      <c r="C20" s="142"/>
      <c r="D20" s="35"/>
    </row>
    <row r="21" spans="1:4" ht="5.25" customHeight="1">
      <c r="A21" s="2"/>
      <c r="B21" s="13"/>
      <c r="C21" s="2"/>
      <c r="D21" s="2"/>
    </row>
    <row r="22" spans="1:4" ht="15.75" customHeight="1">
      <c r="A22" s="78" t="s">
        <v>77</v>
      </c>
      <c r="B22" s="58"/>
      <c r="C22" s="121"/>
      <c r="D22" s="58"/>
    </row>
    <row r="23" spans="1:4" ht="6" customHeight="1">
      <c r="A23" s="26"/>
      <c r="B23" s="60"/>
      <c r="C23" s="25"/>
      <c r="D23" s="25"/>
    </row>
    <row r="24" spans="1:5" ht="15">
      <c r="A24" s="287" t="s">
        <v>40</v>
      </c>
      <c r="B24" s="288"/>
      <c r="E24" s="16"/>
    </row>
    <row r="25" spans="1:2" ht="4.5" customHeight="1">
      <c r="A25" s="276"/>
      <c r="B25" s="276"/>
    </row>
    <row r="30" spans="1:2" ht="12.75">
      <c r="A30" s="289"/>
      <c r="B30" s="289"/>
    </row>
    <row r="31" spans="1:2" ht="12.75">
      <c r="A31" s="289"/>
      <c r="B31" s="289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9"/>
      <c r="C36" s="2"/>
      <c r="E36" s="2"/>
      <c r="F36" s="2"/>
      <c r="G36" s="2"/>
    </row>
    <row r="37" spans="1:7" ht="12.75">
      <c r="A37" s="2"/>
      <c r="C37" s="2"/>
      <c r="D37" s="2"/>
      <c r="E37" s="2"/>
      <c r="F37" s="2"/>
      <c r="G37" s="2"/>
    </row>
    <row r="38" spans="1:7" ht="12.75">
      <c r="A38" s="2"/>
      <c r="C38" s="2"/>
      <c r="D38" s="2"/>
      <c r="E38" s="2"/>
      <c r="F38" s="2"/>
      <c r="G38" s="2"/>
    </row>
    <row r="39" spans="1:3" ht="12.75">
      <c r="A39" s="2"/>
      <c r="C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mergeCells count="11">
    <mergeCell ref="A30:B30"/>
    <mergeCell ref="A31:B31"/>
    <mergeCell ref="A24:B24"/>
    <mergeCell ref="A8:A11"/>
    <mergeCell ref="B8:B11"/>
    <mergeCell ref="A1:C1"/>
    <mergeCell ref="A3:C3"/>
    <mergeCell ref="A5:C5"/>
    <mergeCell ref="A25:B25"/>
    <mergeCell ref="A6:C6"/>
    <mergeCell ref="C8:C11"/>
  </mergeCells>
  <printOptions horizontalCentered="1"/>
  <pageMargins left="0.59" right="0.7874015748031497" top="0.85" bottom="0.88" header="0" footer="0.9"/>
  <pageSetup horizontalDpi="300" verticalDpi="300" orientation="portrait" paperSize="9" scale="95" r:id="rId2"/>
  <headerFooter alignWithMargins="0">
    <oddFooter>&amp;C11</oddFooter>
  </headerFooter>
  <ignoredErrors>
    <ignoredError sqref="C16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B6" sqref="B6:G6"/>
    </sheetView>
  </sheetViews>
  <sheetFormatPr defaultColWidth="9.140625" defaultRowHeight="12.75"/>
  <cols>
    <col min="1" max="1" width="31.28125" style="0" customWidth="1"/>
    <col min="2" max="2" width="13.8515625" style="0" hidden="1" customWidth="1"/>
    <col min="3" max="7" width="15.7109375" style="0" customWidth="1"/>
    <col min="8" max="16384" width="11.421875" style="0" customWidth="1"/>
  </cols>
  <sheetData>
    <row r="1" spans="1:7" ht="15.75">
      <c r="A1" s="244" t="s">
        <v>83</v>
      </c>
      <c r="B1" s="244"/>
      <c r="C1" s="244"/>
      <c r="D1" s="244"/>
      <c r="E1" s="244"/>
      <c r="F1" s="244"/>
      <c r="G1" s="244"/>
    </row>
    <row r="2" spans="1:7" ht="6" customHeight="1">
      <c r="A2" s="125"/>
      <c r="B2" s="125"/>
      <c r="C2" s="125"/>
      <c r="D2" s="125"/>
      <c r="E2" s="125"/>
      <c r="F2" s="122"/>
      <c r="G2" s="122"/>
    </row>
    <row r="3" spans="1:7" ht="15.75">
      <c r="A3" s="244" t="s">
        <v>71</v>
      </c>
      <c r="B3" s="244"/>
      <c r="C3" s="244"/>
      <c r="D3" s="244"/>
      <c r="E3" s="244"/>
      <c r="F3" s="244"/>
      <c r="G3" s="244"/>
    </row>
    <row r="4" spans="1:7" ht="15.75">
      <c r="A4" s="244" t="s">
        <v>42</v>
      </c>
      <c r="B4" s="244"/>
      <c r="C4" s="244"/>
      <c r="D4" s="244"/>
      <c r="E4" s="244"/>
      <c r="F4" s="244"/>
      <c r="G4" s="244"/>
    </row>
    <row r="5" spans="1:7" ht="11.25" customHeight="1">
      <c r="A5" s="244"/>
      <c r="B5" s="244"/>
      <c r="C5" s="244"/>
      <c r="D5" s="244"/>
      <c r="E5" s="244"/>
      <c r="F5" s="199"/>
      <c r="G5" s="199"/>
    </row>
    <row r="6" spans="1:7" ht="15.75">
      <c r="A6" s="290" t="s">
        <v>109</v>
      </c>
      <c r="B6" s="284" t="s">
        <v>110</v>
      </c>
      <c r="C6" s="285"/>
      <c r="D6" s="285"/>
      <c r="E6" s="285"/>
      <c r="F6" s="285"/>
      <c r="G6" s="286"/>
    </row>
    <row r="7" spans="1:7" ht="15.75">
      <c r="A7" s="291"/>
      <c r="B7" s="200">
        <v>2000</v>
      </c>
      <c r="C7" s="201">
        <v>2002</v>
      </c>
      <c r="D7" s="202">
        <v>2003</v>
      </c>
      <c r="E7" s="202">
        <v>2004</v>
      </c>
      <c r="F7" s="202">
        <v>2005</v>
      </c>
      <c r="G7" s="202">
        <v>2006</v>
      </c>
    </row>
    <row r="8" spans="1:7" ht="8.25" customHeight="1">
      <c r="A8" s="203"/>
      <c r="B8" s="204"/>
      <c r="C8" s="204"/>
      <c r="D8" s="204"/>
      <c r="E8" s="204"/>
      <c r="F8" s="204"/>
      <c r="G8" s="199"/>
    </row>
    <row r="9" spans="1:7" ht="16.5" customHeight="1">
      <c r="A9" s="129" t="s">
        <v>7</v>
      </c>
      <c r="B9" s="205">
        <v>28</v>
      </c>
      <c r="C9" s="131">
        <v>23</v>
      </c>
      <c r="D9" s="131">
        <v>21</v>
      </c>
      <c r="E9" s="131">
        <v>19</v>
      </c>
      <c r="F9" s="131">
        <v>22</v>
      </c>
      <c r="G9" s="205">
        <v>25</v>
      </c>
    </row>
    <row r="10" spans="1:7" ht="16.5" customHeight="1">
      <c r="A10" s="129" t="s">
        <v>69</v>
      </c>
      <c r="B10" s="205">
        <v>26</v>
      </c>
      <c r="C10" s="131">
        <v>23</v>
      </c>
      <c r="D10" s="131">
        <v>19</v>
      </c>
      <c r="E10" s="131">
        <v>19</v>
      </c>
      <c r="F10" s="131">
        <v>17</v>
      </c>
      <c r="G10" s="205">
        <v>22</v>
      </c>
    </row>
    <row r="11" spans="1:7" ht="16.5" customHeight="1">
      <c r="A11" s="129" t="s">
        <v>65</v>
      </c>
      <c r="B11" s="205">
        <v>28</v>
      </c>
      <c r="C11" s="131">
        <v>25</v>
      </c>
      <c r="D11" s="131">
        <v>22</v>
      </c>
      <c r="E11" s="131">
        <v>18</v>
      </c>
      <c r="F11" s="131">
        <v>21</v>
      </c>
      <c r="G11" s="205">
        <v>23</v>
      </c>
    </row>
    <row r="12" spans="1:7" ht="16.5" customHeight="1">
      <c r="A12" s="129" t="s">
        <v>66</v>
      </c>
      <c r="B12" s="205">
        <v>20</v>
      </c>
      <c r="C12" s="131">
        <v>17</v>
      </c>
      <c r="D12" s="131">
        <v>14</v>
      </c>
      <c r="E12" s="131">
        <v>13</v>
      </c>
      <c r="F12" s="131">
        <v>12</v>
      </c>
      <c r="G12" s="205">
        <v>15</v>
      </c>
    </row>
    <row r="13" spans="1:11" ht="16.5" customHeight="1">
      <c r="A13" s="129" t="s">
        <v>51</v>
      </c>
      <c r="B13" s="205">
        <v>26</v>
      </c>
      <c r="C13" s="131">
        <v>21</v>
      </c>
      <c r="D13" s="131">
        <v>19</v>
      </c>
      <c r="E13" s="131">
        <v>19</v>
      </c>
      <c r="F13" s="131">
        <v>18</v>
      </c>
      <c r="G13" s="205">
        <v>20</v>
      </c>
      <c r="I13" s="39"/>
      <c r="J13" s="39"/>
      <c r="K13" s="39"/>
    </row>
    <row r="14" spans="1:11" ht="16.5" customHeight="1">
      <c r="A14" s="129" t="s">
        <v>47</v>
      </c>
      <c r="B14" s="205"/>
      <c r="C14" s="131">
        <v>32</v>
      </c>
      <c r="D14" s="131">
        <v>30</v>
      </c>
      <c r="E14" s="131">
        <v>29</v>
      </c>
      <c r="F14" s="131">
        <v>27</v>
      </c>
      <c r="G14" s="205">
        <v>27</v>
      </c>
      <c r="I14" s="39"/>
      <c r="J14" s="39"/>
      <c r="K14" s="39"/>
    </row>
    <row r="15" spans="1:11" ht="16.5" customHeight="1">
      <c r="A15" s="129" t="s">
        <v>67</v>
      </c>
      <c r="B15" s="205"/>
      <c r="C15" s="131">
        <v>1</v>
      </c>
      <c r="D15" s="131">
        <v>0</v>
      </c>
      <c r="E15" s="131">
        <v>0</v>
      </c>
      <c r="F15" s="131">
        <v>0</v>
      </c>
      <c r="G15" s="205">
        <v>0</v>
      </c>
      <c r="I15" s="39"/>
      <c r="J15" s="39"/>
      <c r="K15" s="39"/>
    </row>
    <row r="16" spans="1:7" ht="16.5" customHeight="1">
      <c r="A16" s="129" t="s">
        <v>29</v>
      </c>
      <c r="B16" s="205">
        <v>32</v>
      </c>
      <c r="C16" s="131">
        <v>28</v>
      </c>
      <c r="D16" s="131">
        <v>24</v>
      </c>
      <c r="E16" s="131">
        <v>23</v>
      </c>
      <c r="F16" s="131">
        <v>23</v>
      </c>
      <c r="G16" s="205">
        <v>25</v>
      </c>
    </row>
    <row r="17" spans="1:7" ht="16.5" customHeight="1">
      <c r="A17" s="129" t="s">
        <v>53</v>
      </c>
      <c r="B17" s="205">
        <v>29</v>
      </c>
      <c r="C17" s="131">
        <v>26</v>
      </c>
      <c r="D17" s="131">
        <v>24</v>
      </c>
      <c r="E17" s="131">
        <v>22</v>
      </c>
      <c r="F17" s="131">
        <v>24</v>
      </c>
      <c r="G17" s="205">
        <v>23</v>
      </c>
    </row>
    <row r="18" spans="1:7" ht="16.5" customHeight="1">
      <c r="A18" s="206" t="s">
        <v>26</v>
      </c>
      <c r="B18" s="193">
        <v>39</v>
      </c>
      <c r="C18" s="193">
        <v>37</v>
      </c>
      <c r="D18" s="193">
        <v>35</v>
      </c>
      <c r="E18" s="193">
        <v>34</v>
      </c>
      <c r="F18" s="193">
        <v>34</v>
      </c>
      <c r="G18" s="193">
        <v>34</v>
      </c>
    </row>
    <row r="19" spans="1:7" ht="9" customHeight="1">
      <c r="A19" s="207"/>
      <c r="B19" s="208"/>
      <c r="C19" s="208"/>
      <c r="D19" s="208"/>
      <c r="E19" s="208"/>
      <c r="F19" s="208"/>
      <c r="G19" s="208"/>
    </row>
    <row r="20" spans="1:7" ht="4.5" customHeight="1">
      <c r="A20" s="117"/>
      <c r="B20" s="42"/>
      <c r="C20" s="42"/>
      <c r="D20" s="42"/>
      <c r="E20" s="42"/>
      <c r="F20" s="42"/>
      <c r="G20" s="42"/>
    </row>
    <row r="21" spans="1:7" ht="11.25" customHeight="1">
      <c r="A21" s="26" t="s">
        <v>25</v>
      </c>
      <c r="B21" s="42"/>
      <c r="C21" s="42"/>
      <c r="D21" s="42"/>
      <c r="E21" s="42"/>
      <c r="F21" s="42"/>
      <c r="G21" s="42"/>
    </row>
    <row r="22" spans="2:7" ht="6" customHeight="1">
      <c r="B22" s="42"/>
      <c r="C22" s="42"/>
      <c r="D22" s="42"/>
      <c r="E22" s="42"/>
      <c r="F22" s="42"/>
      <c r="G22" s="42"/>
    </row>
    <row r="23" spans="2:4" ht="14.25" customHeight="1">
      <c r="B23" s="1"/>
      <c r="C23" s="1"/>
      <c r="D23" s="1"/>
    </row>
    <row r="24" spans="1:4" ht="14.25" customHeight="1">
      <c r="A24" s="26"/>
      <c r="B24" s="1"/>
      <c r="C24" s="1"/>
      <c r="D24" s="1"/>
    </row>
    <row r="25" spans="2:4" ht="16.5" customHeight="1">
      <c r="B25" s="1"/>
      <c r="C25" s="1"/>
      <c r="D25" s="1"/>
    </row>
    <row r="26" spans="2:4" ht="13.5" customHeight="1">
      <c r="B26" s="1"/>
      <c r="C26" s="1"/>
      <c r="D26" s="1"/>
    </row>
    <row r="27" spans="8:14" ht="15.75">
      <c r="H27" s="244"/>
      <c r="I27" s="244"/>
      <c r="J27" s="244"/>
      <c r="K27" s="244"/>
      <c r="L27" s="244"/>
      <c r="M27" s="244"/>
      <c r="N27" s="244"/>
    </row>
    <row r="28" spans="1:9" ht="12.75">
      <c r="A28" s="293"/>
      <c r="B28" s="293"/>
      <c r="C28" s="293"/>
      <c r="D28" s="293"/>
      <c r="E28" s="293"/>
      <c r="F28" s="40"/>
      <c r="G28" s="40"/>
      <c r="H28" s="40"/>
      <c r="I28" s="39"/>
    </row>
    <row r="29" spans="1:9" ht="12.75">
      <c r="A29" s="2"/>
      <c r="B29" s="2"/>
      <c r="C29" s="2"/>
      <c r="D29" s="12"/>
      <c r="E29" s="2"/>
      <c r="F29" s="2"/>
      <c r="G29" s="2"/>
      <c r="H29" s="2"/>
      <c r="I29" s="39"/>
    </row>
    <row r="30" spans="1:9" ht="12.75">
      <c r="A30" s="294"/>
      <c r="B30" s="294"/>
      <c r="C30" s="294"/>
      <c r="D30" s="294"/>
      <c r="E30" s="294"/>
      <c r="F30" s="2"/>
      <c r="G30" s="2"/>
      <c r="H30" s="2"/>
      <c r="I30" s="39"/>
    </row>
    <row r="31" spans="1:9" ht="12.75">
      <c r="A31" s="295"/>
      <c r="B31" s="295"/>
      <c r="C31" s="295"/>
      <c r="D31" s="295"/>
      <c r="E31" s="295"/>
      <c r="F31" s="39"/>
      <c r="G31" s="39"/>
      <c r="H31" s="39"/>
      <c r="I31" s="39"/>
    </row>
    <row r="32" spans="1:9" ht="12.75">
      <c r="A32" s="295"/>
      <c r="B32" s="295"/>
      <c r="C32" s="295"/>
      <c r="D32" s="295"/>
      <c r="E32" s="295"/>
      <c r="F32" s="39"/>
      <c r="G32" s="39"/>
      <c r="H32" s="39"/>
      <c r="I32" s="39"/>
    </row>
    <row r="33" spans="1:9" ht="12.75">
      <c r="A33" s="294"/>
      <c r="B33" s="294"/>
      <c r="C33" s="294"/>
      <c r="D33" s="294"/>
      <c r="E33" s="294"/>
      <c r="F33" s="41"/>
      <c r="G33" s="39"/>
      <c r="H33" s="39"/>
      <c r="I33" s="39"/>
    </row>
    <row r="34" spans="1:9" ht="12.75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12.75">
      <c r="A35" s="292"/>
      <c r="B35" s="294"/>
      <c r="C35" s="294"/>
      <c r="D35" s="294"/>
      <c r="E35" s="294"/>
      <c r="F35" s="294"/>
      <c r="G35" s="39"/>
      <c r="H35" s="39"/>
      <c r="I35" s="39"/>
    </row>
    <row r="36" spans="1:9" ht="12.75">
      <c r="A36" s="292"/>
      <c r="B36" s="292"/>
      <c r="C36" s="292"/>
      <c r="D36" s="292"/>
      <c r="E36" s="292"/>
      <c r="F36" s="292"/>
      <c r="G36" s="292"/>
      <c r="H36" s="292"/>
      <c r="I36" s="39"/>
    </row>
    <row r="37" spans="1:9" ht="12.75">
      <c r="A37" s="292"/>
      <c r="B37" s="292"/>
      <c r="C37" s="292"/>
      <c r="D37" s="292"/>
      <c r="E37" s="292"/>
      <c r="F37" s="292"/>
      <c r="G37" s="292"/>
      <c r="H37" s="292"/>
      <c r="I37" s="39"/>
    </row>
    <row r="38" spans="1:9" ht="12.75">
      <c r="A38" s="32"/>
      <c r="B38" s="32"/>
      <c r="C38" s="32"/>
      <c r="D38" s="32"/>
      <c r="E38" s="32"/>
      <c r="F38" s="32"/>
      <c r="G38" s="32"/>
      <c r="H38" s="32"/>
      <c r="I38" s="39"/>
    </row>
    <row r="39" spans="1:9" ht="12.75">
      <c r="A39" s="33"/>
      <c r="B39" s="34"/>
      <c r="C39" s="34"/>
      <c r="D39" s="34"/>
      <c r="E39" s="34"/>
      <c r="F39" s="34"/>
      <c r="G39" s="34"/>
      <c r="H39" s="34"/>
      <c r="I39" s="39"/>
    </row>
    <row r="40" spans="1:9" ht="12.75">
      <c r="A40" s="17"/>
      <c r="B40" s="17"/>
      <c r="C40" s="17"/>
      <c r="D40" s="17"/>
      <c r="E40" s="17"/>
      <c r="F40" s="17"/>
      <c r="G40" s="17"/>
      <c r="H40" s="17"/>
      <c r="I40" s="39"/>
    </row>
    <row r="41" spans="1:9" ht="12.75">
      <c r="A41" s="17"/>
      <c r="B41" s="36"/>
      <c r="C41" s="36"/>
      <c r="D41" s="36"/>
      <c r="E41" s="36"/>
      <c r="F41" s="36"/>
      <c r="G41" s="36"/>
      <c r="H41" s="36"/>
      <c r="I41" s="39"/>
    </row>
    <row r="42" spans="1:9" ht="3.75" customHeight="1">
      <c r="A42" s="37"/>
      <c r="B42" s="36"/>
      <c r="C42" s="36"/>
      <c r="D42" s="36"/>
      <c r="E42" s="36"/>
      <c r="F42" s="36"/>
      <c r="G42" s="36"/>
      <c r="H42" s="36"/>
      <c r="I42" s="39"/>
    </row>
    <row r="43" spans="1:9" ht="12.75" hidden="1">
      <c r="A43" s="17"/>
      <c r="B43" s="36"/>
      <c r="C43" s="36"/>
      <c r="D43" s="36"/>
      <c r="E43" s="36"/>
      <c r="F43" s="36"/>
      <c r="G43" s="36"/>
      <c r="H43" s="36"/>
      <c r="I43" s="39"/>
    </row>
    <row r="44" spans="1:9" ht="12.75" hidden="1">
      <c r="A44" s="17"/>
      <c r="B44" s="36"/>
      <c r="C44" s="36"/>
      <c r="D44" s="36"/>
      <c r="E44" s="36"/>
      <c r="F44" s="36"/>
      <c r="G44" s="36"/>
      <c r="H44" s="36"/>
      <c r="I44" s="39"/>
    </row>
    <row r="45" ht="12.75" hidden="1"/>
    <row r="46" ht="12.75" hidden="1"/>
    <row r="47" ht="12.75" hidden="1"/>
    <row r="146" s="1" customFormat="1" ht="12.75"/>
    <row r="147" s="31" customFormat="1" ht="16.5"/>
    <row r="148" s="19" customFormat="1" ht="11.25"/>
    <row r="149" s="1" customFormat="1" ht="12.75"/>
    <row r="150" s="1" customFormat="1" ht="12.75"/>
    <row r="155" ht="23.25" customHeight="1"/>
    <row r="156" ht="15" customHeight="1"/>
    <row r="167" ht="12.75" customHeight="1"/>
  </sheetData>
  <mergeCells count="21">
    <mergeCell ref="A30:E30"/>
    <mergeCell ref="D36:D37"/>
    <mergeCell ref="E36:E37"/>
    <mergeCell ref="A33:E33"/>
    <mergeCell ref="A32:E32"/>
    <mergeCell ref="A31:E31"/>
    <mergeCell ref="A35:A37"/>
    <mergeCell ref="A1:G1"/>
    <mergeCell ref="A3:G3"/>
    <mergeCell ref="A4:G4"/>
    <mergeCell ref="H36:H37"/>
    <mergeCell ref="A28:E28"/>
    <mergeCell ref="F36:F37"/>
    <mergeCell ref="B35:F35"/>
    <mergeCell ref="B36:B37"/>
    <mergeCell ref="C36:C37"/>
    <mergeCell ref="G36:G37"/>
    <mergeCell ref="H27:N27"/>
    <mergeCell ref="A6:A7"/>
    <mergeCell ref="A5:E5"/>
    <mergeCell ref="B6:G6"/>
  </mergeCells>
  <printOptions horizontalCentered="1" verticalCentered="1"/>
  <pageMargins left="1.3474015748031496" right="0.7874015748031497" top="0.12" bottom="0.44" header="0" footer="0.46"/>
  <pageSetup horizontalDpi="600" verticalDpi="600" orientation="landscape" paperSize="9" scale="95" r:id="rId2"/>
  <headerFooter alignWithMargins="0">
    <oddFooter>&amp;C-12-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G14" sqref="G14"/>
    </sheetView>
  </sheetViews>
  <sheetFormatPr defaultColWidth="9.140625" defaultRowHeight="12.75"/>
  <cols>
    <col min="1" max="1" width="28.140625" style="1" customWidth="1"/>
    <col min="2" max="2" width="17.00390625" style="1" customWidth="1"/>
    <col min="3" max="3" width="9.7109375" style="1" customWidth="1"/>
    <col min="4" max="4" width="17.421875" style="1" customWidth="1"/>
    <col min="5" max="5" width="9.28125" style="1" customWidth="1"/>
    <col min="6" max="6" width="12.57421875" style="1" customWidth="1"/>
    <col min="7" max="7" width="19.8515625" style="1" customWidth="1"/>
    <col min="8" max="8" width="15.28125" style="1" customWidth="1"/>
    <col min="9" max="9" width="14.28125" style="1" customWidth="1"/>
    <col min="10" max="16384" width="11.421875" style="1" customWidth="1"/>
  </cols>
  <sheetData>
    <row r="1" spans="1:6" ht="12.75">
      <c r="A1" s="7"/>
      <c r="B1" s="7"/>
      <c r="C1" s="7"/>
      <c r="D1" s="7"/>
      <c r="E1" s="7"/>
      <c r="F1" s="7"/>
    </row>
    <row r="2" spans="1:6" ht="15.75">
      <c r="A2" s="244" t="s">
        <v>14</v>
      </c>
      <c r="B2" s="244"/>
      <c r="C2" s="244"/>
      <c r="D2" s="244"/>
      <c r="E2" s="244"/>
      <c r="F2" s="244"/>
    </row>
    <row r="3" spans="1:6" ht="7.5" customHeight="1">
      <c r="A3" s="125"/>
      <c r="B3" s="125"/>
      <c r="C3" s="125"/>
      <c r="D3" s="125"/>
      <c r="E3" s="125"/>
      <c r="F3" s="125"/>
    </row>
    <row r="4" spans="1:8" ht="15.75">
      <c r="A4" s="244" t="s">
        <v>93</v>
      </c>
      <c r="B4" s="244"/>
      <c r="C4" s="244"/>
      <c r="D4" s="244"/>
      <c r="E4" s="244"/>
      <c r="F4" s="244"/>
      <c r="H4" s="2"/>
    </row>
    <row r="5" spans="1:8" ht="15.75">
      <c r="A5" s="250" t="s">
        <v>45</v>
      </c>
      <c r="B5" s="250"/>
      <c r="C5" s="250"/>
      <c r="D5" s="250"/>
      <c r="E5" s="250"/>
      <c r="F5" s="250"/>
      <c r="H5" s="2"/>
    </row>
    <row r="6" spans="1:6" ht="15.75">
      <c r="A6" s="122"/>
      <c r="B6" s="245"/>
      <c r="C6" s="245"/>
      <c r="D6" s="245"/>
      <c r="E6" s="245"/>
      <c r="F6" s="245"/>
    </row>
    <row r="7" spans="1:7" ht="15" customHeight="1">
      <c r="A7" s="248" t="s">
        <v>46</v>
      </c>
      <c r="B7" s="126" t="s">
        <v>94</v>
      </c>
      <c r="C7" s="127"/>
      <c r="D7" s="127"/>
      <c r="E7" s="127"/>
      <c r="F7" s="128"/>
      <c r="G7" s="3"/>
    </row>
    <row r="8" spans="1:6" ht="12.75">
      <c r="A8" s="248"/>
      <c r="B8" s="248">
        <v>2005</v>
      </c>
      <c r="C8" s="249" t="s">
        <v>11</v>
      </c>
      <c r="D8" s="248">
        <v>2006</v>
      </c>
      <c r="E8" s="248" t="s">
        <v>11</v>
      </c>
      <c r="F8" s="242" t="s">
        <v>70</v>
      </c>
    </row>
    <row r="9" spans="1:6" ht="18.75" customHeight="1">
      <c r="A9" s="248"/>
      <c r="B9" s="248"/>
      <c r="C9" s="249"/>
      <c r="D9" s="248"/>
      <c r="E9" s="248"/>
      <c r="F9" s="243"/>
    </row>
    <row r="10" spans="1:6" s="18" customFormat="1" ht="15.75">
      <c r="A10" s="129"/>
      <c r="B10" s="130"/>
      <c r="C10" s="131"/>
      <c r="D10" s="130"/>
      <c r="E10" s="131"/>
      <c r="F10" s="131"/>
    </row>
    <row r="11" spans="1:8" s="30" customFormat="1" ht="15.75">
      <c r="A11" s="132"/>
      <c r="B11" s="133"/>
      <c r="C11" s="132"/>
      <c r="D11" s="133"/>
      <c r="E11" s="132"/>
      <c r="F11" s="132"/>
      <c r="G11" s="116"/>
      <c r="H11" s="116"/>
    </row>
    <row r="12" spans="1:9" s="18" customFormat="1" ht="19.5" customHeight="1">
      <c r="A12" s="134" t="s">
        <v>0</v>
      </c>
      <c r="B12" s="135">
        <f>SUM(B14:B21)</f>
        <v>14418592115</v>
      </c>
      <c r="C12" s="136">
        <f>B12/aaa98*100</f>
        <v>100</v>
      </c>
      <c r="D12" s="135">
        <f>SUM(D14:D21)</f>
        <v>17241032641</v>
      </c>
      <c r="E12" s="136">
        <f>+(D12/aaa99)*100</f>
        <v>100</v>
      </c>
      <c r="F12" s="137">
        <f>(D12-B12)/B12*100</f>
        <v>19.57500776420292</v>
      </c>
      <c r="G12" s="30"/>
      <c r="H12" s="86"/>
      <c r="I12" s="86"/>
    </row>
    <row r="13" spans="1:9" s="18" customFormat="1" ht="19.5" customHeight="1">
      <c r="A13" s="129"/>
      <c r="B13" s="135"/>
      <c r="C13" s="136"/>
      <c r="D13" s="135"/>
      <c r="E13" s="136"/>
      <c r="F13" s="137"/>
      <c r="G13" s="110"/>
      <c r="I13" s="86"/>
    </row>
    <row r="14" spans="1:9" s="18" customFormat="1" ht="19.5" customHeight="1">
      <c r="A14" s="138" t="s">
        <v>47</v>
      </c>
      <c r="B14" s="139">
        <v>5073767932</v>
      </c>
      <c r="C14" s="140">
        <f aca="true" t="shared" si="0" ref="C14:C21">+B14/aaa98*100</f>
        <v>35.18906625232598</v>
      </c>
      <c r="D14" s="139">
        <v>5618159654</v>
      </c>
      <c r="E14" s="140">
        <f aca="true" t="shared" si="1" ref="E14:E21">+D14/aaa99*100</f>
        <v>32.585981193723555</v>
      </c>
      <c r="F14" s="141">
        <f>(D14-B14)/B14*100</f>
        <v>10.729535313717221</v>
      </c>
      <c r="G14" s="110"/>
      <c r="I14" s="87"/>
    </row>
    <row r="15" spans="1:9" s="18" customFormat="1" ht="19.5" customHeight="1">
      <c r="A15" s="138" t="s">
        <v>48</v>
      </c>
      <c r="B15" s="139">
        <v>4767787254</v>
      </c>
      <c r="C15" s="140">
        <f t="shared" si="0"/>
        <v>33.066940350160536</v>
      </c>
      <c r="D15" s="139">
        <v>6303799368</v>
      </c>
      <c r="E15" s="140">
        <f t="shared" si="1"/>
        <v>36.562771495538286</v>
      </c>
      <c r="F15" s="141">
        <f>(D15-B15)/B15*100</f>
        <v>32.21645665316425</v>
      </c>
      <c r="I15" s="87"/>
    </row>
    <row r="16" spans="1:9" s="18" customFormat="1" ht="19.5" customHeight="1">
      <c r="A16" s="138" t="s">
        <v>49</v>
      </c>
      <c r="B16" s="139">
        <v>1721735473</v>
      </c>
      <c r="C16" s="140">
        <f t="shared" si="0"/>
        <v>11.9410789851586</v>
      </c>
      <c r="D16" s="139">
        <v>1694313954</v>
      </c>
      <c r="E16" s="140">
        <f t="shared" si="1"/>
        <v>9.827218527333685</v>
      </c>
      <c r="F16" s="141">
        <f aca="true" t="shared" si="2" ref="F16:F21">(D16-B16)/B16*100</f>
        <v>-1.592667365575037</v>
      </c>
      <c r="G16" s="83"/>
      <c r="I16" s="87"/>
    </row>
    <row r="17" spans="1:9" s="18" customFormat="1" ht="19.5" customHeight="1">
      <c r="A17" s="138" t="s">
        <v>50</v>
      </c>
      <c r="B17" s="139">
        <v>1089487323</v>
      </c>
      <c r="C17" s="140">
        <f t="shared" si="0"/>
        <v>7.556128325917347</v>
      </c>
      <c r="D17" s="139">
        <v>1372796447</v>
      </c>
      <c r="E17" s="140">
        <f t="shared" si="1"/>
        <v>7.962379490747116</v>
      </c>
      <c r="F17" s="141">
        <f t="shared" si="2"/>
        <v>26.003893576281655</v>
      </c>
      <c r="I17" s="87"/>
    </row>
    <row r="18" spans="1:9" s="18" customFormat="1" ht="19.5" customHeight="1">
      <c r="A18" s="138" t="s">
        <v>39</v>
      </c>
      <c r="B18" s="139">
        <v>353036882</v>
      </c>
      <c r="C18" s="140">
        <f t="shared" si="0"/>
        <v>2.448483729786124</v>
      </c>
      <c r="D18" s="139">
        <v>438305095</v>
      </c>
      <c r="E18" s="140">
        <f t="shared" si="1"/>
        <v>2.5422206669784355</v>
      </c>
      <c r="F18" s="141">
        <f t="shared" si="2"/>
        <v>24.15277761262349</v>
      </c>
      <c r="I18" s="87"/>
    </row>
    <row r="19" spans="1:9" s="18" customFormat="1" ht="19.5" customHeight="1">
      <c r="A19" s="138" t="s">
        <v>51</v>
      </c>
      <c r="B19" s="139">
        <v>262967950</v>
      </c>
      <c r="C19" s="140">
        <f t="shared" si="0"/>
        <v>1.8238115615076471</v>
      </c>
      <c r="D19" s="139">
        <v>312142604</v>
      </c>
      <c r="E19" s="140">
        <f t="shared" si="1"/>
        <v>1.81046350586745</v>
      </c>
      <c r="F19" s="141">
        <f t="shared" si="2"/>
        <v>18.69986589620522</v>
      </c>
      <c r="I19" s="87"/>
    </row>
    <row r="20" spans="1:9" s="18" customFormat="1" ht="19.5" customHeight="1">
      <c r="A20" s="138" t="s">
        <v>52</v>
      </c>
      <c r="B20" s="139">
        <v>122883429</v>
      </c>
      <c r="C20" s="140">
        <f t="shared" si="0"/>
        <v>0.8522567808278694</v>
      </c>
      <c r="D20" s="139">
        <v>255784290</v>
      </c>
      <c r="E20" s="140">
        <f t="shared" si="1"/>
        <v>1.4835787120530863</v>
      </c>
      <c r="F20" s="141">
        <f t="shared" si="2"/>
        <v>108.15197954803166</v>
      </c>
      <c r="I20" s="87"/>
    </row>
    <row r="21" spans="1:9" s="18" customFormat="1" ht="19.5" customHeight="1">
      <c r="A21" s="138" t="s">
        <v>53</v>
      </c>
      <c r="B21" s="139">
        <v>1026925872</v>
      </c>
      <c r="C21" s="140">
        <f t="shared" si="0"/>
        <v>7.122234014315898</v>
      </c>
      <c r="D21" s="139">
        <v>1245731229</v>
      </c>
      <c r="E21" s="140">
        <f t="shared" si="1"/>
        <v>7.225386407758381</v>
      </c>
      <c r="F21" s="141">
        <f t="shared" si="2"/>
        <v>21.306830703745288</v>
      </c>
      <c r="H21" s="87"/>
      <c r="I21" s="87"/>
    </row>
    <row r="22" spans="1:6" ht="6.75" customHeight="1">
      <c r="A22" s="142"/>
      <c r="B22" s="143"/>
      <c r="C22" s="144"/>
      <c r="D22" s="144"/>
      <c r="E22" s="144"/>
      <c r="F22" s="145"/>
    </row>
    <row r="23" spans="1:6" ht="6.75" customHeight="1">
      <c r="A23" s="2"/>
      <c r="B23" s="56"/>
      <c r="C23" s="43"/>
      <c r="D23" s="43"/>
      <c r="E23" s="43"/>
      <c r="F23" s="57"/>
    </row>
    <row r="24" spans="1:6" ht="12.75">
      <c r="A24" s="246" t="s">
        <v>12</v>
      </c>
      <c r="B24" s="247"/>
      <c r="C24" s="247"/>
      <c r="D24" s="247"/>
      <c r="E24" s="247"/>
      <c r="F24" s="247"/>
    </row>
    <row r="25" spans="1:6" ht="6.75" customHeight="1">
      <c r="A25" s="26"/>
      <c r="B25" s="25"/>
      <c r="C25" s="25"/>
      <c r="D25" s="25"/>
      <c r="E25" s="25"/>
      <c r="F25" s="25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9"/>
      <c r="C38" s="29"/>
      <c r="D38" s="29"/>
      <c r="E38" s="29"/>
      <c r="F38" s="2"/>
      <c r="G38" s="2"/>
    </row>
    <row r="39" spans="1:7" ht="12.75">
      <c r="A39" s="2"/>
      <c r="F39" s="2"/>
      <c r="G39" s="2"/>
    </row>
  </sheetData>
  <mergeCells count="11">
    <mergeCell ref="A5:F5"/>
    <mergeCell ref="F8:F9"/>
    <mergeCell ref="A2:F2"/>
    <mergeCell ref="B6:F6"/>
    <mergeCell ref="A24:F24"/>
    <mergeCell ref="A4:F4"/>
    <mergeCell ref="A7:A9"/>
    <mergeCell ref="B8:B9"/>
    <mergeCell ref="D8:D9"/>
    <mergeCell ref="E8:E9"/>
    <mergeCell ref="C8:C9"/>
  </mergeCells>
  <printOptions horizontalCentered="1"/>
  <pageMargins left="0.5511811023622047" right="0.7480314960629921" top="1.14" bottom="0.7480314960629921" header="0" footer="0.8661417322834646"/>
  <pageSetup horizontalDpi="300" verticalDpi="300" orientation="portrait" pageOrder="overThenDown" paperSize="9" scale="85" r:id="rId2"/>
  <headerFooter alignWithMargins="0">
    <oddFooter>&amp;C1</oddFooter>
  </headerFooter>
  <ignoredErrors>
    <ignoredError sqref="C1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9"/>
  <sheetViews>
    <sheetView workbookViewId="0" topLeftCell="A1">
      <selection activeCell="B7" sqref="B7:F7"/>
    </sheetView>
  </sheetViews>
  <sheetFormatPr defaultColWidth="12.57421875" defaultRowHeight="12.75"/>
  <cols>
    <col min="1" max="1" width="30.00390625" style="6" customWidth="1"/>
    <col min="2" max="2" width="17.421875" style="6" customWidth="1"/>
    <col min="3" max="3" width="10.421875" style="6" bestFit="1" customWidth="1"/>
    <col min="4" max="4" width="17.28125" style="6" customWidth="1"/>
    <col min="5" max="5" width="11.7109375" style="6" bestFit="1" customWidth="1"/>
    <col min="6" max="6" width="10.57421875" style="6" customWidth="1"/>
    <col min="7" max="7" width="17.7109375" style="6" customWidth="1"/>
    <col min="8" max="8" width="21.140625" style="6" customWidth="1"/>
    <col min="9" max="9" width="18.8515625" style="6" customWidth="1"/>
    <col min="10" max="10" width="15.421875" style="6" customWidth="1"/>
    <col min="11" max="11" width="14.421875" style="6" customWidth="1"/>
    <col min="12" max="16384" width="11.421875" style="6" customWidth="1"/>
  </cols>
  <sheetData>
    <row r="1" spans="1:6" ht="9" customHeight="1">
      <c r="A1" s="4"/>
      <c r="B1" s="4"/>
      <c r="C1" s="4"/>
      <c r="D1" s="4"/>
      <c r="E1" s="4"/>
      <c r="F1" s="4"/>
    </row>
    <row r="2" spans="1:6" s="21" customFormat="1" ht="12" customHeight="1">
      <c r="A2" s="241" t="s">
        <v>15</v>
      </c>
      <c r="B2" s="241"/>
      <c r="C2" s="241"/>
      <c r="D2" s="241"/>
      <c r="E2" s="241"/>
      <c r="F2" s="241"/>
    </row>
    <row r="3" spans="1:6" s="21" customFormat="1" ht="6" customHeight="1">
      <c r="A3" s="4"/>
      <c r="B3" s="4"/>
      <c r="C3" s="4"/>
      <c r="D3" s="4"/>
      <c r="E3" s="4"/>
      <c r="F3" s="4"/>
    </row>
    <row r="4" spans="1:6" s="21" customFormat="1" ht="15" customHeight="1">
      <c r="A4" s="240" t="s">
        <v>95</v>
      </c>
      <c r="B4" s="240"/>
      <c r="C4" s="240"/>
      <c r="D4" s="240"/>
      <c r="E4" s="240"/>
      <c r="F4" s="240"/>
    </row>
    <row r="5" spans="1:6" s="21" customFormat="1" ht="13.5" customHeight="1">
      <c r="A5" s="250" t="s">
        <v>43</v>
      </c>
      <c r="B5" s="250"/>
      <c r="C5" s="250"/>
      <c r="D5" s="250"/>
      <c r="E5" s="250"/>
      <c r="F5" s="250"/>
    </row>
    <row r="6" spans="1:7" ht="9" customHeight="1">
      <c r="A6" s="8"/>
      <c r="B6" s="146"/>
      <c r="C6" s="147"/>
      <c r="D6" s="147"/>
      <c r="E6" s="147"/>
      <c r="F6" s="147"/>
      <c r="G6" s="3"/>
    </row>
    <row r="7" spans="1:6" s="22" customFormat="1" ht="15" customHeight="1">
      <c r="A7" s="252" t="s">
        <v>46</v>
      </c>
      <c r="B7" s="257" t="s">
        <v>98</v>
      </c>
      <c r="C7" s="258"/>
      <c r="D7" s="258"/>
      <c r="E7" s="258"/>
      <c r="F7" s="259"/>
    </row>
    <row r="8" spans="1:6" s="20" customFormat="1" ht="15" customHeight="1">
      <c r="A8" s="252"/>
      <c r="B8" s="253">
        <v>2005</v>
      </c>
      <c r="C8" s="254"/>
      <c r="D8" s="255">
        <v>2006</v>
      </c>
      <c r="E8" s="256"/>
      <c r="F8" s="251" t="s">
        <v>54</v>
      </c>
    </row>
    <row r="9" spans="1:6" s="21" customFormat="1" ht="15" customHeight="1">
      <c r="A9" s="252"/>
      <c r="B9" s="148" t="s">
        <v>10</v>
      </c>
      <c r="C9" s="148" t="s">
        <v>11</v>
      </c>
      <c r="D9" s="149" t="s">
        <v>10</v>
      </c>
      <c r="E9" s="149" t="s">
        <v>11</v>
      </c>
      <c r="F9" s="239"/>
    </row>
    <row r="10" spans="1:6" s="21" customFormat="1" ht="9" customHeight="1">
      <c r="A10" s="150"/>
      <c r="B10" s="151"/>
      <c r="C10" s="151"/>
      <c r="D10" s="152"/>
      <c r="E10" s="153"/>
      <c r="F10" s="94"/>
    </row>
    <row r="11" spans="1:7" s="21" customFormat="1" ht="19.5" customHeight="1">
      <c r="A11" s="134" t="s">
        <v>0</v>
      </c>
      <c r="B11" s="135">
        <f>SUM(B13:B20)</f>
        <v>14403931635</v>
      </c>
      <c r="C11" s="136">
        <f>+B11/B11*100</f>
        <v>100</v>
      </c>
      <c r="D11" s="135">
        <f>SUM(D13:D20)</f>
        <v>17240848768</v>
      </c>
      <c r="E11" s="136">
        <f>+D11/D11*100</f>
        <v>100</v>
      </c>
      <c r="F11" s="137">
        <f>(D11-B11)/B11*100</f>
        <v>19.69543597462374</v>
      </c>
      <c r="G11" s="55"/>
    </row>
    <row r="12" spans="1:6" s="21" customFormat="1" ht="9" customHeight="1">
      <c r="A12" s="129"/>
      <c r="B12" s="6"/>
      <c r="C12" s="6"/>
      <c r="D12" s="6"/>
      <c r="E12" s="6"/>
      <c r="F12" s="154"/>
    </row>
    <row r="13" spans="1:13" s="21" customFormat="1" ht="19.5" customHeight="1">
      <c r="A13" s="138" t="s">
        <v>47</v>
      </c>
      <c r="B13" s="139">
        <v>5073767932</v>
      </c>
      <c r="C13" s="140">
        <f>+(B13/B11)*100</f>
        <v>35.224882070887446</v>
      </c>
      <c r="D13" s="155">
        <v>5618159656</v>
      </c>
      <c r="E13" s="140">
        <f>+D13/D11*100</f>
        <v>32.58632873358083</v>
      </c>
      <c r="F13" s="141">
        <f aca="true" t="shared" si="0" ref="F13:F20">(D13-B13)/B13*100</f>
        <v>10.729535353135658</v>
      </c>
      <c r="G13" s="139"/>
      <c r="H13" s="35"/>
      <c r="I13" s="54"/>
      <c r="J13" s="111"/>
      <c r="K13" s="115"/>
      <c r="L13" s="112"/>
      <c r="M13" s="113"/>
    </row>
    <row r="14" spans="1:13" s="21" customFormat="1" ht="19.5" customHeight="1">
      <c r="A14" s="138" t="s">
        <v>48</v>
      </c>
      <c r="B14" s="139">
        <v>4767787254</v>
      </c>
      <c r="C14" s="140">
        <f>+(B14/B11)*100</f>
        <v>33.100596245644425</v>
      </c>
      <c r="D14" s="155">
        <v>6303799368</v>
      </c>
      <c r="E14" s="140">
        <f>+D14/D11*100</f>
        <v>36.56316143611335</v>
      </c>
      <c r="F14" s="141">
        <f t="shared" si="0"/>
        <v>32.21645665316425</v>
      </c>
      <c r="H14" s="35"/>
      <c r="I14" s="114"/>
      <c r="J14" s="118"/>
      <c r="K14" s="115"/>
      <c r="L14" s="112"/>
      <c r="M14" s="113"/>
    </row>
    <row r="15" spans="1:13" s="21" customFormat="1" ht="19.5" customHeight="1">
      <c r="A15" s="138" t="s">
        <v>49</v>
      </c>
      <c r="B15" s="139">
        <v>1707074994</v>
      </c>
      <c r="C15" s="140">
        <f>+(G13/B11)*100</f>
        <v>0</v>
      </c>
      <c r="D15" s="155">
        <v>1694130081</v>
      </c>
      <c r="E15" s="140">
        <f>+D15/D11*100</f>
        <v>9.826256838029936</v>
      </c>
      <c r="F15" s="141">
        <f t="shared" si="0"/>
        <v>-0.7583095672714188</v>
      </c>
      <c r="H15" s="212"/>
      <c r="I15" s="114"/>
      <c r="J15" s="118"/>
      <c r="K15" s="115"/>
      <c r="L15" s="112"/>
      <c r="M15" s="113"/>
    </row>
    <row r="16" spans="1:13" s="21" customFormat="1" ht="19.5" customHeight="1">
      <c r="A16" s="138" t="s">
        <v>55</v>
      </c>
      <c r="B16" s="139">
        <v>1089487322</v>
      </c>
      <c r="C16" s="140">
        <f>+(B16/B11)*100</f>
        <v>7.563819029470144</v>
      </c>
      <c r="D16" s="133">
        <v>1372796448</v>
      </c>
      <c r="E16" s="140">
        <f>+D16/D11*100</f>
        <v>7.9624644150233985</v>
      </c>
      <c r="F16" s="141">
        <f t="shared" si="0"/>
        <v>26.003893783722248</v>
      </c>
      <c r="H16" s="35"/>
      <c r="I16" s="114"/>
      <c r="J16" s="118"/>
      <c r="K16" s="115"/>
      <c r="L16" s="112"/>
      <c r="M16" s="113"/>
    </row>
    <row r="17" spans="1:13" s="21" customFormat="1" ht="19.5" customHeight="1">
      <c r="A17" s="138" t="s">
        <v>29</v>
      </c>
      <c r="B17" s="139">
        <v>353036882</v>
      </c>
      <c r="C17" s="140">
        <f>+(B17/B11)*100</f>
        <v>2.4509758234491925</v>
      </c>
      <c r="D17" s="155">
        <v>438305095</v>
      </c>
      <c r="E17" s="140">
        <f>+D17/D11*100</f>
        <v>2.542247779665693</v>
      </c>
      <c r="F17" s="141">
        <f t="shared" si="0"/>
        <v>24.15277761262349</v>
      </c>
      <c r="H17" s="35"/>
      <c r="I17" s="114"/>
      <c r="J17" s="118"/>
      <c r="K17" s="115"/>
      <c r="L17" s="112"/>
      <c r="M17" s="113"/>
    </row>
    <row r="18" spans="1:13" s="21" customFormat="1" ht="19.5" customHeight="1">
      <c r="A18" s="138" t="s">
        <v>51</v>
      </c>
      <c r="B18" s="139">
        <v>262967950</v>
      </c>
      <c r="C18" s="140">
        <f>+(B18/B11)*100</f>
        <v>1.8256678569691087</v>
      </c>
      <c r="D18" s="155">
        <v>312142604</v>
      </c>
      <c r="E18" s="140">
        <f>+D18/D11*100</f>
        <v>1.8104828143922618</v>
      </c>
      <c r="F18" s="141">
        <f t="shared" si="0"/>
        <v>18.69986589620522</v>
      </c>
      <c r="H18" s="35"/>
      <c r="I18" s="114"/>
      <c r="J18" s="118"/>
      <c r="K18" s="115"/>
      <c r="L18" s="112"/>
      <c r="M18" s="113"/>
    </row>
    <row r="19" spans="1:13" s="21" customFormat="1" ht="19.5" customHeight="1">
      <c r="A19" s="138" t="s">
        <v>52</v>
      </c>
      <c r="B19" s="139">
        <v>122883429</v>
      </c>
      <c r="C19" s="140">
        <f>+(B19/B11)*100</f>
        <v>0.8531242171505905</v>
      </c>
      <c r="D19" s="155">
        <v>255784288</v>
      </c>
      <c r="E19" s="140">
        <f>+D19/D11*100</f>
        <v>1.483594522763579</v>
      </c>
      <c r="F19" s="141">
        <f t="shared" si="0"/>
        <v>108.1519779204729</v>
      </c>
      <c r="H19" s="35"/>
      <c r="I19" s="114"/>
      <c r="J19" s="118"/>
      <c r="K19" s="115"/>
      <c r="L19" s="112"/>
      <c r="M19" s="113"/>
    </row>
    <row r="20" spans="1:13" s="21" customFormat="1" ht="19.5" customHeight="1">
      <c r="A20" s="138" t="s">
        <v>53</v>
      </c>
      <c r="B20" s="139">
        <v>1026925872</v>
      </c>
      <c r="C20" s="140">
        <f>+(B20/B11)*100</f>
        <v>7.129483102409908</v>
      </c>
      <c r="D20" s="155">
        <v>1245731228</v>
      </c>
      <c r="E20" s="140">
        <f>+D20/D11*100</f>
        <v>7.225463460430952</v>
      </c>
      <c r="F20" s="141">
        <f t="shared" si="0"/>
        <v>21.30683060636727</v>
      </c>
      <c r="H20" s="35"/>
      <c r="I20" s="114"/>
      <c r="J20" s="118"/>
      <c r="K20" s="115"/>
      <c r="L20" s="112"/>
      <c r="M20" s="113"/>
    </row>
    <row r="21" spans="1:7" s="21" customFormat="1" ht="7.5" customHeight="1">
      <c r="A21" s="29"/>
      <c r="B21" s="45"/>
      <c r="C21" s="62"/>
      <c r="D21" s="45"/>
      <c r="E21" s="62"/>
      <c r="F21" s="63"/>
      <c r="G21" s="83"/>
    </row>
    <row r="22" spans="2:7" s="21" customFormat="1" ht="8.25" customHeight="1">
      <c r="B22" s="51"/>
      <c r="C22" s="79"/>
      <c r="D22" s="51"/>
      <c r="E22" s="79"/>
      <c r="F22" s="80"/>
      <c r="G22" s="83"/>
    </row>
    <row r="23" spans="1:7" s="21" customFormat="1" ht="12.75" customHeight="1">
      <c r="A23" s="246" t="s">
        <v>12</v>
      </c>
      <c r="B23" s="247"/>
      <c r="C23" s="247"/>
      <c r="D23" s="247"/>
      <c r="E23" s="247"/>
      <c r="F23" s="247"/>
      <c r="G23" s="83"/>
    </row>
    <row r="24" spans="1:7" s="21" customFormat="1" ht="6" customHeight="1">
      <c r="A24" s="78"/>
      <c r="B24" s="51"/>
      <c r="C24" s="79"/>
      <c r="D24" s="51"/>
      <c r="E24" s="79"/>
      <c r="F24" s="80"/>
      <c r="G24" s="83"/>
    </row>
    <row r="25" s="9" customFormat="1" ht="12.75" customHeight="1">
      <c r="G25" s="83"/>
    </row>
    <row r="26" spans="1:7" s="9" customFormat="1" ht="12.75" customHeight="1">
      <c r="A26" s="26"/>
      <c r="B26" s="25"/>
      <c r="C26" s="25"/>
      <c r="D26" s="25"/>
      <c r="E26" s="25"/>
      <c r="F26" s="25"/>
      <c r="G26" s="83"/>
    </row>
    <row r="27" spans="1:7" s="9" customFormat="1" ht="12.75" customHeight="1">
      <c r="A27" s="26"/>
      <c r="B27" s="25"/>
      <c r="C27" s="25"/>
      <c r="D27" s="25"/>
      <c r="E27" s="25"/>
      <c r="F27" s="25"/>
      <c r="G27" s="83"/>
    </row>
    <row r="28" spans="1:7" s="9" customFormat="1" ht="12.75" customHeight="1">
      <c r="A28" s="11"/>
      <c r="B28" s="10"/>
      <c r="C28" s="10"/>
      <c r="D28" s="10"/>
      <c r="E28" s="10"/>
      <c r="G28" s="83"/>
    </row>
    <row r="29" spans="1:7" s="9" customFormat="1" ht="12.75" customHeight="1">
      <c r="A29" s="11"/>
      <c r="B29" s="10"/>
      <c r="C29" s="10"/>
      <c r="D29" s="10"/>
      <c r="E29" s="10"/>
      <c r="G29" s="83"/>
    </row>
    <row r="30" spans="1:7" s="9" customFormat="1" ht="12.75" customHeight="1">
      <c r="A30" s="11"/>
      <c r="B30" s="10"/>
      <c r="C30" s="10"/>
      <c r="D30" s="10"/>
      <c r="E30" s="10"/>
      <c r="G30" s="83"/>
    </row>
    <row r="31" spans="1:7" s="9" customFormat="1" ht="12.75" customHeight="1">
      <c r="A31" s="11"/>
      <c r="B31" s="10"/>
      <c r="C31" s="10"/>
      <c r="D31" s="10"/>
      <c r="E31" s="10"/>
      <c r="G31" s="83"/>
    </row>
    <row r="32" spans="2:5" s="9" customFormat="1" ht="12.75" customHeight="1">
      <c r="B32" s="10"/>
      <c r="C32" s="10"/>
      <c r="D32" s="10"/>
      <c r="E32" s="10"/>
    </row>
    <row r="33" spans="2:5" s="9" customFormat="1" ht="12.75" customHeight="1">
      <c r="B33" s="10"/>
      <c r="C33" s="10"/>
      <c r="D33" s="10"/>
      <c r="E33" s="10"/>
    </row>
    <row r="34" spans="2:5" s="9" customFormat="1" ht="12.75" customHeight="1">
      <c r="B34" s="10"/>
      <c r="C34" s="10"/>
      <c r="D34" s="10"/>
      <c r="E34" s="10"/>
    </row>
    <row r="35" spans="1:7" ht="12.75" customHeight="1">
      <c r="A35" s="93"/>
      <c r="B35" s="94"/>
      <c r="C35" s="94"/>
      <c r="D35" s="94"/>
      <c r="E35" s="94"/>
      <c r="F35" s="93"/>
      <c r="G35" s="93"/>
    </row>
    <row r="36" spans="1:7" ht="12.75" customHeight="1">
      <c r="A36" s="93"/>
      <c r="B36" s="95"/>
      <c r="C36" s="95"/>
      <c r="D36" s="95"/>
      <c r="E36" s="95"/>
      <c r="F36" s="93"/>
      <c r="G36" s="93"/>
    </row>
    <row r="37" spans="1:7" ht="12.75" customHeight="1">
      <c r="A37" s="93"/>
      <c r="F37" s="93"/>
      <c r="G37" s="93"/>
    </row>
    <row r="38" spans="1:7" ht="12.75" customHeight="1">
      <c r="A38" s="93"/>
      <c r="F38" s="93"/>
      <c r="G38" s="93"/>
    </row>
    <row r="39" ht="12.75" customHeight="1">
      <c r="A39" s="93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</sheetData>
  <mergeCells count="9">
    <mergeCell ref="F8:F9"/>
    <mergeCell ref="A4:F4"/>
    <mergeCell ref="A2:F2"/>
    <mergeCell ref="A23:F23"/>
    <mergeCell ref="A5:F5"/>
    <mergeCell ref="A7:A9"/>
    <mergeCell ref="B8:C8"/>
    <mergeCell ref="D8:E8"/>
    <mergeCell ref="B7:F7"/>
  </mergeCells>
  <printOptions horizontalCentered="1"/>
  <pageMargins left="0.4724409448818898" right="0.2362204724409449" top="0.66" bottom="1.12" header="0.57" footer="1.28"/>
  <pageSetup horizontalDpi="300" verticalDpi="300" orientation="portrait" paperSize="9" scale="85" r:id="rId2"/>
  <headerFooter alignWithMargins="0">
    <oddFooter>&amp;C2</oddFooter>
  </headerFooter>
  <ignoredErrors>
    <ignoredError sqref="C1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7"/>
  <sheetViews>
    <sheetView workbookViewId="0" topLeftCell="A1">
      <selection activeCell="A4" sqref="A4:H4"/>
    </sheetView>
  </sheetViews>
  <sheetFormatPr defaultColWidth="12.57421875" defaultRowHeight="12.75"/>
  <cols>
    <col min="1" max="1" width="26.140625" style="6" customWidth="1"/>
    <col min="2" max="2" width="13.7109375" style="6" customWidth="1"/>
    <col min="3" max="3" width="1.28515625" style="6" customWidth="1"/>
    <col min="4" max="4" width="11.140625" style="6" customWidth="1"/>
    <col min="5" max="5" width="13.7109375" style="6" customWidth="1"/>
    <col min="6" max="6" width="1.28515625" style="6" customWidth="1"/>
    <col min="7" max="7" width="14.00390625" style="6" customWidth="1"/>
    <col min="8" max="8" width="12.8515625" style="6" customWidth="1"/>
    <col min="9" max="9" width="11.421875" style="6" customWidth="1"/>
    <col min="10" max="10" width="19.57421875" style="6" customWidth="1"/>
    <col min="11" max="11" width="16.140625" style="6" customWidth="1"/>
    <col min="12" max="16384" width="11.421875" style="6" customWidth="1"/>
  </cols>
  <sheetData>
    <row r="1" spans="1:7" s="21" customFormat="1" ht="22.5" customHeight="1">
      <c r="A1" s="260"/>
      <c r="B1" s="260"/>
      <c r="C1" s="260"/>
      <c r="D1" s="260"/>
      <c r="E1" s="260"/>
      <c r="F1" s="260"/>
      <c r="G1" s="260"/>
    </row>
    <row r="2" spans="1:8" s="21" customFormat="1" ht="17.25" customHeight="1">
      <c r="A2" s="241" t="s">
        <v>16</v>
      </c>
      <c r="B2" s="241"/>
      <c r="C2" s="241"/>
      <c r="D2" s="241"/>
      <c r="E2" s="241"/>
      <c r="F2" s="241"/>
      <c r="G2" s="241"/>
      <c r="H2" s="241"/>
    </row>
    <row r="3" spans="1:8" s="21" customFormat="1" ht="18" customHeight="1">
      <c r="A3" s="4"/>
      <c r="B3" s="4"/>
      <c r="C3" s="4"/>
      <c r="D3" s="4"/>
      <c r="E3" s="4"/>
      <c r="F3" s="4"/>
      <c r="G3" s="4"/>
      <c r="H3" s="4"/>
    </row>
    <row r="4" spans="1:8" s="21" customFormat="1" ht="21" customHeight="1">
      <c r="A4" s="262" t="s">
        <v>111</v>
      </c>
      <c r="B4" s="262"/>
      <c r="C4" s="262"/>
      <c r="D4" s="262"/>
      <c r="E4" s="262"/>
      <c r="F4" s="262"/>
      <c r="G4" s="262"/>
      <c r="H4" s="262"/>
    </row>
    <row r="5" spans="1:8" s="21" customFormat="1" ht="16.5" customHeight="1">
      <c r="A5" s="250" t="s">
        <v>43</v>
      </c>
      <c r="B5" s="250"/>
      <c r="C5" s="250"/>
      <c r="D5" s="250"/>
      <c r="E5" s="250"/>
      <c r="F5" s="250"/>
      <c r="G5" s="250"/>
      <c r="H5" s="250"/>
    </row>
    <row r="6" ht="15.75"/>
    <row r="7" spans="1:8" ht="15.75">
      <c r="A7" s="93"/>
      <c r="B7" s="261"/>
      <c r="C7" s="261"/>
      <c r="D7" s="261"/>
      <c r="E7" s="261"/>
      <c r="F7" s="261"/>
      <c r="G7" s="261"/>
      <c r="H7" s="261"/>
    </row>
    <row r="8" spans="1:8" ht="15.75" customHeight="1">
      <c r="A8" s="251" t="s">
        <v>46</v>
      </c>
      <c r="B8" s="257" t="s">
        <v>97</v>
      </c>
      <c r="C8" s="258"/>
      <c r="D8" s="258"/>
      <c r="E8" s="258"/>
      <c r="F8" s="258"/>
      <c r="G8" s="259"/>
      <c r="H8" s="251" t="s">
        <v>54</v>
      </c>
    </row>
    <row r="9" spans="1:8" s="21" customFormat="1" ht="15.75">
      <c r="A9" s="263"/>
      <c r="B9" s="253">
        <v>2005</v>
      </c>
      <c r="C9" s="264"/>
      <c r="D9" s="254"/>
      <c r="E9" s="255">
        <v>2006</v>
      </c>
      <c r="F9" s="265"/>
      <c r="G9" s="256"/>
      <c r="H9" s="263"/>
    </row>
    <row r="10" spans="1:8" s="21" customFormat="1" ht="15.75">
      <c r="A10" s="239"/>
      <c r="B10" s="219"/>
      <c r="C10" s="156"/>
      <c r="D10" s="148" t="s">
        <v>11</v>
      </c>
      <c r="E10" s="157" t="s">
        <v>10</v>
      </c>
      <c r="F10" s="157"/>
      <c r="G10" s="149" t="s">
        <v>11</v>
      </c>
      <c r="H10" s="239"/>
    </row>
    <row r="11" spans="1:7" s="9" customFormat="1" ht="7.5" customHeight="1">
      <c r="A11" s="150"/>
      <c r="B11" s="10"/>
      <c r="C11" s="10"/>
      <c r="D11" s="10"/>
      <c r="E11" s="10"/>
      <c r="F11" s="10"/>
      <c r="G11" s="10"/>
    </row>
    <row r="12" spans="1:9" s="9" customFormat="1" ht="16.5" customHeight="1">
      <c r="A12" s="158" t="s">
        <v>28</v>
      </c>
      <c r="B12" s="229">
        <v>14660480</v>
      </c>
      <c r="C12" s="224"/>
      <c r="D12" s="224">
        <f>+B12/B12*100</f>
        <v>100</v>
      </c>
      <c r="E12" s="229">
        <v>183873</v>
      </c>
      <c r="F12" s="224"/>
      <c r="G12" s="224">
        <f>+E12/E12*100</f>
        <v>100</v>
      </c>
      <c r="H12" s="224">
        <f>+H14</f>
        <v>99.9456146361891</v>
      </c>
      <c r="I12" s="92"/>
    </row>
    <row r="13" spans="1:9" s="9" customFormat="1" ht="7.5" customHeight="1">
      <c r="A13" s="94"/>
      <c r="B13" s="225"/>
      <c r="C13" s="225"/>
      <c r="D13" s="225"/>
      <c r="E13" s="225"/>
      <c r="F13" s="225"/>
      <c r="G13" s="225"/>
      <c r="H13" s="226"/>
      <c r="I13" s="92"/>
    </row>
    <row r="14" spans="1:9" s="9" customFormat="1" ht="15.75" customHeight="1">
      <c r="A14" s="221" t="s">
        <v>86</v>
      </c>
      <c r="B14" s="230" t="s">
        <v>88</v>
      </c>
      <c r="C14" s="227"/>
      <c r="D14" s="228" t="s">
        <v>85</v>
      </c>
      <c r="E14" s="230" t="s">
        <v>89</v>
      </c>
      <c r="F14" s="227"/>
      <c r="G14" s="228" t="s">
        <v>85</v>
      </c>
      <c r="H14" s="226">
        <f>+(E12-D12)/E12*100</f>
        <v>99.9456146361891</v>
      </c>
      <c r="I14" s="92"/>
    </row>
    <row r="15" spans="1:9" s="9" customFormat="1" ht="7.5" customHeight="1">
      <c r="A15" s="220"/>
      <c r="B15" s="222"/>
      <c r="C15" s="222"/>
      <c r="D15" s="222"/>
      <c r="E15" s="222"/>
      <c r="F15" s="222"/>
      <c r="G15" s="222"/>
      <c r="H15" s="222"/>
      <c r="I15" s="92"/>
    </row>
    <row r="16" spans="1:9" s="9" customFormat="1" ht="12.75" customHeight="1">
      <c r="A16" s="91"/>
      <c r="B16" s="52"/>
      <c r="C16" s="52"/>
      <c r="D16" s="52"/>
      <c r="E16" s="52"/>
      <c r="F16" s="52"/>
      <c r="G16" s="52"/>
      <c r="H16" s="92"/>
      <c r="I16" s="92"/>
    </row>
    <row r="17" spans="1:9" s="9" customFormat="1" ht="12.75" customHeight="1">
      <c r="A17" s="223" t="s">
        <v>90</v>
      </c>
      <c r="B17" s="52"/>
      <c r="C17" s="52"/>
      <c r="D17" s="52"/>
      <c r="E17" s="52"/>
      <c r="F17" s="52"/>
      <c r="G17" s="52"/>
      <c r="H17" s="92"/>
      <c r="I17" s="92"/>
    </row>
    <row r="18" s="9" customFormat="1" ht="7.5" customHeight="1">
      <c r="H18" s="92"/>
    </row>
    <row r="19" spans="1:8" s="9" customFormat="1" ht="24" customHeight="1">
      <c r="A19" s="260" t="s">
        <v>87</v>
      </c>
      <c r="B19" s="260"/>
      <c r="C19" s="260"/>
      <c r="D19" s="260"/>
      <c r="E19" s="260"/>
      <c r="F19" s="260"/>
      <c r="G19" s="260"/>
      <c r="H19" s="92"/>
    </row>
    <row r="20" spans="1:8" s="9" customFormat="1" ht="7.5" customHeight="1">
      <c r="A20" s="11"/>
      <c r="B20" s="52"/>
      <c r="C20" s="52"/>
      <c r="D20" s="52"/>
      <c r="E20" s="52"/>
      <c r="F20" s="52"/>
      <c r="G20" s="52"/>
      <c r="H20" s="92"/>
    </row>
    <row r="21" spans="1:8" s="9" customFormat="1" ht="12.75" customHeight="1" hidden="1">
      <c r="A21" s="11"/>
      <c r="B21" s="52"/>
      <c r="C21" s="52"/>
      <c r="D21" s="52"/>
      <c r="E21" s="52"/>
      <c r="F21" s="52"/>
      <c r="G21" s="52"/>
      <c r="H21" s="92"/>
    </row>
    <row r="22" spans="1:8" s="9" customFormat="1" ht="12.75" customHeight="1">
      <c r="A22" s="246" t="s">
        <v>12</v>
      </c>
      <c r="B22" s="247"/>
      <c r="C22" s="247"/>
      <c r="D22" s="247"/>
      <c r="E22" s="247"/>
      <c r="F22" s="247"/>
      <c r="G22" s="247"/>
      <c r="H22" s="247"/>
    </row>
    <row r="23" spans="2:8" s="9" customFormat="1" ht="12.75" customHeight="1">
      <c r="B23" s="52"/>
      <c r="C23" s="52"/>
      <c r="D23" s="52"/>
      <c r="E23" s="52"/>
      <c r="F23" s="52"/>
      <c r="G23" s="52"/>
      <c r="H23" s="92"/>
    </row>
    <row r="24" spans="2:8" s="9" customFormat="1" ht="12.75" customHeight="1">
      <c r="B24" s="52"/>
      <c r="C24" s="52"/>
      <c r="D24" s="52"/>
      <c r="E24" s="52"/>
      <c r="F24" s="52"/>
      <c r="G24" s="52"/>
      <c r="H24" s="92"/>
    </row>
    <row r="25" spans="2:7" s="9" customFormat="1" ht="12.75" customHeight="1">
      <c r="B25" s="10"/>
      <c r="C25" s="10"/>
      <c r="D25" s="10"/>
      <c r="E25" s="10"/>
      <c r="F25" s="10"/>
      <c r="G25" s="10"/>
    </row>
    <row r="26" spans="2:8" ht="12.75" customHeight="1">
      <c r="B26" s="5"/>
      <c r="C26" s="5"/>
      <c r="D26" s="5"/>
      <c r="E26" s="5"/>
      <c r="F26" s="5"/>
      <c r="G26" s="5"/>
      <c r="H26" s="4"/>
    </row>
    <row r="27" spans="2:7" ht="12.75" customHeight="1">
      <c r="B27" s="5"/>
      <c r="C27" s="5"/>
      <c r="D27" s="5"/>
      <c r="E27" s="5"/>
      <c r="F27" s="5"/>
      <c r="G27" s="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2">
    <mergeCell ref="A1:G1"/>
    <mergeCell ref="A2:H2"/>
    <mergeCell ref="A5:H5"/>
    <mergeCell ref="H8:H10"/>
    <mergeCell ref="A8:A10"/>
    <mergeCell ref="B8:G8"/>
    <mergeCell ref="B9:D9"/>
    <mergeCell ref="E9:G9"/>
    <mergeCell ref="A19:G19"/>
    <mergeCell ref="B7:H7"/>
    <mergeCell ref="A22:H22"/>
    <mergeCell ref="A4:H4"/>
  </mergeCells>
  <printOptions horizontalCentered="1"/>
  <pageMargins left="0.33" right="0.25" top="0.97" bottom="0.91" header="0.71" footer="1.12"/>
  <pageSetup horizontalDpi="300" verticalDpi="300" orientation="portrait" paperSize="9" scale="96" r:id="rId2"/>
  <headerFooter alignWithMargins="0">
    <oddFooter>&amp;C3</oddFooter>
  </headerFooter>
  <ignoredErrors>
    <ignoredError sqref="D1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E12" sqref="E12"/>
    </sheetView>
  </sheetViews>
  <sheetFormatPr defaultColWidth="9.140625" defaultRowHeight="12.75"/>
  <cols>
    <col min="1" max="1" width="12.7109375" style="1" customWidth="1"/>
    <col min="2" max="2" width="16.8515625" style="1" customWidth="1"/>
    <col min="3" max="3" width="17.57421875" style="1" customWidth="1"/>
    <col min="4" max="4" width="15.57421875" style="1" customWidth="1"/>
    <col min="5" max="5" width="16.8515625" style="1" customWidth="1"/>
    <col min="6" max="6" width="17.28125" style="1" customWidth="1"/>
    <col min="7" max="7" width="16.00390625" style="1" customWidth="1"/>
    <col min="8" max="8" width="17.28125" style="1" customWidth="1"/>
    <col min="9" max="9" width="12.8515625" style="1" customWidth="1"/>
    <col min="10" max="16384" width="11.421875" style="1" customWidth="1"/>
  </cols>
  <sheetData>
    <row r="1" spans="1:7" ht="15.75">
      <c r="A1" s="266" t="s">
        <v>17</v>
      </c>
      <c r="B1" s="266"/>
      <c r="C1" s="266"/>
      <c r="D1" s="266"/>
      <c r="E1" s="266"/>
      <c r="F1" s="266"/>
      <c r="G1" s="266"/>
    </row>
    <row r="2" spans="1:7" ht="9.75" customHeight="1">
      <c r="A2" s="161"/>
      <c r="B2" s="161"/>
      <c r="C2" s="161"/>
      <c r="D2" s="161"/>
      <c r="E2" s="161"/>
      <c r="F2" s="161"/>
      <c r="G2" s="161"/>
    </row>
    <row r="3" spans="1:7" ht="10.5" customHeight="1">
      <c r="A3" s="161"/>
      <c r="B3" s="161"/>
      <c r="C3" s="161"/>
      <c r="D3" s="161"/>
      <c r="E3" s="161"/>
      <c r="F3" s="161"/>
      <c r="G3" s="161"/>
    </row>
    <row r="4" spans="1:7" ht="13.5" customHeight="1">
      <c r="A4" s="269" t="s">
        <v>96</v>
      </c>
      <c r="B4" s="269"/>
      <c r="C4" s="269"/>
      <c r="D4" s="269"/>
      <c r="E4" s="269"/>
      <c r="F4" s="269"/>
      <c r="G4" s="269"/>
    </row>
    <row r="5" spans="1:7" ht="13.5" customHeight="1">
      <c r="A5" s="267" t="s">
        <v>44</v>
      </c>
      <c r="B5" s="267"/>
      <c r="C5" s="267"/>
      <c r="D5" s="267"/>
      <c r="E5" s="267"/>
      <c r="F5" s="267"/>
      <c r="G5" s="267"/>
    </row>
    <row r="6" spans="1:7" ht="15.75">
      <c r="A6" s="122"/>
      <c r="B6" s="162"/>
      <c r="C6" s="122"/>
      <c r="D6" s="122"/>
      <c r="E6" s="183"/>
      <c r="F6" s="122"/>
      <c r="G6" s="122"/>
    </row>
    <row r="7" spans="1:7" ht="15.75">
      <c r="A7" s="268" t="s">
        <v>27</v>
      </c>
      <c r="B7" s="126" t="s">
        <v>99</v>
      </c>
      <c r="C7" s="127"/>
      <c r="D7" s="127"/>
      <c r="E7" s="127"/>
      <c r="F7" s="127"/>
      <c r="G7" s="128"/>
    </row>
    <row r="8" spans="1:8" ht="15.75">
      <c r="A8" s="268"/>
      <c r="B8" s="270">
        <v>2005</v>
      </c>
      <c r="C8" s="270"/>
      <c r="D8" s="270"/>
      <c r="E8" s="270">
        <v>2006</v>
      </c>
      <c r="F8" s="270"/>
      <c r="G8" s="270"/>
      <c r="H8" s="16"/>
    </row>
    <row r="9" spans="1:7" ht="12.75" customHeight="1">
      <c r="A9" s="268"/>
      <c r="B9" s="268" t="s">
        <v>0</v>
      </c>
      <c r="C9" s="268" t="s">
        <v>74</v>
      </c>
      <c r="D9" s="268" t="s">
        <v>56</v>
      </c>
      <c r="E9" s="268" t="s">
        <v>0</v>
      </c>
      <c r="F9" s="268" t="s">
        <v>74</v>
      </c>
      <c r="G9" s="268" t="s">
        <v>57</v>
      </c>
    </row>
    <row r="10" spans="1:7" ht="18.75" customHeight="1">
      <c r="A10" s="268"/>
      <c r="B10" s="268"/>
      <c r="C10" s="268"/>
      <c r="D10" s="268"/>
      <c r="E10" s="268"/>
      <c r="F10" s="268"/>
      <c r="G10" s="268"/>
    </row>
    <row r="11" spans="1:7" ht="9" customHeight="1">
      <c r="A11" s="165"/>
      <c r="B11" s="166"/>
      <c r="C11" s="165"/>
      <c r="D11" s="165"/>
      <c r="E11" s="166"/>
      <c r="F11" s="165"/>
      <c r="G11" s="165"/>
    </row>
    <row r="12" spans="1:8" s="18" customFormat="1" ht="19.5" customHeight="1">
      <c r="A12" s="167" t="s">
        <v>0</v>
      </c>
      <c r="B12" s="168">
        <f>SUM(B14:B25)</f>
        <v>14418592115</v>
      </c>
      <c r="C12" s="168">
        <f>SUM(C14:C25)</f>
        <v>12696856642</v>
      </c>
      <c r="D12" s="168">
        <f>SUM(D14:D25)</f>
        <v>1721735473</v>
      </c>
      <c r="E12" s="168">
        <f>+F12+G12</f>
        <v>17241032641</v>
      </c>
      <c r="F12" s="168">
        <f>SUM(F14:F25)</f>
        <v>15546718686</v>
      </c>
      <c r="G12" s="168">
        <f>SUM(G14:G25)</f>
        <v>1694313955</v>
      </c>
      <c r="H12" s="210"/>
    </row>
    <row r="13" spans="1:8" s="18" customFormat="1" ht="9" customHeight="1">
      <c r="A13" s="169"/>
      <c r="B13" s="162"/>
      <c r="C13" s="162"/>
      <c r="D13" s="162"/>
      <c r="E13" s="162"/>
      <c r="F13" s="162"/>
      <c r="G13" s="162"/>
      <c r="H13" s="171"/>
    </row>
    <row r="14" spans="1:11" s="18" customFormat="1" ht="19.5" customHeight="1">
      <c r="A14" s="169" t="s">
        <v>1</v>
      </c>
      <c r="B14" s="171">
        <v>824111162</v>
      </c>
      <c r="C14" s="162">
        <f>742241055</f>
        <v>742241055</v>
      </c>
      <c r="D14" s="162">
        <v>81870107</v>
      </c>
      <c r="E14" s="162">
        <f>+F14+G14</f>
        <v>1030221019</v>
      </c>
      <c r="F14" s="162">
        <v>925027593</v>
      </c>
      <c r="G14" s="162">
        <v>105193426</v>
      </c>
      <c r="H14" s="171"/>
      <c r="I14" s="83"/>
      <c r="K14" s="83"/>
    </row>
    <row r="15" spans="1:11" s="18" customFormat="1" ht="19.5" customHeight="1">
      <c r="A15" s="170" t="s">
        <v>2</v>
      </c>
      <c r="B15" s="171">
        <v>1037422285</v>
      </c>
      <c r="C15" s="162">
        <v>929896398</v>
      </c>
      <c r="D15" s="162">
        <v>107525887</v>
      </c>
      <c r="E15" s="162">
        <f>+F15+G15</f>
        <v>1212111531</v>
      </c>
      <c r="F15" s="162">
        <v>1090241010</v>
      </c>
      <c r="G15" s="162">
        <v>121870521</v>
      </c>
      <c r="H15" s="171"/>
      <c r="I15" s="83"/>
      <c r="K15" s="83"/>
    </row>
    <row r="16" spans="1:11" s="18" customFormat="1" ht="19.5" customHeight="1">
      <c r="A16" s="169" t="s">
        <v>3</v>
      </c>
      <c r="B16" s="171">
        <v>1208426587</v>
      </c>
      <c r="C16" s="162">
        <v>1087442012</v>
      </c>
      <c r="D16" s="162">
        <v>120984575</v>
      </c>
      <c r="E16" s="162">
        <f>+F16+G16</f>
        <v>1466098280</v>
      </c>
      <c r="F16" s="162">
        <v>1318056253</v>
      </c>
      <c r="G16" s="162">
        <v>148042027</v>
      </c>
      <c r="H16" s="171"/>
      <c r="I16" s="83"/>
      <c r="K16" s="83"/>
    </row>
    <row r="17" spans="1:11" s="18" customFormat="1" ht="19.5" customHeight="1">
      <c r="A17" s="169" t="s">
        <v>4</v>
      </c>
      <c r="B17" s="171">
        <v>1388610219</v>
      </c>
      <c r="C17" s="171">
        <v>1262723648</v>
      </c>
      <c r="D17" s="171">
        <v>125886571</v>
      </c>
      <c r="E17" s="162">
        <f aca="true" t="shared" si="0" ref="E17:E25">+F17+G17</f>
        <v>1399545431</v>
      </c>
      <c r="F17" s="171">
        <v>1262064596</v>
      </c>
      <c r="G17" s="171">
        <v>137480835</v>
      </c>
      <c r="H17" s="171"/>
      <c r="K17" s="83"/>
    </row>
    <row r="18" spans="1:11" s="18" customFormat="1" ht="19.5" customHeight="1">
      <c r="A18" s="169" t="s">
        <v>5</v>
      </c>
      <c r="B18" s="171">
        <v>1135475874</v>
      </c>
      <c r="C18" s="171">
        <v>1011696951</v>
      </c>
      <c r="D18" s="171">
        <v>123778923</v>
      </c>
      <c r="E18" s="162">
        <f t="shared" si="0"/>
        <v>1396358383</v>
      </c>
      <c r="F18" s="171">
        <v>1269214408</v>
      </c>
      <c r="G18" s="171">
        <v>127143975</v>
      </c>
      <c r="H18" s="171"/>
      <c r="K18" s="83"/>
    </row>
    <row r="19" spans="1:11" s="18" customFormat="1" ht="19.5" customHeight="1">
      <c r="A19" s="169" t="s">
        <v>6</v>
      </c>
      <c r="B19" s="171">
        <v>1343695383</v>
      </c>
      <c r="C19" s="171">
        <v>1219836446</v>
      </c>
      <c r="D19" s="171">
        <v>123858937</v>
      </c>
      <c r="E19" s="162">
        <f t="shared" si="0"/>
        <v>1387906114</v>
      </c>
      <c r="F19" s="171">
        <v>1257389938</v>
      </c>
      <c r="G19" s="171">
        <v>130516176</v>
      </c>
      <c r="H19" s="171"/>
      <c r="K19" s="83"/>
    </row>
    <row r="20" spans="1:11" s="18" customFormat="1" ht="19.5" customHeight="1">
      <c r="A20" s="169" t="s">
        <v>31</v>
      </c>
      <c r="B20" s="171">
        <v>1335131621</v>
      </c>
      <c r="C20" s="171">
        <v>1221882590</v>
      </c>
      <c r="D20" s="171">
        <v>113249031</v>
      </c>
      <c r="E20" s="162">
        <f t="shared" si="0"/>
        <v>1714309891</v>
      </c>
      <c r="F20" s="171">
        <v>1585184510</v>
      </c>
      <c r="G20" s="171">
        <v>129125381</v>
      </c>
      <c r="H20" s="171"/>
      <c r="K20" s="83"/>
    </row>
    <row r="21" spans="1:11" s="18" customFormat="1" ht="19.5" customHeight="1">
      <c r="A21" s="169" t="s">
        <v>32</v>
      </c>
      <c r="B21" s="171">
        <v>1258574113</v>
      </c>
      <c r="C21" s="171">
        <v>1123150936</v>
      </c>
      <c r="D21" s="171">
        <v>135423177</v>
      </c>
      <c r="E21" s="162">
        <f t="shared" si="0"/>
        <v>1502213018</v>
      </c>
      <c r="F21" s="171">
        <v>1359670233</v>
      </c>
      <c r="G21" s="171">
        <v>142542785</v>
      </c>
      <c r="H21" s="171"/>
      <c r="K21" s="83"/>
    </row>
    <row r="22" spans="1:11" s="18" customFormat="1" ht="19.5" customHeight="1">
      <c r="A22" s="169" t="s">
        <v>33</v>
      </c>
      <c r="B22" s="171">
        <v>1171191291</v>
      </c>
      <c r="C22" s="171">
        <v>1056428311</v>
      </c>
      <c r="D22" s="171">
        <v>114762980</v>
      </c>
      <c r="E22" s="162">
        <f t="shared" si="0"/>
        <v>1442191309</v>
      </c>
      <c r="F22" s="171">
        <v>1285323444</v>
      </c>
      <c r="G22" s="171">
        <v>156867865</v>
      </c>
      <c r="H22" s="171"/>
      <c r="K22" s="83"/>
    </row>
    <row r="23" spans="1:11" s="18" customFormat="1" ht="19.5" customHeight="1">
      <c r="A23" s="169" t="s">
        <v>34</v>
      </c>
      <c r="B23" s="171">
        <v>1059060025</v>
      </c>
      <c r="C23" s="171">
        <v>909484827</v>
      </c>
      <c r="D23" s="171">
        <v>149575198</v>
      </c>
      <c r="E23" s="162">
        <f t="shared" si="0"/>
        <v>1437852730</v>
      </c>
      <c r="F23" s="171">
        <v>1279857614</v>
      </c>
      <c r="G23" s="171">
        <v>157995116</v>
      </c>
      <c r="H23" s="171"/>
      <c r="K23" s="83"/>
    </row>
    <row r="24" spans="1:11" s="18" customFormat="1" ht="19.5" customHeight="1">
      <c r="A24" s="169" t="s">
        <v>75</v>
      </c>
      <c r="B24" s="171">
        <v>1260403839</v>
      </c>
      <c r="C24" s="171">
        <v>936622808</v>
      </c>
      <c r="D24" s="171">
        <v>323781031</v>
      </c>
      <c r="E24" s="162">
        <f t="shared" si="0"/>
        <v>1532834872</v>
      </c>
      <c r="F24" s="171">
        <v>1375351552</v>
      </c>
      <c r="G24" s="171">
        <v>157483320</v>
      </c>
      <c r="H24" s="171"/>
      <c r="K24" s="83"/>
    </row>
    <row r="25" spans="1:11" s="18" customFormat="1" ht="19.5" customHeight="1">
      <c r="A25" s="169" t="s">
        <v>76</v>
      </c>
      <c r="B25" s="171">
        <v>1396489716</v>
      </c>
      <c r="C25" s="171">
        <v>1195450660</v>
      </c>
      <c r="D25" s="171">
        <v>201039056</v>
      </c>
      <c r="E25" s="162">
        <f t="shared" si="0"/>
        <v>1719390063</v>
      </c>
      <c r="F25" s="171">
        <v>1539337535</v>
      </c>
      <c r="G25" s="171">
        <v>180052528</v>
      </c>
      <c r="H25" s="171"/>
      <c r="K25" s="83"/>
    </row>
    <row r="26" spans="1:8" ht="9" customHeight="1">
      <c r="A26" s="172"/>
      <c r="B26" s="172"/>
      <c r="C26" s="172"/>
      <c r="D26" s="172"/>
      <c r="E26" s="172"/>
      <c r="F26" s="172"/>
      <c r="G26" s="172"/>
      <c r="H26" s="48"/>
    </row>
    <row r="27" spans="1:8" ht="6.75" customHeight="1">
      <c r="A27" s="15"/>
      <c r="B27" s="13"/>
      <c r="C27" s="13"/>
      <c r="E27" s="13"/>
      <c r="H27" s="48"/>
    </row>
    <row r="28" spans="1:8" ht="12" customHeight="1">
      <c r="A28" s="90" t="s">
        <v>24</v>
      </c>
      <c r="C28" s="13"/>
      <c r="D28" s="13"/>
      <c r="E28" s="13"/>
      <c r="F28" s="2"/>
      <c r="G28" s="2"/>
      <c r="H28" s="48"/>
    </row>
    <row r="29" spans="1:8" ht="7.5" customHeight="1">
      <c r="A29" s="15"/>
      <c r="B29" s="13"/>
      <c r="C29" s="13"/>
      <c r="D29" s="13"/>
      <c r="E29" s="13"/>
      <c r="F29" s="2"/>
      <c r="G29" s="2"/>
      <c r="H29" s="48"/>
    </row>
    <row r="30" spans="4:8" ht="15" customHeight="1">
      <c r="D30" s="16"/>
      <c r="H30" s="48"/>
    </row>
    <row r="31" spans="2:8" ht="12.75">
      <c r="B31" s="16"/>
      <c r="H31" s="48"/>
    </row>
    <row r="32" ht="12.75">
      <c r="H32" s="48"/>
    </row>
    <row r="33" ht="12.75">
      <c r="H33" s="48"/>
    </row>
    <row r="34" ht="12.75">
      <c r="H34" s="48"/>
    </row>
    <row r="35" ht="12.75">
      <c r="H35" s="87"/>
    </row>
    <row r="36" ht="12.75">
      <c r="H36" s="87"/>
    </row>
    <row r="37" ht="12.75">
      <c r="H37" s="87"/>
    </row>
    <row r="38" ht="12.75">
      <c r="H38" s="87"/>
    </row>
    <row r="39" ht="12.75">
      <c r="H39" s="87"/>
    </row>
    <row r="40" ht="15.75">
      <c r="I40" s="122"/>
    </row>
  </sheetData>
  <mergeCells count="12">
    <mergeCell ref="D9:D10"/>
    <mergeCell ref="E9:E10"/>
    <mergeCell ref="A1:G1"/>
    <mergeCell ref="A5:G5"/>
    <mergeCell ref="A7:A10"/>
    <mergeCell ref="F9:F10"/>
    <mergeCell ref="A4:G4"/>
    <mergeCell ref="G9:G10"/>
    <mergeCell ref="B8:D8"/>
    <mergeCell ref="E8:G8"/>
    <mergeCell ref="B9:B10"/>
    <mergeCell ref="C9:C10"/>
  </mergeCells>
  <printOptions horizontalCentered="1"/>
  <pageMargins left="0.75" right="0.75" top="0.71" bottom="0.71" header="0.42" footer="0.81"/>
  <pageSetup fitToHeight="1" fitToWidth="1" horizontalDpi="300" verticalDpi="300" orientation="portrait" paperSize="9" scale="78" r:id="rId2"/>
  <headerFooter alignWithMargins="0">
    <oddFooter>&amp;C4</oddFooter>
  </headerFooter>
  <ignoredErrors>
    <ignoredError sqref="E1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48"/>
  <sheetViews>
    <sheetView workbookViewId="0" topLeftCell="A1">
      <selection activeCell="F17" sqref="F17"/>
    </sheetView>
  </sheetViews>
  <sheetFormatPr defaultColWidth="9.140625" defaultRowHeight="12.75"/>
  <cols>
    <col min="1" max="1" width="17.8515625" style="1" customWidth="1"/>
    <col min="2" max="2" width="17.28125" style="1" customWidth="1"/>
    <col min="3" max="3" width="11.57421875" style="1" customWidth="1"/>
    <col min="4" max="4" width="17.8515625" style="1" customWidth="1"/>
    <col min="5" max="5" width="11.8515625" style="1" customWidth="1"/>
    <col min="6" max="6" width="9.7109375" style="1" customWidth="1"/>
    <col min="7" max="7" width="11.7109375" style="1" customWidth="1"/>
    <col min="8" max="8" width="19.7109375" style="1" customWidth="1"/>
    <col min="9" max="9" width="16.57421875" style="1" customWidth="1"/>
    <col min="10" max="10" width="9.57421875" style="1" customWidth="1"/>
    <col min="11" max="11" width="20.28125" style="1" customWidth="1"/>
    <col min="12" max="12" width="9.7109375" style="1" customWidth="1"/>
    <col min="13" max="13" width="10.421875" style="1" customWidth="1"/>
    <col min="14" max="16384" width="11.421875" style="1" customWidth="1"/>
  </cols>
  <sheetData>
    <row r="2" spans="1:6" ht="15.75">
      <c r="A2" s="244" t="s">
        <v>18</v>
      </c>
      <c r="B2" s="244"/>
      <c r="C2" s="244"/>
      <c r="D2" s="244"/>
      <c r="E2" s="244"/>
      <c r="F2" s="244"/>
    </row>
    <row r="3" spans="1:6" ht="6" customHeight="1">
      <c r="A3" s="125"/>
      <c r="B3" s="125"/>
      <c r="C3" s="125"/>
      <c r="D3" s="125"/>
      <c r="E3" s="125"/>
      <c r="F3" s="125"/>
    </row>
    <row r="4" spans="1:8" ht="12.75" customHeight="1">
      <c r="A4" s="266" t="s">
        <v>102</v>
      </c>
      <c r="B4" s="266"/>
      <c r="C4" s="266"/>
      <c r="D4" s="266"/>
      <c r="E4" s="266"/>
      <c r="F4" s="266"/>
      <c r="G4" s="24"/>
      <c r="H4" s="24"/>
    </row>
    <row r="5" spans="1:10" ht="12.75" customHeight="1">
      <c r="A5" s="266" t="s">
        <v>43</v>
      </c>
      <c r="B5" s="266"/>
      <c r="C5" s="266"/>
      <c r="D5" s="266"/>
      <c r="E5" s="266"/>
      <c r="F5" s="266"/>
      <c r="G5" s="24"/>
      <c r="H5" s="24"/>
      <c r="J5" s="20"/>
    </row>
    <row r="6" spans="1:6" ht="15.75">
      <c r="A6" s="122"/>
      <c r="B6" s="122"/>
      <c r="C6" s="122"/>
      <c r="D6" s="122"/>
      <c r="E6" s="122"/>
      <c r="F6" s="122"/>
    </row>
    <row r="7" spans="1:14" ht="15.75">
      <c r="A7" s="268" t="s">
        <v>103</v>
      </c>
      <c r="B7" s="126" t="s">
        <v>100</v>
      </c>
      <c r="C7" s="127"/>
      <c r="D7" s="127"/>
      <c r="E7" s="128"/>
      <c r="F7" s="271" t="s">
        <v>58</v>
      </c>
      <c r="N7" s="2"/>
    </row>
    <row r="8" spans="1:14" ht="12.75" customHeight="1">
      <c r="A8" s="268"/>
      <c r="B8" s="268">
        <v>2005</v>
      </c>
      <c r="C8" s="268" t="s">
        <v>11</v>
      </c>
      <c r="D8" s="268">
        <v>2006</v>
      </c>
      <c r="E8" s="242" t="s">
        <v>11</v>
      </c>
      <c r="F8" s="272"/>
      <c r="N8" s="2"/>
    </row>
    <row r="9" spans="1:14" ht="15.75" customHeight="1">
      <c r="A9" s="268"/>
      <c r="B9" s="268"/>
      <c r="C9" s="268"/>
      <c r="D9" s="268"/>
      <c r="E9" s="243"/>
      <c r="F9" s="273"/>
      <c r="N9" s="2"/>
    </row>
    <row r="10" spans="1:6" ht="12" customHeight="1">
      <c r="A10" s="150"/>
      <c r="B10" s="10"/>
      <c r="C10" s="10"/>
      <c r="D10" s="10"/>
      <c r="E10" s="10"/>
      <c r="F10" s="9"/>
    </row>
    <row r="11" spans="1:6" s="14" customFormat="1" ht="24.75" customHeight="1">
      <c r="A11" s="158" t="s">
        <v>28</v>
      </c>
      <c r="B11" s="229">
        <v>14418592115</v>
      </c>
      <c r="C11" s="231">
        <v>100</v>
      </c>
      <c r="D11" s="229">
        <v>17241032641</v>
      </c>
      <c r="E11" s="232">
        <v>100</v>
      </c>
      <c r="F11" s="231">
        <v>19.58</v>
      </c>
    </row>
    <row r="12" spans="1:6" ht="12" customHeight="1">
      <c r="A12" s="94"/>
      <c r="B12" s="225"/>
      <c r="C12" s="225"/>
      <c r="D12" s="225"/>
      <c r="E12" s="225"/>
      <c r="F12" s="233"/>
    </row>
    <row r="13" spans="1:6" ht="24.75" customHeight="1">
      <c r="A13" s="129" t="s">
        <v>35</v>
      </c>
      <c r="B13" s="215">
        <v>14403931635</v>
      </c>
      <c r="C13" s="217">
        <f>+B13/B11*100</f>
        <v>99.89832238901641</v>
      </c>
      <c r="D13" s="215">
        <v>17240848768</v>
      </c>
      <c r="E13" s="217">
        <v>99.99</v>
      </c>
      <c r="F13" s="234">
        <v>19.7</v>
      </c>
    </row>
    <row r="14" spans="1:6" ht="24.75" customHeight="1">
      <c r="A14" s="142" t="s">
        <v>36</v>
      </c>
      <c r="B14" s="237" t="s">
        <v>91</v>
      </c>
      <c r="C14" s="235">
        <v>0.1</v>
      </c>
      <c r="D14" s="237" t="s">
        <v>92</v>
      </c>
      <c r="E14" s="235">
        <v>0.01</v>
      </c>
      <c r="F14" s="236">
        <v>-98.75</v>
      </c>
    </row>
    <row r="15" spans="1:6" ht="12" customHeight="1">
      <c r="A15" s="91"/>
      <c r="B15" s="52"/>
      <c r="C15" s="52"/>
      <c r="D15" s="52"/>
      <c r="E15" s="52"/>
      <c r="F15" s="92"/>
    </row>
    <row r="16" spans="1:6" ht="10.5" customHeight="1">
      <c r="A16" s="223" t="s">
        <v>90</v>
      </c>
      <c r="B16" s="52"/>
      <c r="C16" s="52"/>
      <c r="D16" s="52"/>
      <c r="E16" s="52"/>
      <c r="F16" s="92"/>
    </row>
    <row r="17" spans="1:7" ht="12.75">
      <c r="A17" s="9"/>
      <c r="B17" s="9"/>
      <c r="C17" s="9"/>
      <c r="D17" s="9"/>
      <c r="E17" s="9"/>
      <c r="F17" s="92"/>
      <c r="G17" s="27"/>
    </row>
    <row r="18" spans="1:7" ht="12.75">
      <c r="A18" s="246" t="s">
        <v>12</v>
      </c>
      <c r="B18" s="247"/>
      <c r="C18" s="247"/>
      <c r="D18" s="247"/>
      <c r="E18" s="247"/>
      <c r="F18" s="247"/>
      <c r="G18" s="27"/>
    </row>
    <row r="19" spans="1:13" ht="12.75">
      <c r="A19" s="86"/>
      <c r="B19" s="86"/>
      <c r="C19" s="86"/>
      <c r="H19" s="11"/>
      <c r="I19" s="52"/>
      <c r="J19" s="52"/>
      <c r="K19" s="52"/>
      <c r="L19" s="52"/>
      <c r="M19" s="92"/>
    </row>
    <row r="20" spans="1:3" ht="12.75">
      <c r="A20" s="86"/>
      <c r="B20" s="81"/>
      <c r="C20" s="86"/>
    </row>
    <row r="21" spans="1:13" ht="12.75">
      <c r="A21" s="86"/>
      <c r="B21" s="81"/>
      <c r="C21" s="86"/>
      <c r="H21" s="9"/>
      <c r="I21" s="52"/>
      <c r="J21" s="52"/>
      <c r="K21" s="52"/>
      <c r="L21" s="52"/>
      <c r="M21" s="92"/>
    </row>
    <row r="22" spans="1:13" ht="12.75">
      <c r="A22" s="86"/>
      <c r="B22" s="81"/>
      <c r="C22" s="86"/>
      <c r="H22" s="9"/>
      <c r="I22" s="52"/>
      <c r="J22" s="52"/>
      <c r="K22" s="52"/>
      <c r="L22" s="52"/>
      <c r="M22" s="92"/>
    </row>
    <row r="23" spans="1:13" ht="12.75">
      <c r="A23" s="86"/>
      <c r="B23" s="81"/>
      <c r="C23" s="86"/>
      <c r="H23" s="9"/>
      <c r="I23" s="10"/>
      <c r="J23" s="10"/>
      <c r="K23" s="10"/>
      <c r="L23" s="10"/>
      <c r="M23" s="9"/>
    </row>
    <row r="24" spans="1:13" ht="15.75">
      <c r="A24" s="86"/>
      <c r="B24" s="81"/>
      <c r="C24" s="86"/>
      <c r="H24" s="6"/>
      <c r="I24" s="5"/>
      <c r="J24" s="5"/>
      <c r="K24" s="5"/>
      <c r="L24" s="5"/>
      <c r="M24" s="4"/>
    </row>
    <row r="25" spans="8:13" ht="15.75">
      <c r="H25" s="6"/>
      <c r="I25" s="5"/>
      <c r="J25" s="5"/>
      <c r="K25" s="5"/>
      <c r="L25" s="5"/>
      <c r="M25" s="6"/>
    </row>
    <row r="26" spans="8:13" ht="15.75">
      <c r="H26" s="6"/>
      <c r="I26" s="6"/>
      <c r="J26" s="6"/>
      <c r="K26" s="6"/>
      <c r="L26" s="6"/>
      <c r="M26" s="6"/>
    </row>
    <row r="27" spans="8:13" ht="15.75">
      <c r="H27" s="6"/>
      <c r="I27" s="6"/>
      <c r="J27" s="6"/>
      <c r="K27" s="6"/>
      <c r="L27" s="6"/>
      <c r="M27" s="6"/>
    </row>
    <row r="28" spans="8:13" ht="15.75">
      <c r="H28" s="6"/>
      <c r="I28" s="6"/>
      <c r="J28" s="6"/>
      <c r="K28" s="6"/>
      <c r="L28" s="6"/>
      <c r="M28" s="6"/>
    </row>
    <row r="29" spans="8:13" ht="15.75">
      <c r="H29" s="6"/>
      <c r="I29" s="6"/>
      <c r="J29" s="6"/>
      <c r="K29" s="6"/>
      <c r="L29" s="6"/>
      <c r="M29" s="6"/>
    </row>
    <row r="30" spans="8:13" ht="15.75">
      <c r="H30" s="6"/>
      <c r="I30" s="6"/>
      <c r="J30" s="6"/>
      <c r="K30" s="6"/>
      <c r="L30" s="6"/>
      <c r="M30" s="6"/>
    </row>
    <row r="31" spans="8:13" ht="15.75">
      <c r="H31" s="6"/>
      <c r="I31" s="6"/>
      <c r="J31" s="6"/>
      <c r="K31" s="6"/>
      <c r="L31" s="6"/>
      <c r="M31" s="6"/>
    </row>
    <row r="32" spans="7:13" ht="15.75">
      <c r="G32" s="2"/>
      <c r="H32" s="6"/>
      <c r="I32" s="6"/>
      <c r="J32" s="6"/>
      <c r="K32" s="6"/>
      <c r="L32" s="6"/>
      <c r="M32" s="6"/>
    </row>
    <row r="33" spans="7:13" ht="15.75">
      <c r="G33" s="2"/>
      <c r="H33" s="6"/>
      <c r="I33" s="6"/>
      <c r="J33" s="6"/>
      <c r="K33" s="6"/>
      <c r="L33" s="6"/>
      <c r="M33" s="6"/>
    </row>
    <row r="34" spans="1:13" ht="15.75">
      <c r="A34" s="2"/>
      <c r="B34" s="2"/>
      <c r="C34" s="2"/>
      <c r="D34" s="2"/>
      <c r="E34" s="2"/>
      <c r="F34" s="2"/>
      <c r="G34" s="2"/>
      <c r="H34" s="6"/>
      <c r="I34" s="6"/>
      <c r="J34" s="6"/>
      <c r="K34" s="6"/>
      <c r="L34" s="6"/>
      <c r="M34" s="6"/>
    </row>
    <row r="35" spans="1:13" ht="15.75">
      <c r="A35" s="2"/>
      <c r="B35" s="2"/>
      <c r="C35" s="2"/>
      <c r="D35" s="2"/>
      <c r="E35" s="2"/>
      <c r="F35" s="2"/>
      <c r="G35" s="2"/>
      <c r="H35" s="6"/>
      <c r="I35" s="6"/>
      <c r="J35" s="6"/>
      <c r="K35" s="6"/>
      <c r="L35" s="6"/>
      <c r="M35" s="6"/>
    </row>
    <row r="36" spans="1:13" ht="15.75">
      <c r="A36" s="2"/>
      <c r="B36" s="2"/>
      <c r="C36" s="2"/>
      <c r="D36" s="2"/>
      <c r="E36" s="2"/>
      <c r="F36" s="2"/>
      <c r="G36" s="2"/>
      <c r="H36" s="6"/>
      <c r="I36" s="6"/>
      <c r="J36" s="6"/>
      <c r="K36" s="6"/>
      <c r="L36" s="6"/>
      <c r="M36" s="6"/>
    </row>
    <row r="37" spans="7:13" ht="15.75">
      <c r="G37" s="2"/>
      <c r="H37" s="6"/>
      <c r="I37" s="6"/>
      <c r="J37" s="6"/>
      <c r="K37" s="6"/>
      <c r="L37" s="6"/>
      <c r="M37" s="6"/>
    </row>
    <row r="38" spans="8:13" ht="15.75">
      <c r="H38" s="6"/>
      <c r="I38" s="6"/>
      <c r="J38" s="6"/>
      <c r="K38" s="6"/>
      <c r="L38" s="6"/>
      <c r="M38" s="6"/>
    </row>
    <row r="39" spans="8:13" ht="15.75">
      <c r="H39" s="6"/>
      <c r="I39" s="6"/>
      <c r="J39" s="6"/>
      <c r="K39" s="6"/>
      <c r="L39" s="6"/>
      <c r="M39" s="6"/>
    </row>
    <row r="40" spans="8:13" ht="15.75">
      <c r="H40" s="6"/>
      <c r="I40" s="6"/>
      <c r="J40" s="6"/>
      <c r="K40" s="6"/>
      <c r="L40" s="6"/>
      <c r="M40" s="6"/>
    </row>
    <row r="41" spans="8:13" ht="15.75">
      <c r="H41" s="6"/>
      <c r="I41" s="6"/>
      <c r="J41" s="6"/>
      <c r="K41" s="6"/>
      <c r="L41" s="6"/>
      <c r="M41" s="6"/>
    </row>
    <row r="42" spans="8:13" ht="15.75">
      <c r="H42" s="6"/>
      <c r="I42" s="6"/>
      <c r="J42" s="6"/>
      <c r="K42" s="6"/>
      <c r="L42" s="6"/>
      <c r="M42" s="6"/>
    </row>
    <row r="43" spans="8:13" ht="15.75">
      <c r="H43" s="6"/>
      <c r="I43" s="6"/>
      <c r="J43" s="6"/>
      <c r="K43" s="6"/>
      <c r="L43" s="6"/>
      <c r="M43" s="6"/>
    </row>
    <row r="44" spans="8:13" ht="15.75">
      <c r="H44" s="6"/>
      <c r="I44" s="6"/>
      <c r="J44" s="6"/>
      <c r="K44" s="6"/>
      <c r="L44" s="6"/>
      <c r="M44" s="6"/>
    </row>
    <row r="45" spans="8:13" ht="15.75">
      <c r="H45" s="6"/>
      <c r="I45" s="6"/>
      <c r="J45" s="6"/>
      <c r="K45" s="6"/>
      <c r="L45" s="6"/>
      <c r="M45" s="6"/>
    </row>
    <row r="46" spans="8:13" ht="15.75">
      <c r="H46" s="6"/>
      <c r="I46" s="6"/>
      <c r="J46" s="6"/>
      <c r="K46" s="6"/>
      <c r="L46" s="6"/>
      <c r="M46" s="6"/>
    </row>
    <row r="47" spans="8:13" ht="15.75">
      <c r="H47" s="6"/>
      <c r="I47" s="6"/>
      <c r="J47" s="6"/>
      <c r="K47" s="6"/>
      <c r="L47" s="6"/>
      <c r="M47" s="6"/>
    </row>
    <row r="48" spans="8:13" ht="15.75">
      <c r="H48" s="6"/>
      <c r="I48" s="6"/>
      <c r="J48" s="6"/>
      <c r="K48" s="6"/>
      <c r="L48" s="6"/>
      <c r="M48" s="6"/>
    </row>
  </sheetData>
  <mergeCells count="10">
    <mergeCell ref="A5:F5"/>
    <mergeCell ref="A2:F2"/>
    <mergeCell ref="A4:F4"/>
    <mergeCell ref="A18:F18"/>
    <mergeCell ref="B8:B9"/>
    <mergeCell ref="C8:C9"/>
    <mergeCell ref="D8:D9"/>
    <mergeCell ref="E8:E9"/>
    <mergeCell ref="A7:A9"/>
    <mergeCell ref="F7:F9"/>
  </mergeCells>
  <printOptions horizontalCentered="1"/>
  <pageMargins left="0.52" right="0.393700787401575" top="1.245" bottom="0.77" header="0" footer="1"/>
  <pageSetup horizontalDpi="300" verticalDpi="300" orientation="portrait" paperSize="9" scale="96" r:id="rId2"/>
  <headerFooter alignWithMargins="0">
    <oddFooter>&amp;C5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1"/>
  <sheetViews>
    <sheetView tabSelected="1" workbookViewId="0" topLeftCell="A1">
      <selection activeCell="A8" sqref="A8:G8"/>
    </sheetView>
  </sheetViews>
  <sheetFormatPr defaultColWidth="9.140625" defaultRowHeight="12.75"/>
  <cols>
    <col min="1" max="1" width="12.7109375" style="1" customWidth="1"/>
    <col min="2" max="2" width="16.8515625" style="1" customWidth="1"/>
    <col min="3" max="3" width="21.7109375" style="1" customWidth="1"/>
    <col min="4" max="4" width="13.140625" style="1" customWidth="1"/>
    <col min="5" max="5" width="16.8515625" style="1" customWidth="1"/>
    <col min="6" max="6" width="17.57421875" style="1" customWidth="1"/>
    <col min="7" max="7" width="17.140625" style="1" customWidth="1"/>
    <col min="8" max="9" width="18.421875" style="1" customWidth="1"/>
    <col min="10" max="10" width="20.140625" style="1" customWidth="1"/>
    <col min="11" max="11" width="13.421875" style="1" customWidth="1"/>
    <col min="12" max="16384" width="11.421875" style="1" customWidth="1"/>
  </cols>
  <sheetData>
    <row r="2" spans="1:7" ht="12.75">
      <c r="A2" s="276"/>
      <c r="B2" s="276"/>
      <c r="C2" s="276"/>
      <c r="D2" s="276"/>
      <c r="E2" s="276"/>
      <c r="F2" s="276"/>
      <c r="G2" s="276"/>
    </row>
    <row r="3" spans="1:8" s="31" customFormat="1" ht="16.5">
      <c r="A3" s="277"/>
      <c r="B3" s="277"/>
      <c r="C3" s="277"/>
      <c r="D3" s="277"/>
      <c r="E3" s="277"/>
      <c r="F3" s="277"/>
      <c r="G3" s="277"/>
      <c r="H3" s="88"/>
    </row>
    <row r="4" spans="1:7" s="19" customFormat="1" ht="11.25">
      <c r="A4" s="278"/>
      <c r="B4" s="278"/>
      <c r="C4" s="278"/>
      <c r="D4" s="278"/>
      <c r="E4" s="278"/>
      <c r="F4" s="278"/>
      <c r="G4" s="278"/>
    </row>
    <row r="5" spans="1:7" ht="8.25" customHeight="1">
      <c r="A5" s="125"/>
      <c r="B5" s="125"/>
      <c r="C5" s="125"/>
      <c r="D5" s="125"/>
      <c r="E5" s="125"/>
      <c r="F5" s="125"/>
      <c r="G5" s="125"/>
    </row>
    <row r="6" spans="1:7" ht="15.75">
      <c r="A6" s="244" t="s">
        <v>19</v>
      </c>
      <c r="B6" s="244"/>
      <c r="C6" s="244"/>
      <c r="D6" s="244"/>
      <c r="E6" s="244"/>
      <c r="F6" s="244"/>
      <c r="G6" s="244"/>
    </row>
    <row r="7" spans="1:7" ht="6" customHeight="1">
      <c r="A7" s="125"/>
      <c r="B7" s="125"/>
      <c r="C7" s="125"/>
      <c r="D7" s="125"/>
      <c r="E7" s="125"/>
      <c r="F7" s="125"/>
      <c r="G7" s="125"/>
    </row>
    <row r="8" spans="1:10" ht="14.25" customHeight="1">
      <c r="A8" s="266" t="s">
        <v>101</v>
      </c>
      <c r="B8" s="266"/>
      <c r="C8" s="266"/>
      <c r="D8" s="266"/>
      <c r="E8" s="266"/>
      <c r="F8" s="266"/>
      <c r="G8" s="266"/>
      <c r="H8" s="86"/>
      <c r="I8" s="81"/>
      <c r="J8" s="64"/>
    </row>
    <row r="9" spans="1:12" ht="12.75" customHeight="1">
      <c r="A9" s="266" t="s">
        <v>44</v>
      </c>
      <c r="B9" s="266"/>
      <c r="C9" s="266"/>
      <c r="D9" s="266"/>
      <c r="E9" s="266"/>
      <c r="F9" s="266"/>
      <c r="G9" s="266"/>
      <c r="H9" s="135"/>
      <c r="I9" s="136"/>
      <c r="J9" s="135"/>
      <c r="K9" s="136"/>
      <c r="L9" s="137"/>
    </row>
    <row r="10" spans="1:11" ht="15.75">
      <c r="A10" s="125"/>
      <c r="B10" s="176"/>
      <c r="C10" s="213"/>
      <c r="D10" s="147"/>
      <c r="E10" s="147"/>
      <c r="G10" s="146"/>
      <c r="H10" s="137"/>
      <c r="I10" s="146"/>
      <c r="J10" s="137"/>
      <c r="K10" s="137"/>
    </row>
    <row r="11" spans="1:10" ht="15.75">
      <c r="A11" s="268" t="s">
        <v>27</v>
      </c>
      <c r="B11" s="126" t="s">
        <v>59</v>
      </c>
      <c r="C11" s="146"/>
      <c r="D11" s="127"/>
      <c r="E11" s="127"/>
      <c r="F11" s="127"/>
      <c r="G11" s="128"/>
      <c r="H11" s="87"/>
      <c r="I11" s="16"/>
      <c r="J11" s="87"/>
    </row>
    <row r="12" spans="1:7" ht="15.75">
      <c r="A12" s="268"/>
      <c r="B12" s="270">
        <v>2005</v>
      </c>
      <c r="C12" s="270"/>
      <c r="D12" s="270"/>
      <c r="E12" s="270">
        <v>2006</v>
      </c>
      <c r="F12" s="270"/>
      <c r="G12" s="270"/>
    </row>
    <row r="13" spans="1:12" ht="15.75">
      <c r="A13" s="268"/>
      <c r="B13" s="163" t="s">
        <v>0</v>
      </c>
      <c r="C13" s="164" t="s">
        <v>30</v>
      </c>
      <c r="D13" s="164" t="s">
        <v>9</v>
      </c>
      <c r="E13" s="164" t="s">
        <v>0</v>
      </c>
      <c r="F13" s="164" t="s">
        <v>8</v>
      </c>
      <c r="G13" s="164" t="s">
        <v>9</v>
      </c>
      <c r="H13" s="146"/>
      <c r="I13" s="137"/>
      <c r="J13" s="146"/>
      <c r="K13" s="137"/>
      <c r="L13" s="137"/>
    </row>
    <row r="14" spans="1:8" ht="9.75" customHeight="1">
      <c r="A14" s="131"/>
      <c r="B14" s="131"/>
      <c r="C14" s="129"/>
      <c r="D14" s="129"/>
      <c r="E14" s="129"/>
      <c r="F14" s="129"/>
      <c r="G14" s="129"/>
      <c r="H14" s="210"/>
    </row>
    <row r="15" spans="1:9" s="14" customFormat="1" ht="19.5" customHeight="1">
      <c r="A15" s="173" t="s">
        <v>28</v>
      </c>
      <c r="B15" s="168">
        <f aca="true" t="shared" si="0" ref="B15:G15">+B17+B18+B19+B25+B26+B27+B28+B29+B30+B31+B32+B33</f>
        <v>14418592115</v>
      </c>
      <c r="C15" s="168">
        <f t="shared" si="0"/>
        <v>14403931635</v>
      </c>
      <c r="D15" s="168">
        <f t="shared" si="0"/>
        <v>14660480</v>
      </c>
      <c r="E15" s="168">
        <f t="shared" si="0"/>
        <v>17241032641</v>
      </c>
      <c r="F15" s="168">
        <f t="shared" si="0"/>
        <v>17240848768</v>
      </c>
      <c r="G15" s="168">
        <f t="shared" si="0"/>
        <v>183873</v>
      </c>
      <c r="H15" s="168"/>
      <c r="I15" s="168"/>
    </row>
    <row r="16" spans="1:9" s="18" customFormat="1" ht="8.25" customHeight="1">
      <c r="A16" s="129"/>
      <c r="B16" s="162"/>
      <c r="C16" s="162"/>
      <c r="D16" s="177"/>
      <c r="E16" s="162"/>
      <c r="F16" s="162"/>
      <c r="G16" s="162"/>
      <c r="H16" s="171"/>
      <c r="I16" s="171"/>
    </row>
    <row r="17" spans="1:15" s="18" customFormat="1" ht="20.25" customHeight="1">
      <c r="A17" s="129" t="s">
        <v>1</v>
      </c>
      <c r="B17" s="162">
        <f aca="true" t="shared" si="1" ref="B17:B29">SUM(C17:D17)</f>
        <v>824111162</v>
      </c>
      <c r="C17" s="211">
        <v>823262990</v>
      </c>
      <c r="D17" s="178">
        <v>848172</v>
      </c>
      <c r="E17" s="162">
        <f>+F17+G17</f>
        <v>1030221019</v>
      </c>
      <c r="F17" s="171">
        <v>1030198623</v>
      </c>
      <c r="G17" s="162">
        <v>22396</v>
      </c>
      <c r="H17" s="171"/>
      <c r="I17" s="171"/>
      <c r="K17" s="209"/>
      <c r="L17" s="159"/>
      <c r="M17" s="86"/>
      <c r="N17" s="81"/>
      <c r="O17" s="64"/>
    </row>
    <row r="18" spans="1:15" s="18" customFormat="1" ht="20.25" customHeight="1">
      <c r="A18" s="129" t="s">
        <v>2</v>
      </c>
      <c r="B18" s="162">
        <f t="shared" si="1"/>
        <v>1037422285</v>
      </c>
      <c r="C18" s="211">
        <v>1036634910</v>
      </c>
      <c r="D18" s="178">
        <v>787375</v>
      </c>
      <c r="E18" s="162">
        <f aca="true" t="shared" si="2" ref="E18:E32">+F18+G18</f>
        <v>1212111531</v>
      </c>
      <c r="F18" s="171">
        <v>1212087158</v>
      </c>
      <c r="G18" s="162">
        <v>24373</v>
      </c>
      <c r="H18" s="171"/>
      <c r="I18" s="171"/>
      <c r="K18" s="89"/>
      <c r="L18" s="82"/>
      <c r="M18" s="87"/>
      <c r="N18" s="82"/>
      <c r="O18" s="65"/>
    </row>
    <row r="19" spans="1:15" s="18" customFormat="1" ht="20.25" customHeight="1">
      <c r="A19" s="129" t="s">
        <v>3</v>
      </c>
      <c r="B19" s="162">
        <f t="shared" si="1"/>
        <v>1208426587</v>
      </c>
      <c r="C19" s="211">
        <v>1207343801</v>
      </c>
      <c r="D19" s="178">
        <v>1082786</v>
      </c>
      <c r="E19" s="162">
        <f t="shared" si="2"/>
        <v>1466098280</v>
      </c>
      <c r="F19" s="171">
        <v>1466088138</v>
      </c>
      <c r="G19" s="162">
        <v>10142</v>
      </c>
      <c r="H19" s="171"/>
      <c r="I19" s="171"/>
      <c r="K19" s="146"/>
      <c r="L19" s="137"/>
      <c r="M19" s="137"/>
      <c r="N19" s="82"/>
      <c r="O19" s="65"/>
    </row>
    <row r="20" spans="1:15" s="18" customFormat="1" ht="19.5" customHeight="1" hidden="1">
      <c r="A20" s="129" t="s">
        <v>4</v>
      </c>
      <c r="B20" s="162">
        <f t="shared" si="1"/>
        <v>1387595908</v>
      </c>
      <c r="C20" s="211">
        <v>1387493910</v>
      </c>
      <c r="D20" s="178">
        <v>101998</v>
      </c>
      <c r="E20" s="162">
        <f t="shared" si="2"/>
        <v>1399542894</v>
      </c>
      <c r="F20" s="171">
        <v>1399542894</v>
      </c>
      <c r="G20" s="162"/>
      <c r="H20" s="171"/>
      <c r="I20" s="171"/>
      <c r="K20" s="87"/>
      <c r="L20" s="82"/>
      <c r="M20" s="87"/>
      <c r="N20" s="82"/>
      <c r="O20" s="65"/>
    </row>
    <row r="21" spans="1:15" s="18" customFormat="1" ht="19.5" customHeight="1" hidden="1">
      <c r="A21" s="129" t="s">
        <v>5</v>
      </c>
      <c r="B21" s="162">
        <f t="shared" si="1"/>
        <v>1134295219</v>
      </c>
      <c r="C21" s="211">
        <v>1134119999</v>
      </c>
      <c r="D21" s="178">
        <v>175220</v>
      </c>
      <c r="E21" s="162">
        <f t="shared" si="2"/>
        <v>1396325868</v>
      </c>
      <c r="F21" s="171">
        <v>1396325868</v>
      </c>
      <c r="G21" s="162"/>
      <c r="H21" s="171"/>
      <c r="I21" s="171"/>
      <c r="K21" s="29"/>
      <c r="L21" s="29"/>
      <c r="M21" s="29"/>
      <c r="N21" s="29"/>
      <c r="O21" s="29"/>
    </row>
    <row r="22" spans="1:11" s="18" customFormat="1" ht="19.5" customHeight="1" hidden="1">
      <c r="A22" s="129" t="s">
        <v>6</v>
      </c>
      <c r="B22" s="162">
        <f t="shared" si="1"/>
        <v>1342225453</v>
      </c>
      <c r="C22" s="211">
        <v>1342134859</v>
      </c>
      <c r="D22" s="178">
        <v>90594</v>
      </c>
      <c r="E22" s="162">
        <f t="shared" si="2"/>
        <v>1387899577</v>
      </c>
      <c r="F22" s="171">
        <v>1387899577</v>
      </c>
      <c r="G22" s="162"/>
      <c r="H22" s="171"/>
      <c r="I22" s="171"/>
      <c r="K22" s="48"/>
    </row>
    <row r="23" spans="1:11" s="18" customFormat="1" ht="19.5" customHeight="1" hidden="1">
      <c r="A23" s="179" t="s">
        <v>31</v>
      </c>
      <c r="B23" s="162">
        <f t="shared" si="1"/>
        <v>1333602952</v>
      </c>
      <c r="C23" s="211">
        <v>1333465043</v>
      </c>
      <c r="D23" s="178">
        <v>137909</v>
      </c>
      <c r="E23" s="162">
        <f t="shared" si="2"/>
        <v>1714293284</v>
      </c>
      <c r="F23" s="171">
        <v>1714293284</v>
      </c>
      <c r="G23" s="162"/>
      <c r="H23" s="171"/>
      <c r="I23" s="171"/>
      <c r="K23" s="86"/>
    </row>
    <row r="24" spans="1:11" s="18" customFormat="1" ht="19.5" customHeight="1" hidden="1">
      <c r="A24" s="129" t="s">
        <v>37</v>
      </c>
      <c r="B24" s="162">
        <f t="shared" si="1"/>
        <v>1256491268</v>
      </c>
      <c r="C24" s="211">
        <v>1256466201</v>
      </c>
      <c r="D24" s="178">
        <v>25067</v>
      </c>
      <c r="E24" s="162">
        <f t="shared" si="2"/>
        <v>1502176743</v>
      </c>
      <c r="F24" s="171">
        <v>1502176743</v>
      </c>
      <c r="G24" s="162"/>
      <c r="H24" s="171"/>
      <c r="I24" s="171"/>
      <c r="K24" s="87"/>
    </row>
    <row r="25" spans="1:11" s="18" customFormat="1" ht="20.25" customHeight="1">
      <c r="A25" s="169" t="s">
        <v>4</v>
      </c>
      <c r="B25" s="162">
        <f t="shared" si="1"/>
        <v>1388610219</v>
      </c>
      <c r="C25" s="211">
        <v>1387493910</v>
      </c>
      <c r="D25" s="178">
        <v>1116309</v>
      </c>
      <c r="E25" s="162">
        <f t="shared" si="2"/>
        <v>1399545431</v>
      </c>
      <c r="F25" s="171">
        <v>1399542894</v>
      </c>
      <c r="G25" s="162">
        <v>2537</v>
      </c>
      <c r="H25" s="171"/>
      <c r="I25" s="171"/>
      <c r="K25" s="87"/>
    </row>
    <row r="26" spans="1:11" s="18" customFormat="1" ht="20.25" customHeight="1">
      <c r="A26" s="169" t="s">
        <v>5</v>
      </c>
      <c r="B26" s="162">
        <f t="shared" si="1"/>
        <v>1135475874</v>
      </c>
      <c r="C26" s="211">
        <v>1134119999</v>
      </c>
      <c r="D26" s="178">
        <v>1355875</v>
      </c>
      <c r="E26" s="162">
        <f t="shared" si="2"/>
        <v>1396358383</v>
      </c>
      <c r="F26" s="171">
        <v>1396325868</v>
      </c>
      <c r="G26" s="162">
        <v>32515</v>
      </c>
      <c r="H26" s="171"/>
      <c r="I26" s="171"/>
      <c r="K26" s="87"/>
    </row>
    <row r="27" spans="1:11" s="18" customFormat="1" ht="20.25" customHeight="1">
      <c r="A27" s="169" t="s">
        <v>6</v>
      </c>
      <c r="B27" s="162">
        <f t="shared" si="1"/>
        <v>1343695383</v>
      </c>
      <c r="C27" s="211">
        <v>1342134859</v>
      </c>
      <c r="D27" s="178">
        <v>1560524</v>
      </c>
      <c r="E27" s="162">
        <f t="shared" si="2"/>
        <v>1387906114</v>
      </c>
      <c r="F27" s="171">
        <v>1387899577</v>
      </c>
      <c r="G27" s="162">
        <v>6537</v>
      </c>
      <c r="H27" s="171"/>
      <c r="I27" s="171"/>
      <c r="K27" s="87"/>
    </row>
    <row r="28" spans="1:11" s="18" customFormat="1" ht="20.25" customHeight="1">
      <c r="A28" s="169" t="s">
        <v>31</v>
      </c>
      <c r="B28" s="162">
        <f t="shared" si="1"/>
        <v>1335131621</v>
      </c>
      <c r="C28" s="211">
        <v>1333465043</v>
      </c>
      <c r="D28" s="178">
        <v>1666578</v>
      </c>
      <c r="E28" s="162">
        <f t="shared" si="2"/>
        <v>1714309891</v>
      </c>
      <c r="F28" s="171">
        <v>1714293284</v>
      </c>
      <c r="G28" s="162">
        <v>16607</v>
      </c>
      <c r="H28" s="171"/>
      <c r="I28" s="171"/>
      <c r="K28" s="87"/>
    </row>
    <row r="29" spans="1:11" s="18" customFormat="1" ht="20.25" customHeight="1">
      <c r="A29" s="169" t="s">
        <v>32</v>
      </c>
      <c r="B29" s="162">
        <f t="shared" si="1"/>
        <v>1258574113</v>
      </c>
      <c r="C29" s="211">
        <v>1256466201</v>
      </c>
      <c r="D29" s="178">
        <v>2107912</v>
      </c>
      <c r="E29" s="162">
        <f t="shared" si="2"/>
        <v>1502213018</v>
      </c>
      <c r="F29" s="171">
        <v>1502176743</v>
      </c>
      <c r="G29" s="162">
        <v>36275</v>
      </c>
      <c r="H29" s="171"/>
      <c r="I29" s="171"/>
      <c r="K29" s="87"/>
    </row>
    <row r="30" spans="1:11" s="18" customFormat="1" ht="20.25" customHeight="1">
      <c r="A30" s="169" t="s">
        <v>33</v>
      </c>
      <c r="B30" s="162">
        <f>SUM(C30:D30)</f>
        <v>1171191291</v>
      </c>
      <c r="C30" s="211">
        <v>1169271382</v>
      </c>
      <c r="D30" s="162">
        <v>1919909</v>
      </c>
      <c r="E30" s="162">
        <f t="shared" si="2"/>
        <v>1442191309</v>
      </c>
      <c r="F30" s="171">
        <v>1442174568</v>
      </c>
      <c r="G30" s="178">
        <v>16741</v>
      </c>
      <c r="H30" s="171"/>
      <c r="I30" s="171"/>
      <c r="K30" s="87"/>
    </row>
    <row r="31" spans="1:11" s="18" customFormat="1" ht="20.25" customHeight="1">
      <c r="A31" s="169" t="s">
        <v>34</v>
      </c>
      <c r="B31" s="162">
        <f>SUM(C31:D31)</f>
        <v>1059060025</v>
      </c>
      <c r="C31" s="211">
        <v>1056849184</v>
      </c>
      <c r="D31" s="162">
        <v>2210841</v>
      </c>
      <c r="E31" s="162">
        <f t="shared" si="2"/>
        <v>1437852730</v>
      </c>
      <c r="F31" s="171">
        <v>1437851073</v>
      </c>
      <c r="G31" s="178">
        <v>1657</v>
      </c>
      <c r="H31" s="171"/>
      <c r="I31" s="171"/>
      <c r="K31" s="87"/>
    </row>
    <row r="32" spans="1:11" s="18" customFormat="1" ht="20.25" customHeight="1">
      <c r="A32" s="169" t="s">
        <v>75</v>
      </c>
      <c r="B32" s="162">
        <f>SUM(C32:D32)</f>
        <v>1260403839</v>
      </c>
      <c r="C32" s="211">
        <v>1260401666</v>
      </c>
      <c r="D32" s="162">
        <v>2173</v>
      </c>
      <c r="E32" s="162">
        <f t="shared" si="2"/>
        <v>1532834872</v>
      </c>
      <c r="F32" s="171">
        <v>1532831826</v>
      </c>
      <c r="G32" s="178">
        <v>3046</v>
      </c>
      <c r="H32" s="171"/>
      <c r="I32" s="171"/>
      <c r="K32" s="87"/>
    </row>
    <row r="33" spans="1:9" s="18" customFormat="1" ht="20.25" customHeight="1">
      <c r="A33" s="172" t="s">
        <v>76</v>
      </c>
      <c r="B33" s="180">
        <f>SUM(C33:D33)</f>
        <v>1396489716</v>
      </c>
      <c r="C33" s="214">
        <v>1396487690</v>
      </c>
      <c r="D33" s="180">
        <v>2026</v>
      </c>
      <c r="E33" s="180">
        <f>+F33+G33</f>
        <v>1719390063</v>
      </c>
      <c r="F33" s="180">
        <v>1719379016</v>
      </c>
      <c r="G33" s="181">
        <v>11047</v>
      </c>
      <c r="H33" s="171"/>
      <c r="I33" s="171"/>
    </row>
    <row r="34" spans="1:7" ht="6" customHeight="1">
      <c r="A34" s="15"/>
      <c r="B34" s="15"/>
      <c r="D34" s="48"/>
      <c r="E34" s="13"/>
      <c r="F34" s="16"/>
      <c r="G34" s="13"/>
    </row>
    <row r="35" spans="1:7" ht="12.75">
      <c r="A35" s="274" t="s">
        <v>72</v>
      </c>
      <c r="B35" s="274"/>
      <c r="C35" s="275"/>
      <c r="D35" s="275"/>
      <c r="E35" s="275"/>
      <c r="F35" s="275"/>
      <c r="G35" s="275"/>
    </row>
    <row r="36" ht="8.25" customHeight="1"/>
    <row r="37" ht="15" customHeight="1"/>
    <row r="38" ht="8.25" customHeight="1">
      <c r="I38" s="48"/>
    </row>
    <row r="39" ht="8.25" customHeight="1">
      <c r="I39" s="48"/>
    </row>
    <row r="40" ht="8.25" customHeight="1">
      <c r="I40" s="48"/>
    </row>
    <row r="41" ht="8.25" customHeight="1">
      <c r="I41" s="48"/>
    </row>
    <row r="42" ht="8.25" customHeight="1">
      <c r="I42" s="48"/>
    </row>
    <row r="43" ht="8.25" customHeight="1">
      <c r="I43" s="48"/>
    </row>
    <row r="44" spans="3:9" ht="8.25" customHeight="1">
      <c r="C44" s="86"/>
      <c r="D44" s="81"/>
      <c r="E44" s="86"/>
      <c r="I44" s="48"/>
    </row>
    <row r="45" spans="5:9" ht="12.75">
      <c r="E45" s="16"/>
      <c r="F45" s="44"/>
      <c r="H45" s="87"/>
      <c r="I45" s="48"/>
    </row>
    <row r="46" spans="3:9" ht="12.75">
      <c r="C46" s="16"/>
      <c r="E46" s="16"/>
      <c r="H46" s="87"/>
      <c r="I46" s="48"/>
    </row>
    <row r="47" spans="8:9" ht="12.75">
      <c r="H47" s="87"/>
      <c r="I47" s="48"/>
    </row>
    <row r="48" spans="8:9" ht="12.75">
      <c r="H48" s="87"/>
      <c r="I48" s="48"/>
    </row>
    <row r="49" spans="8:9" ht="12.75">
      <c r="H49" s="87"/>
      <c r="I49" s="84"/>
    </row>
    <row r="50" spans="8:9" ht="12.75">
      <c r="H50" s="87"/>
      <c r="I50" s="48"/>
    </row>
    <row r="51" spans="8:9" ht="12.75">
      <c r="H51" s="87"/>
      <c r="I51" s="48"/>
    </row>
    <row r="52" spans="8:9" ht="12.75">
      <c r="H52" s="87"/>
      <c r="I52" s="48"/>
    </row>
    <row r="53" spans="8:9" ht="12.75">
      <c r="H53" s="48"/>
      <c r="I53" s="48"/>
    </row>
    <row r="54" spans="8:9" ht="12.75">
      <c r="H54" s="48"/>
      <c r="I54" s="48"/>
    </row>
    <row r="55" spans="8:9" ht="12.75">
      <c r="H55" s="48"/>
      <c r="I55" s="48"/>
    </row>
    <row r="56" ht="12.75">
      <c r="I56" s="48"/>
    </row>
    <row r="57" ht="12.75">
      <c r="I57" s="48"/>
    </row>
    <row r="58" ht="12.75">
      <c r="I58" s="48"/>
    </row>
    <row r="59" ht="12.75">
      <c r="I59" s="48"/>
    </row>
    <row r="60" ht="12.75">
      <c r="I60" s="48"/>
    </row>
    <row r="61" ht="12.75">
      <c r="I61" s="48"/>
    </row>
  </sheetData>
  <mergeCells count="10">
    <mergeCell ref="A8:G8"/>
    <mergeCell ref="A9:G9"/>
    <mergeCell ref="A2:G2"/>
    <mergeCell ref="A3:G3"/>
    <mergeCell ref="A4:G4"/>
    <mergeCell ref="A6:G6"/>
    <mergeCell ref="A35:G35"/>
    <mergeCell ref="A11:A13"/>
    <mergeCell ref="B12:D12"/>
    <mergeCell ref="E12:G12"/>
  </mergeCells>
  <printOptions horizontalCentered="1"/>
  <pageMargins left="0.75" right="0.75" top="0.54" bottom="0.52" header="0" footer="0.73"/>
  <pageSetup fitToHeight="1" fitToWidth="1" horizontalDpi="300" verticalDpi="300" orientation="portrait" paperSize="9" scale="75" r:id="rId2"/>
  <headerFooter alignWithMargins="0">
    <oddFooter>&amp;C6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7"/>
  <sheetViews>
    <sheetView workbookViewId="0" topLeftCell="A1">
      <selection activeCell="C12" sqref="C12"/>
    </sheetView>
  </sheetViews>
  <sheetFormatPr defaultColWidth="9.140625" defaultRowHeight="12.75"/>
  <cols>
    <col min="1" max="1" width="12.7109375" style="1" customWidth="1"/>
    <col min="2" max="2" width="17.57421875" style="1" customWidth="1"/>
    <col min="3" max="3" width="13.7109375" style="1" customWidth="1"/>
    <col min="4" max="4" width="17.421875" style="1" customWidth="1"/>
    <col min="5" max="5" width="13.57421875" style="1" customWidth="1"/>
    <col min="6" max="6" width="16.140625" style="1" customWidth="1"/>
    <col min="7" max="7" width="16.8515625" style="1" customWidth="1"/>
    <col min="8" max="8" width="16.28125" style="1" customWidth="1"/>
    <col min="9" max="9" width="13.421875" style="1" customWidth="1"/>
    <col min="10" max="16384" width="11.421875" style="1" customWidth="1"/>
  </cols>
  <sheetData>
    <row r="3" spans="1:7" ht="15" customHeight="1">
      <c r="A3" s="266" t="s">
        <v>23</v>
      </c>
      <c r="B3" s="266"/>
      <c r="C3" s="266"/>
      <c r="D3" s="266"/>
      <c r="E3" s="266"/>
      <c r="F3" s="266"/>
      <c r="G3" s="106"/>
    </row>
    <row r="4" spans="1:7" ht="9.75" customHeight="1">
      <c r="A4" s="161"/>
      <c r="B4" s="161"/>
      <c r="C4" s="161"/>
      <c r="D4" s="161"/>
      <c r="E4" s="161"/>
      <c r="F4" s="161"/>
      <c r="G4" s="101"/>
    </row>
    <row r="5" spans="1:7" ht="19.5" customHeight="1">
      <c r="A5" s="269" t="s">
        <v>104</v>
      </c>
      <c r="B5" s="269"/>
      <c r="C5" s="269"/>
      <c r="D5" s="269"/>
      <c r="E5" s="269"/>
      <c r="F5" s="269"/>
      <c r="G5" s="105"/>
    </row>
    <row r="6" spans="1:7" ht="13.5" customHeight="1">
      <c r="A6" s="267" t="s">
        <v>43</v>
      </c>
      <c r="B6" s="267"/>
      <c r="C6" s="267"/>
      <c r="D6" s="267"/>
      <c r="E6" s="267"/>
      <c r="F6" s="267"/>
      <c r="G6" s="107"/>
    </row>
    <row r="7" spans="1:7" ht="9" customHeight="1">
      <c r="A7" s="175"/>
      <c r="B7" s="175"/>
      <c r="C7" s="175"/>
      <c r="D7" s="175"/>
      <c r="E7" s="175"/>
      <c r="F7" s="175"/>
      <c r="G7" s="102"/>
    </row>
    <row r="8" spans="1:8" ht="15.75">
      <c r="A8" s="248" t="s">
        <v>27</v>
      </c>
      <c r="B8" s="270" t="s">
        <v>105</v>
      </c>
      <c r="C8" s="270"/>
      <c r="D8" s="270"/>
      <c r="E8" s="270"/>
      <c r="F8" s="252" t="s">
        <v>60</v>
      </c>
      <c r="G8" s="97"/>
      <c r="H8" s="2"/>
    </row>
    <row r="9" spans="1:6" s="18" customFormat="1" ht="12.75" customHeight="1">
      <c r="A9" s="248"/>
      <c r="B9" s="248">
        <v>2005</v>
      </c>
      <c r="C9" s="248" t="s">
        <v>11</v>
      </c>
      <c r="D9" s="248">
        <v>2006</v>
      </c>
      <c r="E9" s="248" t="s">
        <v>11</v>
      </c>
      <c r="F9" s="252"/>
    </row>
    <row r="10" spans="1:6" s="18" customFormat="1" ht="11.25" customHeight="1">
      <c r="A10" s="248"/>
      <c r="B10" s="248"/>
      <c r="C10" s="248"/>
      <c r="D10" s="248"/>
      <c r="E10" s="248"/>
      <c r="F10" s="252"/>
    </row>
    <row r="11" spans="1:6" s="18" customFormat="1" ht="8.25" customHeight="1">
      <c r="A11" s="193"/>
      <c r="B11" s="193"/>
      <c r="C11" s="193"/>
      <c r="D11" s="193"/>
      <c r="E11" s="193"/>
      <c r="F11" s="150"/>
    </row>
    <row r="12" spans="1:7" s="18" customFormat="1" ht="20.25" customHeight="1">
      <c r="A12" s="134" t="s">
        <v>0</v>
      </c>
      <c r="B12" s="168">
        <f>+B14+B15+B16+B24+B25+B26+B27+B28+B29+B30+B31+B32</f>
        <v>14418592115</v>
      </c>
      <c r="C12" s="136">
        <f>+rhada/rhada*100</f>
        <v>100</v>
      </c>
      <c r="D12" s="168">
        <f>+D14+D15+D16+D24+D25+D26+D27+D28+D29+D30+D31+D32</f>
        <v>17241032641</v>
      </c>
      <c r="E12" s="136">
        <f>+rhada/rhada*100</f>
        <v>100</v>
      </c>
      <c r="F12" s="194">
        <f>+(rhada-héctor)/héctor*100</f>
        <v>19.57500776420292</v>
      </c>
      <c r="G12" s="171"/>
    </row>
    <row r="13" spans="1:7" s="18" customFormat="1" ht="8.25" customHeight="1">
      <c r="A13" s="134"/>
      <c r="B13" s="195"/>
      <c r="C13" s="193"/>
      <c r="D13" s="171"/>
      <c r="E13" s="193"/>
      <c r="F13" s="193"/>
      <c r="G13" s="171"/>
    </row>
    <row r="14" spans="1:9" s="18" customFormat="1" ht="20.25" customHeight="1">
      <c r="A14" s="169" t="s">
        <v>1</v>
      </c>
      <c r="B14" s="171">
        <v>824111162</v>
      </c>
      <c r="C14" s="140">
        <f aca="true" t="shared" si="0" ref="C14:C32">+B14/héctor*100</f>
        <v>5.7156146413397595</v>
      </c>
      <c r="D14" s="171">
        <v>1030221019</v>
      </c>
      <c r="E14" s="196">
        <f aca="true" t="shared" si="1" ref="E14:E32">+D14/rhada*100</f>
        <v>5.975402056545529</v>
      </c>
      <c r="F14" s="197">
        <f aca="true" t="shared" si="2" ref="F14:F32">+(D14-B14)/B14*100</f>
        <v>25.00995818328693</v>
      </c>
      <c r="G14" s="171"/>
      <c r="H14" s="48"/>
      <c r="I14" s="48"/>
    </row>
    <row r="15" spans="1:9" s="18" customFormat="1" ht="20.25" customHeight="1">
      <c r="A15" s="170" t="s">
        <v>2</v>
      </c>
      <c r="B15" s="171">
        <v>1037422285</v>
      </c>
      <c r="C15" s="140">
        <f t="shared" si="0"/>
        <v>7.195031780673962</v>
      </c>
      <c r="D15" s="171">
        <v>1212111531</v>
      </c>
      <c r="E15" s="196">
        <f t="shared" si="1"/>
        <v>7.030388238564904</v>
      </c>
      <c r="F15" s="197">
        <f t="shared" si="2"/>
        <v>16.83877901273347</v>
      </c>
      <c r="G15" s="171"/>
      <c r="H15" s="48"/>
      <c r="I15" s="48"/>
    </row>
    <row r="16" spans="1:9" s="18" customFormat="1" ht="20.25" customHeight="1">
      <c r="A16" s="169" t="s">
        <v>3</v>
      </c>
      <c r="B16" s="171">
        <v>1208426587</v>
      </c>
      <c r="C16" s="140">
        <f t="shared" si="0"/>
        <v>8.381030390219898</v>
      </c>
      <c r="D16" s="171">
        <v>1466098280</v>
      </c>
      <c r="E16" s="196">
        <f t="shared" si="1"/>
        <v>8.50354100318532</v>
      </c>
      <c r="F16" s="197">
        <f t="shared" si="2"/>
        <v>21.3229082984418</v>
      </c>
      <c r="G16" s="171"/>
      <c r="H16" s="48"/>
      <c r="I16" s="48"/>
    </row>
    <row r="17" spans="1:9" s="18" customFormat="1" ht="19.5" customHeight="1" hidden="1">
      <c r="A17" s="169" t="s">
        <v>4</v>
      </c>
      <c r="B17" s="171"/>
      <c r="C17" s="140">
        <f t="shared" si="0"/>
        <v>0</v>
      </c>
      <c r="D17" s="171"/>
      <c r="E17" s="196">
        <f t="shared" si="1"/>
        <v>0</v>
      </c>
      <c r="F17" s="197" t="e">
        <f t="shared" si="2"/>
        <v>#DIV/0!</v>
      </c>
      <c r="G17" s="171"/>
      <c r="H17" s="47"/>
      <c r="I17" s="48"/>
    </row>
    <row r="18" spans="1:9" s="18" customFormat="1" ht="19.5" customHeight="1" hidden="1">
      <c r="A18" s="169" t="s">
        <v>5</v>
      </c>
      <c r="B18" s="171"/>
      <c r="C18" s="140">
        <f t="shared" si="0"/>
        <v>0</v>
      </c>
      <c r="D18" s="171"/>
      <c r="E18" s="196">
        <f t="shared" si="1"/>
        <v>0</v>
      </c>
      <c r="F18" s="197" t="e">
        <f t="shared" si="2"/>
        <v>#DIV/0!</v>
      </c>
      <c r="G18" s="124"/>
      <c r="H18" s="47"/>
      <c r="I18" s="48"/>
    </row>
    <row r="19" spans="1:9" s="18" customFormat="1" ht="19.5" customHeight="1" hidden="1">
      <c r="A19" s="169" t="s">
        <v>6</v>
      </c>
      <c r="B19" s="171"/>
      <c r="C19" s="140">
        <f t="shared" si="0"/>
        <v>0</v>
      </c>
      <c r="D19" s="171"/>
      <c r="E19" s="196">
        <f t="shared" si="1"/>
        <v>0</v>
      </c>
      <c r="F19" s="197" t="e">
        <f t="shared" si="2"/>
        <v>#DIV/0!</v>
      </c>
      <c r="G19" s="124"/>
      <c r="H19" s="47"/>
      <c r="I19" s="48"/>
    </row>
    <row r="20" spans="1:9" s="18" customFormat="1" ht="19.5" customHeight="1" hidden="1">
      <c r="A20" s="169" t="s">
        <v>31</v>
      </c>
      <c r="B20" s="171"/>
      <c r="C20" s="140">
        <f t="shared" si="0"/>
        <v>0</v>
      </c>
      <c r="D20" s="171"/>
      <c r="E20" s="196">
        <f t="shared" si="1"/>
        <v>0</v>
      </c>
      <c r="F20" s="197" t="e">
        <f t="shared" si="2"/>
        <v>#DIV/0!</v>
      </c>
      <c r="G20" s="124"/>
      <c r="H20" s="47"/>
      <c r="I20" s="48"/>
    </row>
    <row r="21" spans="1:9" s="18" customFormat="1" ht="19.5" customHeight="1" hidden="1">
      <c r="A21" s="169" t="s">
        <v>32</v>
      </c>
      <c r="B21" s="171"/>
      <c r="C21" s="140">
        <f t="shared" si="0"/>
        <v>0</v>
      </c>
      <c r="D21" s="171"/>
      <c r="E21" s="196">
        <f t="shared" si="1"/>
        <v>0</v>
      </c>
      <c r="F21" s="197" t="e">
        <f t="shared" si="2"/>
        <v>#DIV/0!</v>
      </c>
      <c r="G21" s="124"/>
      <c r="H21" s="47"/>
      <c r="I21" s="48"/>
    </row>
    <row r="22" spans="1:9" s="18" customFormat="1" ht="19.5" customHeight="1" hidden="1">
      <c r="A22" s="169" t="s">
        <v>33</v>
      </c>
      <c r="B22" s="171"/>
      <c r="C22" s="140">
        <f t="shared" si="0"/>
        <v>0</v>
      </c>
      <c r="D22" s="171"/>
      <c r="E22" s="196">
        <f t="shared" si="1"/>
        <v>0</v>
      </c>
      <c r="F22" s="197" t="e">
        <f t="shared" si="2"/>
        <v>#DIV/0!</v>
      </c>
      <c r="G22" s="124"/>
      <c r="H22" s="48"/>
      <c r="I22" s="48"/>
    </row>
    <row r="23" spans="1:9" s="18" customFormat="1" ht="19.5" customHeight="1" hidden="1">
      <c r="A23" s="169" t="s">
        <v>34</v>
      </c>
      <c r="B23" s="171"/>
      <c r="C23" s="140">
        <f t="shared" si="0"/>
        <v>0</v>
      </c>
      <c r="D23" s="171"/>
      <c r="E23" s="196">
        <f t="shared" si="1"/>
        <v>0</v>
      </c>
      <c r="F23" s="197" t="e">
        <f t="shared" si="2"/>
        <v>#DIV/0!</v>
      </c>
      <c r="G23" s="124"/>
      <c r="H23" s="48"/>
      <c r="I23" s="48"/>
    </row>
    <row r="24" spans="1:9" s="18" customFormat="1" ht="20.25" customHeight="1">
      <c r="A24" s="169" t="s">
        <v>4</v>
      </c>
      <c r="B24" s="171">
        <v>1388610219</v>
      </c>
      <c r="C24" s="140">
        <f t="shared" si="0"/>
        <v>9.63069215027864</v>
      </c>
      <c r="D24" s="171">
        <v>1399545431</v>
      </c>
      <c r="E24" s="196">
        <f t="shared" si="1"/>
        <v>8.11752671746479</v>
      </c>
      <c r="F24" s="197">
        <f t="shared" si="2"/>
        <v>0.7874932684763716</v>
      </c>
      <c r="G24" s="171"/>
      <c r="H24" s="48"/>
      <c r="I24" s="48"/>
    </row>
    <row r="25" spans="1:9" s="18" customFormat="1" ht="20.25" customHeight="1">
      <c r="A25" s="169" t="s">
        <v>5</v>
      </c>
      <c r="B25" s="171">
        <v>1135475874</v>
      </c>
      <c r="C25" s="140">
        <f t="shared" si="0"/>
        <v>7.875081456938767</v>
      </c>
      <c r="D25" s="171">
        <v>1396358383</v>
      </c>
      <c r="E25" s="196">
        <f t="shared" si="1"/>
        <v>8.099041467385156</v>
      </c>
      <c r="F25" s="197">
        <f t="shared" si="2"/>
        <v>22.97561004805638</v>
      </c>
      <c r="G25" s="171"/>
      <c r="H25" s="47"/>
      <c r="I25" s="48"/>
    </row>
    <row r="26" spans="1:8" ht="20.25" customHeight="1">
      <c r="A26" s="169" t="s">
        <v>6</v>
      </c>
      <c r="B26" s="171">
        <v>1343695383</v>
      </c>
      <c r="C26" s="140">
        <f t="shared" si="0"/>
        <v>9.319185758796257</v>
      </c>
      <c r="D26" s="171">
        <v>1387906114</v>
      </c>
      <c r="E26" s="196">
        <f t="shared" si="1"/>
        <v>8.050017321465381</v>
      </c>
      <c r="F26" s="197">
        <f t="shared" si="2"/>
        <v>3.2902346439036627</v>
      </c>
      <c r="G26" s="171"/>
      <c r="H26" s="47"/>
    </row>
    <row r="27" spans="1:8" ht="20.25" customHeight="1">
      <c r="A27" s="169" t="s">
        <v>31</v>
      </c>
      <c r="B27" s="171">
        <v>1335131621</v>
      </c>
      <c r="C27" s="140">
        <f t="shared" si="0"/>
        <v>9.25979187393082</v>
      </c>
      <c r="D27" s="171">
        <v>1714309891</v>
      </c>
      <c r="E27" s="196">
        <f t="shared" si="1"/>
        <v>9.9431972938981</v>
      </c>
      <c r="F27" s="197">
        <f t="shared" si="2"/>
        <v>28.40006663283125</v>
      </c>
      <c r="G27" s="171"/>
      <c r="H27" s="47"/>
    </row>
    <row r="28" spans="1:8" ht="20.25" customHeight="1">
      <c r="A28" s="169" t="s">
        <v>32</v>
      </c>
      <c r="B28" s="171">
        <v>1258574113</v>
      </c>
      <c r="C28" s="140">
        <f t="shared" si="0"/>
        <v>8.728828050352265</v>
      </c>
      <c r="D28" s="171">
        <v>1502213018</v>
      </c>
      <c r="E28" s="196">
        <f t="shared" si="1"/>
        <v>8.713010695355136</v>
      </c>
      <c r="F28" s="197">
        <f t="shared" si="2"/>
        <v>19.358328006544657</v>
      </c>
      <c r="G28" s="171"/>
      <c r="H28" s="2"/>
    </row>
    <row r="29" spans="1:8" ht="20.25" customHeight="1">
      <c r="A29" s="169" t="s">
        <v>33</v>
      </c>
      <c r="B29" s="162">
        <v>1171191291</v>
      </c>
      <c r="C29" s="140">
        <f t="shared" si="0"/>
        <v>8.122785370851723</v>
      </c>
      <c r="D29" s="162">
        <v>1442191309</v>
      </c>
      <c r="E29" s="196">
        <f t="shared" si="1"/>
        <v>8.364877783308641</v>
      </c>
      <c r="F29" s="197">
        <f t="shared" si="2"/>
        <v>23.13883479859312</v>
      </c>
      <c r="G29" s="171"/>
      <c r="H29" s="2"/>
    </row>
    <row r="30" spans="1:8" ht="20.25" customHeight="1">
      <c r="A30" s="169" t="s">
        <v>34</v>
      </c>
      <c r="B30" s="162">
        <v>1059060025</v>
      </c>
      <c r="C30" s="140">
        <f t="shared" si="0"/>
        <v>7.345100107924095</v>
      </c>
      <c r="D30" s="162">
        <v>1437852730</v>
      </c>
      <c r="E30" s="196">
        <f t="shared" si="1"/>
        <v>8.339713519135259</v>
      </c>
      <c r="F30" s="197">
        <f t="shared" si="2"/>
        <v>35.76687780279498</v>
      </c>
      <c r="G30" s="171"/>
      <c r="H30" s="2"/>
    </row>
    <row r="31" spans="1:8" ht="20.25" customHeight="1">
      <c r="A31" s="169" t="s">
        <v>75</v>
      </c>
      <c r="B31" s="162">
        <v>1260403839</v>
      </c>
      <c r="C31" s="140">
        <f t="shared" si="0"/>
        <v>8.741518096546836</v>
      </c>
      <c r="D31" s="162">
        <v>1532834872</v>
      </c>
      <c r="E31" s="196">
        <f t="shared" si="1"/>
        <v>8.890621019734313</v>
      </c>
      <c r="F31" s="197">
        <f t="shared" si="2"/>
        <v>21.614582927337466</v>
      </c>
      <c r="G31" s="171"/>
      <c r="H31" s="2"/>
    </row>
    <row r="32" spans="1:8" ht="20.25" customHeight="1">
      <c r="A32" s="169" t="s">
        <v>76</v>
      </c>
      <c r="B32" s="162">
        <v>1396489716</v>
      </c>
      <c r="C32" s="140">
        <f t="shared" si="0"/>
        <v>9.68534032214698</v>
      </c>
      <c r="D32" s="162">
        <v>1719390063</v>
      </c>
      <c r="E32" s="196">
        <f t="shared" si="1"/>
        <v>9.972662883957474</v>
      </c>
      <c r="F32" s="197">
        <f t="shared" si="2"/>
        <v>23.12228606486924</v>
      </c>
      <c r="G32" s="171"/>
      <c r="H32" s="2"/>
    </row>
    <row r="33" spans="1:7" ht="6.75" customHeight="1">
      <c r="A33" s="198"/>
      <c r="B33" s="172"/>
      <c r="C33" s="172"/>
      <c r="D33" s="172"/>
      <c r="E33" s="172"/>
      <c r="F33" s="142"/>
      <c r="G33" s="99"/>
    </row>
    <row r="34" spans="1:7" ht="6.75" customHeight="1">
      <c r="A34" s="103"/>
      <c r="B34" s="100"/>
      <c r="C34" s="100"/>
      <c r="D34" s="100"/>
      <c r="E34" s="100"/>
      <c r="F34" s="99"/>
      <c r="G34" s="99"/>
    </row>
    <row r="35" spans="1:7" ht="14.25" customHeight="1">
      <c r="A35" s="104" t="s">
        <v>41</v>
      </c>
      <c r="B35" s="100"/>
      <c r="C35" s="100"/>
      <c r="D35" s="100"/>
      <c r="E35" s="100"/>
      <c r="F35" s="120"/>
      <c r="G35" s="99"/>
    </row>
    <row r="36" spans="1:7" ht="7.5" customHeight="1">
      <c r="A36" s="103"/>
      <c r="B36" s="100"/>
      <c r="C36" s="100"/>
      <c r="D36" s="100"/>
      <c r="E36" s="100"/>
      <c r="F36" s="96"/>
      <c r="G36" s="96"/>
    </row>
    <row r="37" ht="15" customHeight="1">
      <c r="F37" s="123"/>
    </row>
    <row r="38" spans="3:6" ht="12.75">
      <c r="C38" s="123"/>
      <c r="E38" s="123"/>
      <c r="F38" s="123"/>
    </row>
    <row r="39" spans="2:8" ht="12.75">
      <c r="B39" s="86"/>
      <c r="C39" s="81"/>
      <c r="D39" s="86"/>
      <c r="E39" s="81"/>
      <c r="H39" s="81"/>
    </row>
    <row r="40" spans="2:4" ht="12.75">
      <c r="B40" s="86"/>
      <c r="D40" s="86"/>
    </row>
    <row r="41" spans="2:4" ht="12.75">
      <c r="B41" s="86"/>
      <c r="C41" s="81"/>
      <c r="D41" s="86"/>
    </row>
    <row r="42" ht="12.75">
      <c r="C42" s="16"/>
    </row>
    <row r="43" spans="7:8" ht="12.75">
      <c r="G43" s="48"/>
      <c r="H43" s="48"/>
    </row>
    <row r="44" spans="7:8" ht="12.75">
      <c r="G44" s="48"/>
      <c r="H44" s="48"/>
    </row>
    <row r="45" spans="7:8" ht="12.75">
      <c r="G45" s="48"/>
      <c r="H45" s="48"/>
    </row>
    <row r="46" spans="7:8" ht="12.75">
      <c r="G46" s="48"/>
      <c r="H46" s="48"/>
    </row>
    <row r="47" spans="7:8" ht="12.75">
      <c r="G47" s="48"/>
      <c r="H47" s="48"/>
    </row>
  </sheetData>
  <mergeCells count="10">
    <mergeCell ref="A5:F5"/>
    <mergeCell ref="A3:F3"/>
    <mergeCell ref="A6:F6"/>
    <mergeCell ref="A8:A10"/>
    <mergeCell ref="B8:E8"/>
    <mergeCell ref="F8:F10"/>
    <mergeCell ref="D9:D10"/>
    <mergeCell ref="E9:E10"/>
    <mergeCell ref="B9:B10"/>
    <mergeCell ref="C9:C10"/>
  </mergeCells>
  <printOptions horizontalCentered="1"/>
  <pageMargins left="0.94" right="0.75" top="0.67" bottom="0.5" header="0" footer="0.73"/>
  <pageSetup fitToHeight="1" fitToWidth="1" horizontalDpi="300" verticalDpi="300" orientation="portrait" paperSize="9" scale="93" r:id="rId2"/>
  <headerFooter alignWithMargins="0">
    <oddFooter>&amp;C7</oddFooter>
  </headerFooter>
  <ignoredErrors>
    <ignoredError sqref="C12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B7" sqref="B7:D7"/>
    </sheetView>
  </sheetViews>
  <sheetFormatPr defaultColWidth="9.140625" defaultRowHeight="12.75"/>
  <cols>
    <col min="1" max="1" width="14.7109375" style="1" customWidth="1"/>
    <col min="2" max="2" width="17.57421875" style="1" customWidth="1"/>
    <col min="3" max="3" width="17.421875" style="1" customWidth="1"/>
    <col min="4" max="4" width="19.57421875" style="1" customWidth="1"/>
    <col min="5" max="5" width="11.8515625" style="1" customWidth="1"/>
    <col min="6" max="6" width="16.8515625" style="1" customWidth="1"/>
    <col min="7" max="7" width="16.28125" style="1" customWidth="1"/>
    <col min="8" max="8" width="13.421875" style="1" customWidth="1"/>
    <col min="9" max="16384" width="11.421875" style="1" customWidth="1"/>
  </cols>
  <sheetData>
    <row r="2" spans="1:6" ht="15" customHeight="1">
      <c r="A2" s="266" t="s">
        <v>13</v>
      </c>
      <c r="B2" s="266"/>
      <c r="C2" s="266"/>
      <c r="D2" s="266"/>
      <c r="E2" s="266"/>
      <c r="F2" s="106"/>
    </row>
    <row r="3" spans="1:6" ht="6" customHeight="1">
      <c r="A3" s="161"/>
      <c r="B3" s="161"/>
      <c r="C3" s="161"/>
      <c r="D3" s="161"/>
      <c r="E3" s="161"/>
      <c r="F3" s="101"/>
    </row>
    <row r="4" spans="1:6" ht="18.75" customHeight="1">
      <c r="A4" s="269" t="s">
        <v>106</v>
      </c>
      <c r="B4" s="269"/>
      <c r="C4" s="269"/>
      <c r="D4" s="269"/>
      <c r="E4" s="269"/>
      <c r="F4" s="105"/>
    </row>
    <row r="5" spans="1:6" ht="13.5" customHeight="1">
      <c r="A5" s="267" t="s">
        <v>43</v>
      </c>
      <c r="B5" s="267"/>
      <c r="C5" s="267"/>
      <c r="D5" s="267"/>
      <c r="E5" s="267"/>
      <c r="F5" s="107"/>
    </row>
    <row r="6" spans="1:6" ht="6" customHeight="1">
      <c r="A6" s="175"/>
      <c r="B6" s="175"/>
      <c r="C6" s="175"/>
      <c r="D6" s="175"/>
      <c r="E6" s="175"/>
      <c r="F6" s="102"/>
    </row>
    <row r="7" spans="1:7" ht="15.75">
      <c r="A7" s="248" t="s">
        <v>27</v>
      </c>
      <c r="B7" s="270" t="s">
        <v>105</v>
      </c>
      <c r="C7" s="270"/>
      <c r="D7" s="270"/>
      <c r="E7" s="252" t="s">
        <v>60</v>
      </c>
      <c r="F7" s="97"/>
      <c r="G7" s="2"/>
    </row>
    <row r="8" spans="1:5" s="18" customFormat="1" ht="12.75" customHeight="1">
      <c r="A8" s="248"/>
      <c r="B8" s="248">
        <v>2005</v>
      </c>
      <c r="C8" s="248">
        <v>2006</v>
      </c>
      <c r="D8" s="279" t="s">
        <v>84</v>
      </c>
      <c r="E8" s="252"/>
    </row>
    <row r="9" spans="1:5" s="18" customFormat="1" ht="18.75" customHeight="1">
      <c r="A9" s="248"/>
      <c r="B9" s="248"/>
      <c r="C9" s="248"/>
      <c r="D9" s="280"/>
      <c r="E9" s="252"/>
    </row>
    <row r="10" spans="1:5" s="18" customFormat="1" ht="4.5" customHeight="1">
      <c r="A10" s="193"/>
      <c r="B10" s="193"/>
      <c r="C10" s="193"/>
      <c r="D10" s="193"/>
      <c r="E10" s="150"/>
    </row>
    <row r="11" spans="1:6" s="18" customFormat="1" ht="20.25" customHeight="1">
      <c r="A11" s="134" t="s">
        <v>0</v>
      </c>
      <c r="B11" s="168">
        <f>+B14+B15+B16+B27+B28+B29+B33+B34+B35+B39+B40+B41</f>
        <v>14418592115</v>
      </c>
      <c r="C11" s="168">
        <f>+C14+C15+C16+C27+C28+C29+C33+C34+C35+C39+C40+C41</f>
        <v>17241032641</v>
      </c>
      <c r="D11" s="135">
        <f>+rhada-héctor</f>
        <v>2822440526</v>
      </c>
      <c r="E11" s="194">
        <f>+(rhada-héctor)/héctor*100</f>
        <v>19.57500776420292</v>
      </c>
      <c r="F11" s="171"/>
    </row>
    <row r="12" spans="1:6" s="18" customFormat="1" ht="4.5" customHeight="1">
      <c r="A12" s="134"/>
      <c r="B12" s="195"/>
      <c r="C12" s="171"/>
      <c r="D12" s="193"/>
      <c r="E12" s="193"/>
      <c r="F12" s="171"/>
    </row>
    <row r="13" spans="1:6" s="18" customFormat="1" ht="16.5" customHeight="1">
      <c r="A13" s="167" t="s">
        <v>79</v>
      </c>
      <c r="B13" s="210">
        <f>SUM(B14:B23)</f>
        <v>3069960034</v>
      </c>
      <c r="C13" s="210">
        <f>SUM(C14:C23)</f>
        <v>3708430830</v>
      </c>
      <c r="D13" s="210">
        <f>SUM(D14:D23)</f>
        <v>638470796</v>
      </c>
      <c r="E13" s="194">
        <f>+(C13-B13)/B13*100</f>
        <v>20.797365077359178</v>
      </c>
      <c r="F13" s="171"/>
    </row>
    <row r="14" spans="1:8" s="18" customFormat="1" ht="16.5" customHeight="1">
      <c r="A14" s="169" t="s">
        <v>1</v>
      </c>
      <c r="B14" s="171">
        <v>824111162</v>
      </c>
      <c r="C14" s="171">
        <v>1030221019</v>
      </c>
      <c r="D14" s="133">
        <f>+C14-B14</f>
        <v>206109857</v>
      </c>
      <c r="E14" s="197">
        <f aca="true" t="shared" si="0" ref="E14:E23">+(C14-B14)/B14*100</f>
        <v>25.00995818328693</v>
      </c>
      <c r="F14" s="171"/>
      <c r="G14" s="48"/>
      <c r="H14" s="48"/>
    </row>
    <row r="15" spans="1:8" s="18" customFormat="1" ht="20.25" customHeight="1">
      <c r="A15" s="170" t="s">
        <v>2</v>
      </c>
      <c r="B15" s="171">
        <v>1037422285</v>
      </c>
      <c r="C15" s="171">
        <v>1212111531</v>
      </c>
      <c r="D15" s="133">
        <f>+C15-B15</f>
        <v>174689246</v>
      </c>
      <c r="E15" s="197">
        <f t="shared" si="0"/>
        <v>16.83877901273347</v>
      </c>
      <c r="F15" s="171"/>
      <c r="G15" s="48"/>
      <c r="H15" s="48"/>
    </row>
    <row r="16" spans="1:8" s="18" customFormat="1" ht="16.5" customHeight="1">
      <c r="A16" s="169" t="s">
        <v>3</v>
      </c>
      <c r="B16" s="171">
        <v>1208426587</v>
      </c>
      <c r="C16" s="171">
        <v>1466098280</v>
      </c>
      <c r="D16" s="133">
        <f aca="true" t="shared" si="1" ref="D16:D41">+C16-B16</f>
        <v>257671693</v>
      </c>
      <c r="E16" s="197">
        <f t="shared" si="0"/>
        <v>21.3229082984418</v>
      </c>
      <c r="F16" s="171"/>
      <c r="G16" s="48"/>
      <c r="H16" s="48"/>
    </row>
    <row r="17" spans="1:8" s="18" customFormat="1" ht="19.5" customHeight="1" hidden="1">
      <c r="A17" s="169" t="s">
        <v>4</v>
      </c>
      <c r="B17" s="171"/>
      <c r="C17" s="171"/>
      <c r="D17" s="140">
        <f t="shared" si="1"/>
        <v>0</v>
      </c>
      <c r="E17" s="197" t="e">
        <f t="shared" si="0"/>
        <v>#DIV/0!</v>
      </c>
      <c r="F17" s="171"/>
      <c r="G17" s="47"/>
      <c r="H17" s="48"/>
    </row>
    <row r="18" spans="1:8" s="18" customFormat="1" ht="19.5" customHeight="1" hidden="1">
      <c r="A18" s="169" t="s">
        <v>5</v>
      </c>
      <c r="B18" s="171"/>
      <c r="C18" s="171"/>
      <c r="D18" s="140">
        <f t="shared" si="1"/>
        <v>0</v>
      </c>
      <c r="E18" s="197" t="e">
        <f t="shared" si="0"/>
        <v>#DIV/0!</v>
      </c>
      <c r="F18" s="124"/>
      <c r="G18" s="47"/>
      <c r="H18" s="48"/>
    </row>
    <row r="19" spans="1:8" s="18" customFormat="1" ht="19.5" customHeight="1" hidden="1">
      <c r="A19" s="169" t="s">
        <v>6</v>
      </c>
      <c r="B19" s="171"/>
      <c r="C19" s="171"/>
      <c r="D19" s="140">
        <f t="shared" si="1"/>
        <v>0</v>
      </c>
      <c r="E19" s="197" t="e">
        <f t="shared" si="0"/>
        <v>#DIV/0!</v>
      </c>
      <c r="F19" s="124"/>
      <c r="G19" s="47"/>
      <c r="H19" s="48"/>
    </row>
    <row r="20" spans="1:8" s="18" customFormat="1" ht="19.5" customHeight="1" hidden="1">
      <c r="A20" s="169" t="s">
        <v>31</v>
      </c>
      <c r="B20" s="171"/>
      <c r="C20" s="171"/>
      <c r="D20" s="140">
        <f t="shared" si="1"/>
        <v>0</v>
      </c>
      <c r="E20" s="197" t="e">
        <f t="shared" si="0"/>
        <v>#DIV/0!</v>
      </c>
      <c r="F20" s="124"/>
      <c r="G20" s="47"/>
      <c r="H20" s="48"/>
    </row>
    <row r="21" spans="1:8" s="18" customFormat="1" ht="19.5" customHeight="1" hidden="1">
      <c r="A21" s="169" t="s">
        <v>32</v>
      </c>
      <c r="B21" s="171"/>
      <c r="C21" s="171"/>
      <c r="D21" s="140">
        <f t="shared" si="1"/>
        <v>0</v>
      </c>
      <c r="E21" s="197" t="e">
        <f t="shared" si="0"/>
        <v>#DIV/0!</v>
      </c>
      <c r="F21" s="124"/>
      <c r="G21" s="47"/>
      <c r="H21" s="48"/>
    </row>
    <row r="22" spans="1:8" s="18" customFormat="1" ht="19.5" customHeight="1" hidden="1">
      <c r="A22" s="169" t="s">
        <v>33</v>
      </c>
      <c r="B22" s="171"/>
      <c r="C22" s="171"/>
      <c r="D22" s="140">
        <f t="shared" si="1"/>
        <v>0</v>
      </c>
      <c r="E22" s="197" t="e">
        <f t="shared" si="0"/>
        <v>#DIV/0!</v>
      </c>
      <c r="F22" s="124"/>
      <c r="G22" s="48"/>
      <c r="H22" s="48"/>
    </row>
    <row r="23" spans="1:8" s="18" customFormat="1" ht="19.5" customHeight="1" hidden="1">
      <c r="A23" s="169" t="s">
        <v>34</v>
      </c>
      <c r="B23" s="171"/>
      <c r="C23" s="171"/>
      <c r="D23" s="140">
        <f t="shared" si="1"/>
        <v>0</v>
      </c>
      <c r="E23" s="197" t="e">
        <f t="shared" si="0"/>
        <v>#DIV/0!</v>
      </c>
      <c r="F23" s="124"/>
      <c r="G23" s="48"/>
      <c r="H23" s="48"/>
    </row>
    <row r="24" spans="1:8" s="18" customFormat="1" ht="4.5" customHeight="1">
      <c r="A24" s="169"/>
      <c r="B24" s="171"/>
      <c r="C24" s="171"/>
      <c r="D24" s="140"/>
      <c r="E24" s="197"/>
      <c r="F24" s="124"/>
      <c r="G24" s="48"/>
      <c r="H24" s="48"/>
    </row>
    <row r="25" spans="1:8" s="18" customFormat="1" ht="16.5" customHeight="1">
      <c r="A25" s="167" t="s">
        <v>80</v>
      </c>
      <c r="B25" s="210">
        <f>SUM(B27:B29)</f>
        <v>3867781476</v>
      </c>
      <c r="C25" s="210">
        <f>SUM(C27:C29)</f>
        <v>4183809928</v>
      </c>
      <c r="D25" s="210">
        <f>SUM(D27:D29)</f>
        <v>316028452</v>
      </c>
      <c r="E25" s="194">
        <f>+(C25-B25)/B25*100</f>
        <v>8.17079387656698</v>
      </c>
      <c r="F25" s="124"/>
      <c r="G25" s="48"/>
      <c r="H25" s="48"/>
    </row>
    <row r="26" spans="1:8" s="18" customFormat="1" ht="4.5" customHeight="1">
      <c r="A26" s="167"/>
      <c r="B26" s="210"/>
      <c r="C26" s="210"/>
      <c r="D26" s="210"/>
      <c r="E26" s="194"/>
      <c r="F26" s="124"/>
      <c r="G26" s="48"/>
      <c r="H26" s="48"/>
    </row>
    <row r="27" spans="1:8" s="18" customFormat="1" ht="16.5" customHeight="1">
      <c r="A27" s="169" t="s">
        <v>4</v>
      </c>
      <c r="B27" s="171">
        <v>1388610219</v>
      </c>
      <c r="C27" s="171">
        <v>1399545431</v>
      </c>
      <c r="D27" s="133">
        <f t="shared" si="1"/>
        <v>10935212</v>
      </c>
      <c r="E27" s="197">
        <f>+(C27-B27)/B27*100</f>
        <v>0.7874932684763716</v>
      </c>
      <c r="F27" s="171"/>
      <c r="G27" s="48"/>
      <c r="H27" s="48"/>
    </row>
    <row r="28" spans="1:8" s="18" customFormat="1" ht="16.5" customHeight="1">
      <c r="A28" s="169" t="s">
        <v>5</v>
      </c>
      <c r="B28" s="171">
        <v>1135475874</v>
      </c>
      <c r="C28" s="171">
        <v>1396358383</v>
      </c>
      <c r="D28" s="133">
        <f t="shared" si="1"/>
        <v>260882509</v>
      </c>
      <c r="E28" s="197">
        <f>+(C28-B28)/B28*100</f>
        <v>22.97561004805638</v>
      </c>
      <c r="F28" s="171"/>
      <c r="G28" s="47"/>
      <c r="H28" s="48"/>
    </row>
    <row r="29" spans="1:7" ht="16.5" customHeight="1">
      <c r="A29" s="169" t="s">
        <v>6</v>
      </c>
      <c r="B29" s="171">
        <v>1343695383</v>
      </c>
      <c r="C29" s="171">
        <v>1387906114</v>
      </c>
      <c r="D29" s="133">
        <f t="shared" si="1"/>
        <v>44210731</v>
      </c>
      <c r="E29" s="197">
        <f>+(C29-B29)/B29*100</f>
        <v>3.2902346439036627</v>
      </c>
      <c r="F29" s="171"/>
      <c r="G29" s="47"/>
    </row>
    <row r="30" spans="1:7" ht="4.5" customHeight="1">
      <c r="A30" s="169"/>
      <c r="B30" s="171"/>
      <c r="C30" s="171"/>
      <c r="D30" s="140"/>
      <c r="E30" s="197"/>
      <c r="F30" s="171"/>
      <c r="G30" s="47"/>
    </row>
    <row r="31" spans="1:7" ht="16.5" customHeight="1">
      <c r="A31" s="167" t="s">
        <v>81</v>
      </c>
      <c r="B31" s="168">
        <f>SUM(B33:B35)</f>
        <v>3764897025</v>
      </c>
      <c r="C31" s="168">
        <f>SUM(C33:C35)</f>
        <v>4658714218</v>
      </c>
      <c r="D31" s="168">
        <f>SUM(D33:D35)</f>
        <v>893817193</v>
      </c>
      <c r="E31" s="194">
        <f>+(C31-B31)/B31*100</f>
        <v>23.740813814157374</v>
      </c>
      <c r="F31" s="171"/>
      <c r="G31" s="47"/>
    </row>
    <row r="32" spans="1:7" ht="4.5" customHeight="1">
      <c r="A32" s="169"/>
      <c r="B32" s="171"/>
      <c r="C32" s="171"/>
      <c r="D32" s="140"/>
      <c r="E32" s="197"/>
      <c r="F32" s="171"/>
      <c r="G32" s="47"/>
    </row>
    <row r="33" spans="1:7" ht="16.5" customHeight="1">
      <c r="A33" s="169" t="s">
        <v>31</v>
      </c>
      <c r="B33" s="171">
        <v>1335131621</v>
      </c>
      <c r="C33" s="171">
        <v>1714309891</v>
      </c>
      <c r="D33" s="133">
        <f t="shared" si="1"/>
        <v>379178270</v>
      </c>
      <c r="E33" s="197">
        <f>+(C33-B33)/B33*100</f>
        <v>28.40006663283125</v>
      </c>
      <c r="F33" s="171"/>
      <c r="G33" s="47"/>
    </row>
    <row r="34" spans="1:7" ht="16.5" customHeight="1">
      <c r="A34" s="169" t="s">
        <v>32</v>
      </c>
      <c r="B34" s="171">
        <v>1258574113</v>
      </c>
      <c r="C34" s="171">
        <v>1502213018</v>
      </c>
      <c r="D34" s="133">
        <f t="shared" si="1"/>
        <v>243638905</v>
      </c>
      <c r="E34" s="197">
        <f>+(C34-B34)/B34*100</f>
        <v>19.358328006544657</v>
      </c>
      <c r="F34" s="171"/>
      <c r="G34" s="2"/>
    </row>
    <row r="35" spans="1:7" ht="16.5" customHeight="1">
      <c r="A35" s="169" t="s">
        <v>33</v>
      </c>
      <c r="B35" s="162">
        <v>1171191291</v>
      </c>
      <c r="C35" s="162">
        <v>1442191309</v>
      </c>
      <c r="D35" s="133">
        <f t="shared" si="1"/>
        <v>271000018</v>
      </c>
      <c r="E35" s="197">
        <f>+(C35-B35)/B35*100</f>
        <v>23.13883479859312</v>
      </c>
      <c r="F35" s="171"/>
      <c r="G35" s="2"/>
    </row>
    <row r="36" spans="1:7" ht="4.5" customHeight="1">
      <c r="A36" s="169"/>
      <c r="B36" s="162"/>
      <c r="C36" s="162"/>
      <c r="D36" s="140"/>
      <c r="E36" s="197"/>
      <c r="F36" s="171"/>
      <c r="G36" s="2"/>
    </row>
    <row r="37" spans="1:7" ht="16.5" customHeight="1">
      <c r="A37" s="167" t="s">
        <v>82</v>
      </c>
      <c r="B37" s="168">
        <f>SUM(B39:B41)</f>
        <v>3715953580</v>
      </c>
      <c r="C37" s="168">
        <f>SUM(C39:C41)</f>
        <v>4690077665</v>
      </c>
      <c r="D37" s="168">
        <f>SUM(D39:D41)</f>
        <v>974124085</v>
      </c>
      <c r="E37" s="194">
        <f>+(C37-B37)/B37*100</f>
        <v>26.214646228169514</v>
      </c>
      <c r="F37" s="171"/>
      <c r="G37" s="2"/>
    </row>
    <row r="38" spans="1:7" ht="4.5" customHeight="1">
      <c r="A38" s="167"/>
      <c r="B38" s="168"/>
      <c r="C38" s="168"/>
      <c r="D38" s="168"/>
      <c r="E38" s="194"/>
      <c r="F38" s="171"/>
      <c r="G38" s="2"/>
    </row>
    <row r="39" spans="1:7" ht="16.5" customHeight="1">
      <c r="A39" s="169" t="s">
        <v>34</v>
      </c>
      <c r="B39" s="162">
        <v>1059060025</v>
      </c>
      <c r="C39" s="162">
        <v>1437852730</v>
      </c>
      <c r="D39" s="133">
        <f t="shared" si="1"/>
        <v>378792705</v>
      </c>
      <c r="E39" s="197">
        <f>+(C39-B39)/B39*100</f>
        <v>35.76687780279498</v>
      </c>
      <c r="F39" s="171"/>
      <c r="G39" s="2"/>
    </row>
    <row r="40" spans="1:7" ht="16.5" customHeight="1">
      <c r="A40" s="169" t="s">
        <v>75</v>
      </c>
      <c r="B40" s="162">
        <v>1260403839</v>
      </c>
      <c r="C40" s="162">
        <v>1532834872</v>
      </c>
      <c r="D40" s="133">
        <f t="shared" si="1"/>
        <v>272431033</v>
      </c>
      <c r="E40" s="197">
        <f>+(C40-B40)/B40*100</f>
        <v>21.614582927337466</v>
      </c>
      <c r="F40" s="171"/>
      <c r="G40" s="2"/>
    </row>
    <row r="41" spans="1:7" ht="16.5" customHeight="1">
      <c r="A41" s="169" t="s">
        <v>76</v>
      </c>
      <c r="B41" s="162">
        <v>1396489716</v>
      </c>
      <c r="C41" s="162">
        <v>1719390063</v>
      </c>
      <c r="D41" s="133">
        <f t="shared" si="1"/>
        <v>322900347</v>
      </c>
      <c r="E41" s="197">
        <f>+(C41-B41)/B41*100</f>
        <v>23.12228606486924</v>
      </c>
      <c r="F41" s="171"/>
      <c r="G41" s="2"/>
    </row>
    <row r="42" spans="1:7" ht="4.5" customHeight="1">
      <c r="A42" s="169"/>
      <c r="B42" s="162"/>
      <c r="C42" s="162"/>
      <c r="D42" s="140"/>
      <c r="E42" s="197"/>
      <c r="F42" s="171"/>
      <c r="G42" s="2"/>
    </row>
    <row r="43" spans="1:6" ht="4.5" customHeight="1">
      <c r="A43" s="198"/>
      <c r="B43" s="172"/>
      <c r="C43" s="172"/>
      <c r="D43" s="172"/>
      <c r="E43" s="142"/>
      <c r="F43" s="99"/>
    </row>
    <row r="44" spans="1:6" ht="6.75" customHeight="1">
      <c r="A44" s="103"/>
      <c r="B44" s="100"/>
      <c r="C44" s="100"/>
      <c r="D44" s="100"/>
      <c r="E44" s="99"/>
      <c r="F44" s="99"/>
    </row>
    <row r="45" spans="1:6" ht="14.25" customHeight="1">
      <c r="A45" s="104" t="s">
        <v>41</v>
      </c>
      <c r="B45" s="100"/>
      <c r="C45" s="100"/>
      <c r="D45" s="100"/>
      <c r="E45" s="120"/>
      <c r="F45" s="99"/>
    </row>
    <row r="46" spans="1:6" ht="7.5" customHeight="1">
      <c r="A46" s="103"/>
      <c r="B46" s="100"/>
      <c r="C46" s="100"/>
      <c r="D46" s="100"/>
      <c r="E46" s="96"/>
      <c r="F46" s="96"/>
    </row>
    <row r="47" ht="15" customHeight="1">
      <c r="E47" s="123"/>
    </row>
    <row r="48" spans="4:5" ht="12.75">
      <c r="D48" s="123"/>
      <c r="E48" s="123"/>
    </row>
    <row r="49" spans="2:7" ht="12.75">
      <c r="B49" s="86"/>
      <c r="C49" s="86"/>
      <c r="D49" s="81"/>
      <c r="G49" s="81"/>
    </row>
    <row r="50" spans="2:3" ht="12.75">
      <c r="B50" s="86"/>
      <c r="C50" s="86"/>
    </row>
    <row r="51" spans="2:3" ht="12.75">
      <c r="B51" s="86"/>
      <c r="C51" s="86"/>
    </row>
    <row r="53" spans="6:7" ht="12.75">
      <c r="F53" s="48"/>
      <c r="G53" s="48"/>
    </row>
    <row r="54" spans="6:7" ht="12.75">
      <c r="F54" s="48"/>
      <c r="G54" s="48"/>
    </row>
    <row r="55" spans="6:7" ht="12.75">
      <c r="F55" s="48"/>
      <c r="G55" s="48"/>
    </row>
    <row r="56" spans="6:7" ht="12.75">
      <c r="F56" s="48"/>
      <c r="G56" s="48"/>
    </row>
    <row r="57" spans="6:7" ht="12.75">
      <c r="F57" s="48"/>
      <c r="G57" s="48"/>
    </row>
  </sheetData>
  <mergeCells count="9">
    <mergeCell ref="A2:E2"/>
    <mergeCell ref="A4:E4"/>
    <mergeCell ref="A5:E5"/>
    <mergeCell ref="A7:A9"/>
    <mergeCell ref="B7:D7"/>
    <mergeCell ref="E7:E9"/>
    <mergeCell ref="C8:C9"/>
    <mergeCell ref="D8:D9"/>
    <mergeCell ref="B8:B9"/>
  </mergeCells>
  <printOptions horizontalCentered="1"/>
  <pageMargins left="0.9448818897637796" right="0.7480314960629921" top="0.5905511811023623" bottom="0.72" header="0.5118110236220472" footer="0.8661417322834646"/>
  <pageSetup horizontalDpi="300" verticalDpi="300" orientation="portrait" paperSize="9" scale="90" r:id="rId2"/>
  <headerFooter alignWithMargins="0">
    <oddFooter>&amp;C8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Nacional de Estadisti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de Comercio Exterior</dc:creator>
  <cp:keywords/>
  <dc:description/>
  <cp:lastModifiedBy>Cristian.Fructuoso</cp:lastModifiedBy>
  <cp:lastPrinted>2007-03-06T12:39:37Z</cp:lastPrinted>
  <dcterms:created xsi:type="dcterms:W3CDTF">1999-05-03T05:23:47Z</dcterms:created>
  <dcterms:modified xsi:type="dcterms:W3CDTF">2007-03-08T12:26:07Z</dcterms:modified>
  <cp:category/>
  <cp:version/>
  <cp:contentType/>
  <cp:contentStatus/>
</cp:coreProperties>
</file>