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65EE3111-7D81-43D3-8CAE-0E02DEAA3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OCT. 2025" sheetId="8" r:id="rId1"/>
    <sheet name="Hoja1" sheetId="9" r:id="rId2"/>
  </sheets>
  <definedNames>
    <definedName name="_xlnm.Print_Area" localSheetId="0">'Plantilla Ejecucion OCT. 2025'!$B$1:$R$61</definedName>
    <definedName name="_xlnm.Print_Titles" localSheetId="0">'Plantilla Ejecucion OCT.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8" l="1"/>
  <c r="R41" i="8"/>
  <c r="E41" i="8"/>
  <c r="D38" i="8"/>
  <c r="D35" i="8"/>
  <c r="R42" i="8"/>
  <c r="E42" i="8"/>
  <c r="M35" i="8"/>
  <c r="R37" i="8"/>
  <c r="E37" i="8"/>
  <c r="H26" i="8"/>
  <c r="G16" i="8" l="1"/>
  <c r="D10" i="8"/>
  <c r="C10" i="8"/>
  <c r="R32" i="8" l="1"/>
  <c r="R29" i="8"/>
  <c r="G38" i="8" l="1"/>
  <c r="R46" i="8"/>
  <c r="R45" i="8"/>
  <c r="R43" i="8"/>
  <c r="R40" i="8"/>
  <c r="R39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3" i="8"/>
  <c r="E39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4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O44" i="8" l="1"/>
  <c r="N44" i="8"/>
  <c r="M47" i="8"/>
  <c r="G44" i="8"/>
  <c r="H44" i="8"/>
  <c r="M44" i="8"/>
  <c r="I44" i="8"/>
  <c r="J44" i="8"/>
  <c r="L47" i="8"/>
  <c r="G47" i="8"/>
  <c r="F47" i="8"/>
  <c r="J47" i="8"/>
  <c r="H47" i="8"/>
  <c r="K47" i="8"/>
  <c r="L44" i="8"/>
  <c r="K44" i="8"/>
  <c r="I47" i="8"/>
  <c r="F44" i="8"/>
  <c r="D44" i="8"/>
  <c r="N47" i="8"/>
  <c r="R35" i="8"/>
  <c r="R10" i="8"/>
  <c r="E35" i="8"/>
  <c r="R16" i="8"/>
  <c r="R38" i="8"/>
  <c r="R26" i="8"/>
  <c r="C47" i="8"/>
  <c r="Q44" i="8"/>
  <c r="P44" i="8"/>
  <c r="R44" i="8" l="1"/>
  <c r="R47" i="8" s="1"/>
  <c r="E44" i="8"/>
  <c r="D47" i="8"/>
  <c r="E47" i="8" s="1"/>
  <c r="Q47" i="8"/>
  <c r="P47" i="8" l="1"/>
  <c r="O47" i="8"/>
</calcChain>
</file>

<file path=xl/sharedStrings.xml><?xml version="1.0" encoding="utf-8"?>
<sst xmlns="http://schemas.openxmlformats.org/spreadsheetml/2006/main" count="65" uniqueCount="65">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</sst>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2" borderId="0" xfId="1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58</xdr:row>
      <xdr:rowOff>78442</xdr:rowOff>
    </xdr:from>
    <xdr:to>
      <xdr:col>4</xdr:col>
      <xdr:colOff>113826</xdr:colOff>
      <xdr:row>60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56</xdr:row>
      <xdr:rowOff>171449</xdr:rowOff>
    </xdr:from>
    <xdr:to>
      <xdr:col>5</xdr:col>
      <xdr:colOff>333375</xdr:colOff>
      <xdr:row>60</xdr:row>
      <xdr:rowOff>95248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172973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56</xdr:row>
      <xdr:rowOff>0</xdr:rowOff>
    </xdr:from>
    <xdr:to>
      <xdr:col>1</xdr:col>
      <xdr:colOff>2819400</xdr:colOff>
      <xdr:row>59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12595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56</xdr:row>
      <xdr:rowOff>28575</xdr:rowOff>
    </xdr:from>
    <xdr:to>
      <xdr:col>12</xdr:col>
      <xdr:colOff>447675</xdr:colOff>
      <xdr:row>60</xdr:row>
      <xdr:rowOff>85725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D92D15A-B40F-4E5A-AA74-BF3C92D5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7154525"/>
          <a:ext cx="30575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6"/>
  <sheetViews>
    <sheetView showGridLines="0" tabSelected="1" showWhiteSpace="0" view="pageBreakPreview" topLeftCell="A44" zoomScaleNormal="100" zoomScaleSheetLayoutView="100" workbookViewId="0">
      <selection activeCell="B66" sqref="B6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5.5703125" style="5" bestFit="1" customWidth="1"/>
    <col min="13" max="13" width="16.140625" style="5" customWidth="1"/>
    <col min="14" max="14" width="16.5703125" style="5" customWidth="1"/>
    <col min="15" max="15" width="15.28515625" style="5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61" t="s">
        <v>43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45"/>
    </row>
    <row r="2" spans="1:29" ht="18.75" customHeight="1" x14ac:dyDescent="0.25">
      <c r="B2" s="61" t="s">
        <v>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45"/>
    </row>
    <row r="3" spans="1:29" ht="18.75" customHeight="1" x14ac:dyDescent="0.25">
      <c r="B3" s="61">
        <v>2025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9" ht="18.75" x14ac:dyDescent="0.25">
      <c r="B4" s="61" t="s">
        <v>42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45"/>
    </row>
    <row r="5" spans="1:29" ht="15.75" customHeight="1" x14ac:dyDescent="0.3">
      <c r="B5" s="62" t="s">
        <v>28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45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6"/>
    </row>
    <row r="7" spans="1:29" ht="16.5" thickBot="1" x14ac:dyDescent="0.3">
      <c r="A7" s="6"/>
      <c r="B7" s="65" t="s">
        <v>0</v>
      </c>
      <c r="C7" s="67" t="s">
        <v>53</v>
      </c>
      <c r="D7" s="63" t="s">
        <v>54</v>
      </c>
      <c r="E7" s="63" t="s">
        <v>57</v>
      </c>
      <c r="F7" s="69" t="s">
        <v>55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39"/>
      <c r="R7" s="59" t="s">
        <v>58</v>
      </c>
    </row>
    <row r="8" spans="1:29" ht="24.75" customHeight="1" thickBot="1" x14ac:dyDescent="0.3">
      <c r="A8" s="6"/>
      <c r="B8" s="66"/>
      <c r="C8" s="68"/>
      <c r="D8" s="64"/>
      <c r="E8" s="64"/>
      <c r="F8" s="43" t="s">
        <v>30</v>
      </c>
      <c r="G8" s="43" t="s">
        <v>31</v>
      </c>
      <c r="H8" s="43" t="s">
        <v>32</v>
      </c>
      <c r="I8" s="43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4" t="s">
        <v>41</v>
      </c>
      <c r="R8" s="60"/>
    </row>
    <row r="9" spans="1:29" ht="42.75" customHeight="1" x14ac:dyDescent="0.25">
      <c r="A9" s="6"/>
      <c r="B9" s="15" t="s">
        <v>1</v>
      </c>
      <c r="C9" s="34"/>
      <c r="D9" s="34"/>
      <c r="E9" s="47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2041466.5999999996</v>
      </c>
      <c r="E10" s="36">
        <f>+C10+D10</f>
        <v>485135882.60000002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33887941.899999999</v>
      </c>
      <c r="N10" s="20">
        <f t="shared" si="0"/>
        <v>34347852.010000005</v>
      </c>
      <c r="O10" s="20">
        <f t="shared" si="0"/>
        <v>69157688.289999992</v>
      </c>
      <c r="P10" s="20">
        <f t="shared" si="0"/>
        <v>0</v>
      </c>
      <c r="Q10" s="20">
        <f t="shared" ref="Q10" si="1">SUM(Q11:Q15)</f>
        <v>0</v>
      </c>
      <c r="R10" s="20">
        <f>SUM(F10:Q10)</f>
        <v>384985185.25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6615681.25</v>
      </c>
      <c r="E11" s="18">
        <f>+C11+D11</f>
        <v>378601367.25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29831971.940000001</v>
      </c>
      <c r="N11" s="18">
        <v>30324156.920000002</v>
      </c>
      <c r="O11" s="18">
        <v>42179009.609999999</v>
      </c>
      <c r="P11" s="18">
        <v>0</v>
      </c>
      <c r="Q11" s="18">
        <v>0</v>
      </c>
      <c r="R11" s="18">
        <f t="shared" ref="R11:R43" si="2">SUM(F11:Q11)</f>
        <v>293612661.46000004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-4574214.6500000004</v>
      </c>
      <c r="E12" s="18">
        <f t="shared" ref="E12:E15" si="3">+C12+D12</f>
        <v>59279099.350000001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310000</v>
      </c>
      <c r="N12" s="18">
        <v>322284.26</v>
      </c>
      <c r="O12" s="18">
        <v>23110349.149999999</v>
      </c>
      <c r="P12" s="18">
        <v>0</v>
      </c>
      <c r="Q12" s="18">
        <v>0</v>
      </c>
      <c r="R12" s="18">
        <f t="shared" si="2"/>
        <v>53870277.100000001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3745969.96</v>
      </c>
      <c r="N15" s="18">
        <v>3701410.83</v>
      </c>
      <c r="O15" s="18">
        <v>3868329.53</v>
      </c>
      <c r="P15" s="18">
        <v>0</v>
      </c>
      <c r="Q15" s="18">
        <v>0</v>
      </c>
      <c r="R15" s="18">
        <f t="shared" si="2"/>
        <v>37502246.690000005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-7542900.8400000148</v>
      </c>
      <c r="E16" s="36">
        <f>+C16+D16</f>
        <v>182659661.16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18417946.07</v>
      </c>
      <c r="N16" s="20">
        <f t="shared" si="5"/>
        <v>24240201.719999999</v>
      </c>
      <c r="O16" s="20">
        <f t="shared" si="5"/>
        <v>14950734.550000003</v>
      </c>
      <c r="P16" s="20">
        <f t="shared" si="5"/>
        <v>0</v>
      </c>
      <c r="Q16" s="20">
        <f t="shared" ref="Q16" si="6">SUM(Q17:Q25)</f>
        <v>0</v>
      </c>
      <c r="R16" s="20">
        <f t="shared" si="2"/>
        <v>130480551.77999999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-474500</v>
      </c>
      <c r="E17" s="18">
        <f>+C17+D17</f>
        <v>19947904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1473620.61</v>
      </c>
      <c r="N17" s="18">
        <v>1190725.1000000001</v>
      </c>
      <c r="O17" s="18">
        <v>1535776.73</v>
      </c>
      <c r="P17" s="18">
        <v>0</v>
      </c>
      <c r="Q17" s="18">
        <v>0</v>
      </c>
      <c r="R17" s="18">
        <f t="shared" si="2"/>
        <v>14809680.560000001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-1862795.03</v>
      </c>
      <c r="E18" s="18">
        <f t="shared" ref="E18:E25" si="7">+C18+D18</f>
        <v>379250.97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9735</v>
      </c>
      <c r="O18" s="18">
        <v>0</v>
      </c>
      <c r="P18" s="18">
        <v>0</v>
      </c>
      <c r="Q18" s="18">
        <v>0</v>
      </c>
      <c r="R18" s="18">
        <f t="shared" si="2"/>
        <v>338512.5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28027218.949999999</v>
      </c>
      <c r="E19" s="18">
        <f t="shared" si="7"/>
        <v>82560838.950000003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11010850</v>
      </c>
      <c r="N19" s="18">
        <v>15862026.25</v>
      </c>
      <c r="O19" s="18">
        <v>9756089.6799999997</v>
      </c>
      <c r="P19" s="18">
        <v>0</v>
      </c>
      <c r="Q19" s="18">
        <v>0</v>
      </c>
      <c r="R19" s="18">
        <f t="shared" si="2"/>
        <v>75598817.879999995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9809952.6799999997</v>
      </c>
      <c r="E20" s="18">
        <f t="shared" si="7"/>
        <v>20747256.68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3096125.83</v>
      </c>
      <c r="N20" s="18">
        <v>3689730</v>
      </c>
      <c r="O20" s="18">
        <v>1748063.96</v>
      </c>
      <c r="P20" s="18">
        <v>0</v>
      </c>
      <c r="Q20" s="18">
        <v>0</v>
      </c>
      <c r="R20" s="18">
        <f t="shared" si="2"/>
        <v>16817442.359999999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-1226037.0900000001</v>
      </c>
      <c r="E21" s="18">
        <f t="shared" si="7"/>
        <v>11217962.91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154862.43</v>
      </c>
      <c r="N21" s="18">
        <v>2438893</v>
      </c>
      <c r="O21" s="18">
        <v>84960</v>
      </c>
      <c r="P21" s="18">
        <v>0</v>
      </c>
      <c r="Q21" s="18">
        <v>0</v>
      </c>
      <c r="R21" s="18">
        <f t="shared" si="2"/>
        <v>5536054.0500000007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-2113192.44</v>
      </c>
      <c r="E22" s="18">
        <f t="shared" si="7"/>
        <v>8116807.5600000005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434768.75</v>
      </c>
      <c r="N22" s="18">
        <v>226720.65</v>
      </c>
      <c r="O22" s="18">
        <v>262215.46999999997</v>
      </c>
      <c r="P22" s="18">
        <v>0</v>
      </c>
      <c r="Q22" s="18">
        <v>0</v>
      </c>
      <c r="R22" s="18">
        <f t="shared" si="2"/>
        <v>7355909.6199999992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1324835.02</v>
      </c>
      <c r="E23" s="18">
        <f t="shared" si="7"/>
        <v>5209265.0199999996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363927.85</v>
      </c>
      <c r="N23" s="18">
        <v>205073.52</v>
      </c>
      <c r="O23" s="18">
        <v>733240.92</v>
      </c>
      <c r="P23" s="18">
        <v>0</v>
      </c>
      <c r="Q23" s="18">
        <v>0</v>
      </c>
      <c r="R23" s="18">
        <f t="shared" si="2"/>
        <v>3257889.15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-41811711.840000004</v>
      </c>
      <c r="E24" s="18">
        <f t="shared" si="7"/>
        <v>29779948.159999996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1877949.6</v>
      </c>
      <c r="N24" s="18">
        <v>507115.7</v>
      </c>
      <c r="O24" s="18">
        <v>410794.15</v>
      </c>
      <c r="P24" s="18">
        <v>0</v>
      </c>
      <c r="Q24" s="18">
        <v>0</v>
      </c>
      <c r="R24" s="18">
        <f t="shared" si="2"/>
        <v>5328451.4000000013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783328.91</v>
      </c>
      <c r="E25" s="18">
        <f t="shared" si="7"/>
        <v>4700426.91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5841</v>
      </c>
      <c r="N25" s="18">
        <v>110182.5</v>
      </c>
      <c r="O25" s="18">
        <v>419593.64</v>
      </c>
      <c r="P25" s="18">
        <v>0</v>
      </c>
      <c r="Q25" s="18">
        <v>0</v>
      </c>
      <c r="R25" s="18">
        <f t="shared" si="2"/>
        <v>1437794.2600000002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2931824.49</v>
      </c>
      <c r="E26" s="36">
        <f>+C26+D26</f>
        <v>21504135.490000002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947846.1399999999</v>
      </c>
      <c r="N26" s="20">
        <f t="shared" si="8"/>
        <v>3366475.81</v>
      </c>
      <c r="O26" s="20">
        <f t="shared" si="8"/>
        <v>601740.48</v>
      </c>
      <c r="P26" s="20">
        <f t="shared" si="8"/>
        <v>0</v>
      </c>
      <c r="Q26" s="20">
        <f t="shared" si="8"/>
        <v>0</v>
      </c>
      <c r="R26" s="20">
        <f t="shared" si="2"/>
        <v>13978751.529999999</v>
      </c>
    </row>
    <row r="27" spans="1:25" ht="15.75" x14ac:dyDescent="0.25">
      <c r="A27" s="6"/>
      <c r="B27" s="9" t="s">
        <v>16</v>
      </c>
      <c r="C27" s="35">
        <v>1218393</v>
      </c>
      <c r="D27" s="18">
        <v>-5550</v>
      </c>
      <c r="E27" s="18">
        <f>+C27+D27</f>
        <v>1212843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23280</v>
      </c>
      <c r="N27" s="18">
        <v>29160</v>
      </c>
      <c r="O27" s="18">
        <v>200624</v>
      </c>
      <c r="P27" s="18">
        <v>0</v>
      </c>
      <c r="Q27" s="18">
        <v>0</v>
      </c>
      <c r="R27" s="18">
        <f t="shared" si="2"/>
        <v>906506.38</v>
      </c>
    </row>
    <row r="28" spans="1:25" ht="15.75" x14ac:dyDescent="0.25">
      <c r="A28" s="6"/>
      <c r="B28" s="9" t="s">
        <v>17</v>
      </c>
      <c r="C28" s="35">
        <v>869000</v>
      </c>
      <c r="D28" s="18">
        <v>-553600</v>
      </c>
      <c r="E28" s="18">
        <f t="shared" ref="E28:E34" si="9">+C28+D28</f>
        <v>315400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-541392</v>
      </c>
      <c r="E29" s="18">
        <f t="shared" si="9"/>
        <v>1391298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102346.94</v>
      </c>
      <c r="N29" s="18">
        <v>472</v>
      </c>
      <c r="O29" s="18">
        <v>3923.5</v>
      </c>
      <c r="P29" s="18">
        <v>0</v>
      </c>
      <c r="Q29" s="18">
        <v>0</v>
      </c>
      <c r="R29" s="18">
        <f>SUM(F29:Q29)</f>
        <v>716500.83000000007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-44191.99</v>
      </c>
      <c r="E30" s="18">
        <f t="shared" si="9"/>
        <v>35522.01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7000.01</v>
      </c>
      <c r="E32" s="18">
        <f t="shared" si="9"/>
        <v>15500.01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18" ht="46.5" customHeight="1" x14ac:dyDescent="0.25">
      <c r="A33" s="6"/>
      <c r="B33" s="9" t="s">
        <v>21</v>
      </c>
      <c r="C33" s="35">
        <v>9947200</v>
      </c>
      <c r="D33" s="18">
        <v>1918600.01</v>
      </c>
      <c r="E33" s="18">
        <f t="shared" si="9"/>
        <v>11865800.01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3284830</v>
      </c>
      <c r="O33" s="18">
        <v>0</v>
      </c>
      <c r="P33" s="18">
        <v>0</v>
      </c>
      <c r="Q33" s="18">
        <v>0</v>
      </c>
      <c r="R33" s="18">
        <f t="shared" si="2"/>
        <v>9324857</v>
      </c>
    </row>
    <row r="34" spans="1:18" ht="42" customHeight="1" x14ac:dyDescent="0.25">
      <c r="A34" s="6"/>
      <c r="B34" s="9" t="s">
        <v>22</v>
      </c>
      <c r="C34" s="35">
        <v>4514814</v>
      </c>
      <c r="D34" s="18">
        <v>2150958.46</v>
      </c>
      <c r="E34" s="18">
        <f t="shared" si="9"/>
        <v>6665772.46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822219.2</v>
      </c>
      <c r="N34" s="18">
        <v>52013.81</v>
      </c>
      <c r="O34" s="18">
        <v>397192.98</v>
      </c>
      <c r="P34" s="18">
        <v>0</v>
      </c>
      <c r="Q34" s="18">
        <v>0</v>
      </c>
      <c r="R34" s="18">
        <f t="shared" si="2"/>
        <v>2706230.85</v>
      </c>
    </row>
    <row r="35" spans="1:18" ht="15.75" x14ac:dyDescent="0.25">
      <c r="A35" s="6"/>
      <c r="B35" s="17" t="s">
        <v>48</v>
      </c>
      <c r="C35" s="36">
        <f>+SUM(C36:C36)</f>
        <v>600000</v>
      </c>
      <c r="D35" s="36">
        <f>SUM(D36:D37)</f>
        <v>-462000</v>
      </c>
      <c r="E35" s="36">
        <f>+C35+D35</f>
        <v>138000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>SUM(M36:M37)</f>
        <v>56177.84</v>
      </c>
      <c r="N35" s="20">
        <f>SUM(N36:N37)</f>
        <v>23400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134552.84</v>
      </c>
    </row>
    <row r="36" spans="1:18" ht="31.5" x14ac:dyDescent="0.25">
      <c r="A36" s="6"/>
      <c r="B36" s="9" t="s">
        <v>49</v>
      </c>
      <c r="C36" s="18">
        <v>600000</v>
      </c>
      <c r="D36" s="18">
        <v>-545000</v>
      </c>
      <c r="E36" s="18">
        <f>+C36+D36</f>
        <v>55000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18" ht="31.5" x14ac:dyDescent="0.25">
      <c r="A37" s="6"/>
      <c r="B37" s="9" t="s">
        <v>62</v>
      </c>
      <c r="C37" s="35">
        <v>0</v>
      </c>
      <c r="D37" s="35">
        <v>83000</v>
      </c>
      <c r="E37" s="35">
        <f>+C37+D37</f>
        <v>83000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56177.84</v>
      </c>
      <c r="N37" s="18">
        <v>23400</v>
      </c>
      <c r="O37" s="18"/>
      <c r="P37" s="18">
        <v>0</v>
      </c>
      <c r="Q37" s="18">
        <v>0</v>
      </c>
      <c r="R37" s="18">
        <f t="shared" ref="R37" si="11">SUM(F37:Q37)</f>
        <v>79577.84</v>
      </c>
    </row>
    <row r="38" spans="1:18" ht="15.75" x14ac:dyDescent="0.25">
      <c r="A38" s="6"/>
      <c r="B38" s="17" t="s">
        <v>23</v>
      </c>
      <c r="C38" s="36">
        <f>+SUM(C39:C43)</f>
        <v>2027500</v>
      </c>
      <c r="D38" s="42">
        <f>SUM(D39:D43)</f>
        <v>1031609.75</v>
      </c>
      <c r="E38" s="42">
        <f>+C38+D38</f>
        <v>3059109.75</v>
      </c>
      <c r="F38" s="20">
        <f t="shared" ref="F38:Q38" si="12">SUM(F39:F43)</f>
        <v>0</v>
      </c>
      <c r="G38" s="20">
        <f t="shared" si="12"/>
        <v>719531.53</v>
      </c>
      <c r="H38" s="20">
        <f t="shared" si="12"/>
        <v>0</v>
      </c>
      <c r="I38" s="20">
        <f t="shared" si="12"/>
        <v>16520</v>
      </c>
      <c r="J38" s="20">
        <f t="shared" si="12"/>
        <v>32499.97</v>
      </c>
      <c r="K38" s="20">
        <f t="shared" si="12"/>
        <v>0</v>
      </c>
      <c r="L38" s="20">
        <f t="shared" si="12"/>
        <v>0</v>
      </c>
      <c r="M38" s="20">
        <f t="shared" si="12"/>
        <v>256299.09</v>
      </c>
      <c r="N38" s="20">
        <f t="shared" si="12"/>
        <v>399532.36</v>
      </c>
      <c r="O38" s="20">
        <f t="shared" si="12"/>
        <v>71651.490000000005</v>
      </c>
      <c r="P38" s="20">
        <f t="shared" si="12"/>
        <v>0</v>
      </c>
      <c r="Q38" s="20">
        <f t="shared" si="12"/>
        <v>0</v>
      </c>
      <c r="R38" s="20">
        <f t="shared" si="2"/>
        <v>1496034.44</v>
      </c>
    </row>
    <row r="39" spans="1:18" ht="15.75" x14ac:dyDescent="0.25">
      <c r="A39" s="6"/>
      <c r="B39" s="9" t="s">
        <v>24</v>
      </c>
      <c r="C39" s="18">
        <v>1402500</v>
      </c>
      <c r="D39" s="18">
        <v>-14590.25</v>
      </c>
      <c r="E39" s="18">
        <f>+C39+D39</f>
        <v>1387909.75</v>
      </c>
      <c r="F39" s="18">
        <v>0</v>
      </c>
      <c r="G39" s="18">
        <v>0</v>
      </c>
      <c r="H39" s="18">
        <v>0</v>
      </c>
      <c r="I39" s="18">
        <v>16520</v>
      </c>
      <c r="J39" s="18">
        <v>32499.97</v>
      </c>
      <c r="K39" s="18">
        <v>0</v>
      </c>
      <c r="L39" s="18">
        <v>0</v>
      </c>
      <c r="M39" s="18">
        <v>44775.1</v>
      </c>
      <c r="N39" s="18">
        <v>47904.160000000003</v>
      </c>
      <c r="O39" s="18">
        <v>24569.49</v>
      </c>
      <c r="P39" s="18">
        <v>0</v>
      </c>
      <c r="Q39" s="18">
        <v>0</v>
      </c>
      <c r="R39" s="18">
        <f t="shared" si="2"/>
        <v>166268.72</v>
      </c>
    </row>
    <row r="40" spans="1:18" ht="33" customHeight="1" x14ac:dyDescent="0.25">
      <c r="A40" s="6"/>
      <c r="B40" s="9" t="s">
        <v>25</v>
      </c>
      <c r="C40" s="18">
        <v>125000</v>
      </c>
      <c r="D40" s="18">
        <v>155000</v>
      </c>
      <c r="E40" s="18">
        <f t="shared" ref="E40:E43" si="13">+C40+D40</f>
        <v>280000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127428.2</v>
      </c>
      <c r="O40" s="18">
        <v>47082</v>
      </c>
      <c r="P40" s="18">
        <v>0</v>
      </c>
      <c r="Q40" s="18">
        <v>0</v>
      </c>
      <c r="R40" s="18">
        <f t="shared" si="2"/>
        <v>174510.2</v>
      </c>
    </row>
    <row r="41" spans="1:18" ht="33" customHeight="1" x14ac:dyDescent="0.25">
      <c r="A41" s="6"/>
      <c r="B41" s="9" t="s">
        <v>64</v>
      </c>
      <c r="C41" s="18">
        <v>0</v>
      </c>
      <c r="D41" s="18">
        <v>60000</v>
      </c>
      <c r="E41" s="18">
        <f t="shared" ref="E41" si="14">+C41+D41</f>
        <v>60000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ref="R41" si="15">SUM(F41:Q41)</f>
        <v>0</v>
      </c>
    </row>
    <row r="42" spans="1:18" ht="31.5" x14ac:dyDescent="0.25">
      <c r="A42" s="6"/>
      <c r="B42" s="9" t="s">
        <v>63</v>
      </c>
      <c r="C42" s="35">
        <v>0</v>
      </c>
      <c r="D42" s="35">
        <v>211600</v>
      </c>
      <c r="E42" s="35">
        <f t="shared" ref="E42" si="16">+C42+D42</f>
        <v>211600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211523.99</v>
      </c>
      <c r="N42" s="18">
        <v>224200</v>
      </c>
      <c r="O42" s="18">
        <v>0</v>
      </c>
      <c r="P42" s="18">
        <v>0</v>
      </c>
      <c r="Q42" s="18">
        <v>0</v>
      </c>
      <c r="R42" s="18">
        <f t="shared" ref="R42" si="17">SUM(F42:Q42)</f>
        <v>435723.99</v>
      </c>
    </row>
    <row r="43" spans="1:18" ht="31.5" x14ac:dyDescent="0.25">
      <c r="A43" s="6"/>
      <c r="B43" s="9" t="s">
        <v>26</v>
      </c>
      <c r="C43" s="18">
        <v>500000</v>
      </c>
      <c r="D43" s="18">
        <v>619600</v>
      </c>
      <c r="E43" s="18">
        <f t="shared" si="13"/>
        <v>1119600</v>
      </c>
      <c r="F43" s="18">
        <v>0</v>
      </c>
      <c r="G43" s="18">
        <v>719531.53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2"/>
        <v>719531.53</v>
      </c>
    </row>
    <row r="44" spans="1:18" ht="15.75" x14ac:dyDescent="0.25">
      <c r="A44" s="6"/>
      <c r="B44" s="71" t="s">
        <v>27</v>
      </c>
      <c r="C44" s="58">
        <f>+C38+C35+C26+C16+C10</f>
        <v>694496789</v>
      </c>
      <c r="D44" s="58">
        <f>+D38+D35+D26+D16+D10</f>
        <v>-2000000.0000000149</v>
      </c>
      <c r="E44" s="58">
        <f>+C44+D44</f>
        <v>692496789</v>
      </c>
      <c r="F44" s="58">
        <f>+F38+F35+F26+F16+F10</f>
        <v>32378563.009999998</v>
      </c>
      <c r="G44" s="58">
        <f>+G38+G35+G26+G16+G10</f>
        <v>31769022.620000001</v>
      </c>
      <c r="H44" s="58">
        <f>+H35+H26+H16+H10</f>
        <v>35800512.030000001</v>
      </c>
      <c r="I44" s="58">
        <f t="shared" ref="I44:N44" si="18">+I38+I35+I26+I16+I10</f>
        <v>51928043.809999995</v>
      </c>
      <c r="J44" s="58">
        <f t="shared" si="18"/>
        <v>57109110.68</v>
      </c>
      <c r="K44" s="58">
        <f t="shared" si="18"/>
        <v>71094189.5</v>
      </c>
      <c r="L44" s="58">
        <f t="shared" si="18"/>
        <v>50270146.439999998</v>
      </c>
      <c r="M44" s="58">
        <f t="shared" si="18"/>
        <v>53566211.039999999</v>
      </c>
      <c r="N44" s="58">
        <f t="shared" si="18"/>
        <v>62377461.900000006</v>
      </c>
      <c r="O44" s="58">
        <f>+O38+O35+O26+O16+O10</f>
        <v>84781814.810000002</v>
      </c>
      <c r="P44" s="58" t="e">
        <f>+#REF!+#REF!+#REF!+P38+#REF!+P35+P26+P16+P10</f>
        <v>#REF!</v>
      </c>
      <c r="Q44" s="58" t="e">
        <f>+#REF!+#REF!+#REF!+Q38+#REF!+Q35+Q26+Q16+Q10</f>
        <v>#REF!</v>
      </c>
      <c r="R44" s="58">
        <f>+F44+G44+H44+I44+J44+K44+L44+M44+N44+O44</f>
        <v>531075075.83999997</v>
      </c>
    </row>
    <row r="45" spans="1:18" ht="15.75" x14ac:dyDescent="0.25">
      <c r="A45" s="6"/>
      <c r="B45" s="71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>
        <f t="shared" ref="R45:R46" si="19">SUM(F45:Q45)</f>
        <v>0</v>
      </c>
    </row>
    <row r="46" spans="1:18" ht="15.75" x14ac:dyDescent="0.25">
      <c r="A46" s="25"/>
      <c r="B46" s="6"/>
      <c r="C46" s="18"/>
      <c r="D46" s="37"/>
      <c r="E46" s="3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">
        <f t="shared" si="19"/>
        <v>0</v>
      </c>
    </row>
    <row r="47" spans="1:18" ht="15.75" x14ac:dyDescent="0.25">
      <c r="A47" s="25"/>
      <c r="B47" s="1" t="s">
        <v>45</v>
      </c>
      <c r="C47" s="21">
        <f>+C44</f>
        <v>694496789</v>
      </c>
      <c r="D47" s="21">
        <f>+D44</f>
        <v>-2000000.0000000149</v>
      </c>
      <c r="E47" s="38">
        <f>+C47+D47</f>
        <v>692496789</v>
      </c>
      <c r="F47" s="22">
        <f>F10+F16+F26+F35</f>
        <v>32378563.009999998</v>
      </c>
      <c r="G47" s="22">
        <f t="shared" ref="G47:M47" si="20">G10+G16+G26+G35+G38</f>
        <v>31769022.620000001</v>
      </c>
      <c r="H47" s="22">
        <f t="shared" si="20"/>
        <v>35800512.030000001</v>
      </c>
      <c r="I47" s="22">
        <f t="shared" si="20"/>
        <v>51928043.809999995</v>
      </c>
      <c r="J47" s="22">
        <f t="shared" si="20"/>
        <v>57109110.68</v>
      </c>
      <c r="K47" s="22">
        <f t="shared" si="20"/>
        <v>71094189.5</v>
      </c>
      <c r="L47" s="22">
        <f t="shared" si="20"/>
        <v>50270146.440000005</v>
      </c>
      <c r="M47" s="22">
        <f t="shared" si="20"/>
        <v>53566211.040000007</v>
      </c>
      <c r="N47" s="22">
        <f>SUM(N44:N46)</f>
        <v>62377461.900000006</v>
      </c>
      <c r="O47" s="22">
        <f>SUM(O44:O46)</f>
        <v>84781814.810000002</v>
      </c>
      <c r="P47" s="22" t="e">
        <f>+#REF!+#REF!+#REF!+P44</f>
        <v>#REF!</v>
      </c>
      <c r="Q47" s="22" t="e">
        <f>+#REF!+#REF!+#REF!+Q44</f>
        <v>#REF!</v>
      </c>
      <c r="R47" s="22">
        <f>+R44</f>
        <v>531075075.83999997</v>
      </c>
    </row>
    <row r="48" spans="1:18" ht="15.75" x14ac:dyDescent="0.25">
      <c r="A48" s="25"/>
      <c r="B48" s="57" t="s">
        <v>56</v>
      </c>
      <c r="C48" s="57"/>
      <c r="D48" s="25"/>
      <c r="E48" s="25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x14ac:dyDescent="0.25">
      <c r="A49" s="25"/>
      <c r="B49" s="50" t="s">
        <v>59</v>
      </c>
      <c r="C49" s="51"/>
      <c r="D49" s="48"/>
      <c r="E49" s="48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</row>
    <row r="50" spans="1:29" ht="48.75" customHeight="1" x14ac:dyDescent="0.25">
      <c r="A50" s="25"/>
      <c r="B50" s="52" t="s">
        <v>60</v>
      </c>
      <c r="C50" s="53"/>
      <c r="D50" s="51"/>
      <c r="E50" s="51"/>
      <c r="F50" s="41"/>
      <c r="G50" s="41"/>
      <c r="H50" s="41"/>
      <c r="I50" s="41"/>
      <c r="J50" s="41"/>
      <c r="K50" s="41"/>
      <c r="L50" s="41"/>
      <c r="M50" s="11"/>
      <c r="N50" s="11"/>
      <c r="O50" s="7"/>
      <c r="P50" s="7"/>
      <c r="Q50" s="7"/>
      <c r="T50" s="4"/>
    </row>
    <row r="51" spans="1:29" ht="15.75" customHeight="1" x14ac:dyDescent="0.25">
      <c r="A51" s="25"/>
      <c r="B51" s="52" t="s">
        <v>61</v>
      </c>
      <c r="C51" s="52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</row>
    <row r="52" spans="1:29" ht="15.75" customHeight="1" x14ac:dyDescent="0.25">
      <c r="A52" s="25"/>
      <c r="B52" s="52"/>
      <c r="C52" s="52"/>
      <c r="D52" s="52"/>
      <c r="E52" s="52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  <c r="T52" s="4"/>
    </row>
    <row r="53" spans="1:29" ht="15.75" x14ac:dyDescent="0.25">
      <c r="A53" s="25"/>
      <c r="B53" s="52"/>
      <c r="C53" s="52"/>
      <c r="D53" s="52"/>
      <c r="E53" s="52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25"/>
      <c r="C54" s="25"/>
      <c r="D54" s="52"/>
      <c r="E54" s="52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  <c r="U54" s="4"/>
    </row>
    <row r="55" spans="1:29" ht="15.75" x14ac:dyDescent="0.25">
      <c r="A55" s="25"/>
      <c r="B55" s="25"/>
      <c r="C55" s="25"/>
      <c r="D55" s="40"/>
      <c r="E55" s="40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B56" s="48"/>
      <c r="C56" s="48"/>
      <c r="D56" s="25"/>
      <c r="E56" s="25"/>
      <c r="F56" s="25"/>
      <c r="G56" s="25"/>
      <c r="H56" s="25"/>
      <c r="I56" s="2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25"/>
      <c r="D57" s="48"/>
      <c r="E57" s="48"/>
      <c r="F57" s="48"/>
      <c r="G57" s="48"/>
      <c r="H57" s="48"/>
      <c r="I57" s="48"/>
      <c r="J57" s="48"/>
      <c r="K57" s="48"/>
      <c r="L57" s="48"/>
      <c r="M57" s="7"/>
      <c r="N57" s="7"/>
      <c r="O57" s="24"/>
      <c r="P57" s="7"/>
      <c r="Q57" s="7"/>
    </row>
    <row r="58" spans="1:29" ht="18.75" x14ac:dyDescent="0.3">
      <c r="A58" s="32"/>
      <c r="D58" s="49"/>
      <c r="E58" s="49"/>
      <c r="F58" s="6"/>
      <c r="G58" s="6"/>
      <c r="H58" s="6"/>
      <c r="I58" s="6"/>
      <c r="J58" s="6"/>
      <c r="K58" s="6"/>
      <c r="L58" s="11"/>
      <c r="M58" s="5" t="s">
        <v>51</v>
      </c>
      <c r="N58" s="32"/>
      <c r="O58" s="32"/>
      <c r="P58" s="24"/>
      <c r="Q58" s="7"/>
    </row>
    <row r="59" spans="1:29" ht="18.75" x14ac:dyDescent="0.3">
      <c r="A59" s="6"/>
      <c r="E59" s="14"/>
      <c r="F59" s="14"/>
      <c r="G59" s="14"/>
      <c r="H59" s="14"/>
      <c r="I59" s="28"/>
      <c r="J59" s="14"/>
      <c r="K59" s="14"/>
      <c r="L59" s="14"/>
      <c r="N59" s="23"/>
      <c r="O59" s="10"/>
      <c r="P59" s="7"/>
      <c r="Q59" s="7"/>
    </row>
    <row r="60" spans="1:29" ht="18.75" x14ac:dyDescent="0.3">
      <c r="A60" s="6"/>
      <c r="F60" s="26"/>
      <c r="G60" s="26"/>
      <c r="H60" s="14"/>
      <c r="I60" s="14"/>
      <c r="J60" s="30"/>
      <c r="K60" s="27"/>
      <c r="L60" s="27"/>
      <c r="M60" s="27"/>
    </row>
    <row r="61" spans="1:29" s="5" customFormat="1" ht="15.75" customHeight="1" x14ac:dyDescent="0.3">
      <c r="A61"/>
      <c r="B61" s="19"/>
      <c r="C61" s="19"/>
      <c r="D61"/>
      <c r="E61"/>
      <c r="F61" s="14"/>
      <c r="G61" s="14"/>
      <c r="H61" s="14"/>
      <c r="I61" s="14"/>
      <c r="J61" s="29"/>
      <c r="K61" s="14"/>
      <c r="L61" s="14"/>
      <c r="M61" s="14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19"/>
      <c r="C62" s="19"/>
      <c r="D62" s="19"/>
      <c r="E62" s="19"/>
      <c r="F62" s="19"/>
      <c r="H62" s="19"/>
      <c r="I62" s="19"/>
      <c r="J62" s="19"/>
      <c r="K62" s="19"/>
      <c r="L62" s="19"/>
      <c r="M62" s="19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27"/>
      <c r="C63" s="27"/>
      <c r="D63" s="19"/>
      <c r="E63" s="19"/>
      <c r="F63" s="14"/>
      <c r="G63" s="19"/>
      <c r="H63" s="19"/>
      <c r="I63" s="19"/>
      <c r="K63" s="19"/>
      <c r="L63" s="19"/>
      <c r="M63" s="19"/>
      <c r="R63"/>
      <c r="S63"/>
      <c r="T63" s="4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14"/>
      <c r="C64" s="14"/>
      <c r="D64" s="27"/>
      <c r="E64" s="27"/>
      <c r="F64" s="32"/>
      <c r="G64" s="7"/>
      <c r="H64" s="7"/>
      <c r="I64" s="7"/>
      <c r="J64" s="25" t="s">
        <v>52</v>
      </c>
      <c r="K64" s="25"/>
      <c r="L64" s="25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 s="14"/>
      <c r="E65" s="14"/>
      <c r="F65" s="7"/>
      <c r="G65" s="7"/>
      <c r="H65" s="7"/>
      <c r="I65" s="7"/>
      <c r="J65" s="32"/>
      <c r="K65" s="32"/>
      <c r="L65" s="32"/>
      <c r="P65" s="12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H66" s="31"/>
      <c r="J66" s="33"/>
      <c r="K66" s="33"/>
      <c r="L66" s="33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I67" s="32"/>
      <c r="J67" s="32"/>
      <c r="K67" s="32"/>
      <c r="L67" s="14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5">
      <c r="A70"/>
      <c r="B70"/>
      <c r="C70"/>
      <c r="D70"/>
      <c r="E70"/>
      <c r="R70"/>
      <c r="S70"/>
      <c r="T70"/>
      <c r="U70"/>
      <c r="V70"/>
      <c r="W70"/>
      <c r="X70"/>
      <c r="Y70"/>
      <c r="Z70"/>
      <c r="AA70"/>
      <c r="AB70"/>
      <c r="AC70"/>
    </row>
    <row r="73" spans="1:29" ht="18.75" x14ac:dyDescent="0.3">
      <c r="G73" s="55"/>
      <c r="H73" s="55"/>
      <c r="I73" s="55"/>
    </row>
    <row r="74" spans="1:29" s="5" customFormat="1" ht="18.75" x14ac:dyDescent="0.3">
      <c r="A74"/>
      <c r="B74"/>
      <c r="C74"/>
      <c r="D74"/>
      <c r="E74"/>
      <c r="G74" s="56"/>
      <c r="H74" s="56"/>
      <c r="I74" s="56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ht="18.75" x14ac:dyDescent="0.3">
      <c r="A75"/>
      <c r="B75"/>
      <c r="C75"/>
      <c r="D75"/>
      <c r="E75"/>
      <c r="G75" s="55"/>
      <c r="H75" s="55"/>
      <c r="I75" s="55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5">
      <c r="A76"/>
      <c r="B76"/>
      <c r="C76"/>
      <c r="D76"/>
      <c r="E76"/>
      <c r="R76"/>
      <c r="S76"/>
      <c r="T76"/>
      <c r="U76"/>
      <c r="V76"/>
      <c r="W76"/>
      <c r="X76"/>
      <c r="Y76"/>
      <c r="Z76"/>
      <c r="AA76"/>
      <c r="AB76"/>
      <c r="AC76"/>
    </row>
  </sheetData>
  <mergeCells count="32">
    <mergeCell ref="Q44:Q45"/>
    <mergeCell ref="R44:R45"/>
    <mergeCell ref="B44:B45"/>
    <mergeCell ref="C44:C45"/>
    <mergeCell ref="E44:E45"/>
    <mergeCell ref="F44:F45"/>
    <mergeCell ref="D44:D45"/>
    <mergeCell ref="G44:G45"/>
    <mergeCell ref="H44:H45"/>
    <mergeCell ref="N44:N45"/>
    <mergeCell ref="O44:O45"/>
    <mergeCell ref="I44:I45"/>
    <mergeCell ref="J44:J45"/>
    <mergeCell ref="K44:K45"/>
    <mergeCell ref="L44:L45"/>
    <mergeCell ref="M44:M45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G73:I73"/>
    <mergeCell ref="G74:I74"/>
    <mergeCell ref="G75:I75"/>
    <mergeCell ref="B48:C48"/>
    <mergeCell ref="P44:P45"/>
  </mergeCells>
  <printOptions horizontalCentered="1"/>
  <pageMargins left="0.51" right="0.34" top="0.56999999999999995" bottom="0.51" header="0.31496062992125984" footer="0.31496062992125984"/>
  <pageSetup scale="43" fitToHeight="0" orientation="landscape" r:id="rId1"/>
  <headerFooter>
    <oddFooter>&amp;RPág. &amp;P / &amp;N</oddFooter>
  </headerFooter>
  <rowBreaks count="2" manualBreakCount="2">
    <brk id="37" min="1" max="17" man="1"/>
    <brk id="61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12"/>
  <sheetViews>
    <sheetView workbookViewId="0">
      <selection activeCell="G10" sqref="G10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4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OCT. 2025</vt:lpstr>
      <vt:lpstr>Hoja1</vt:lpstr>
      <vt:lpstr>'Plantilla Ejecucion OCT. 2025'!Área_de_impresión</vt:lpstr>
      <vt:lpstr>'Plantilla Ejecucion OCT.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2025-11-11T11:50:09Z</cp:lastPrinted>
  <dcterms:created xsi:type="dcterms:W3CDTF">2018-04-17T18:57:16Z</dcterms:created>
  <dcterms:modified xsi:type="dcterms:W3CDTF">2025-11-11T11:51:01Z</dcterms:modified>
</cp:coreProperties>
</file>